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mband-my.sharepoint.com/personal/johannes_samband_is/Documents/Vinnugögn/Árbækur sveitarfélaga/Árbók18/"/>
    </mc:Choice>
  </mc:AlternateContent>
  <xr:revisionPtr revIDLastSave="82" documentId="13_ncr:1_{1115C8CD-3DF3-442C-98F3-321496B1CB62}" xr6:coauthVersionLast="47" xr6:coauthVersionMax="47" xr10:uidLastSave="{2120FC99-C453-4CA4-BEEC-C99CF381C48E}"/>
  <bookViews>
    <workbookView xWindow="-46188" yWindow="-108" windowWidth="23256" windowHeight="13176" tabRatio="837" xr2:uid="{4B6968C1-4FA7-4086-A659-3140FBC88800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18" l="1"/>
  <c r="G72" i="18"/>
  <c r="F72" i="18"/>
  <c r="E72" i="18"/>
  <c r="D72" i="18"/>
  <c r="C72" i="18"/>
  <c r="O95" i="17"/>
  <c r="M95" i="17"/>
  <c r="K95" i="17"/>
  <c r="I95" i="17"/>
  <c r="G95" i="17"/>
  <c r="E95" i="17"/>
  <c r="C95" i="17"/>
  <c r="O94" i="17"/>
  <c r="M94" i="17"/>
  <c r="K94" i="17"/>
  <c r="I94" i="17"/>
  <c r="G94" i="17"/>
  <c r="E94" i="17"/>
  <c r="C94" i="17"/>
  <c r="O93" i="17"/>
  <c r="M93" i="17"/>
  <c r="K93" i="17"/>
  <c r="I93" i="17"/>
  <c r="G93" i="17"/>
  <c r="E93" i="17"/>
  <c r="C93" i="17"/>
  <c r="O92" i="17"/>
  <c r="M92" i="17"/>
  <c r="K92" i="17"/>
  <c r="I92" i="17"/>
  <c r="G92" i="17"/>
  <c r="E92" i="17"/>
  <c r="C92" i="17"/>
  <c r="Q92" i="17" s="1"/>
  <c r="P92" i="17" s="1"/>
  <c r="O91" i="17"/>
  <c r="M91" i="17"/>
  <c r="K91" i="17"/>
  <c r="I91" i="17"/>
  <c r="G91" i="17"/>
  <c r="E91" i="17"/>
  <c r="C91" i="17"/>
  <c r="O90" i="17"/>
  <c r="M90" i="17"/>
  <c r="K90" i="17"/>
  <c r="I90" i="17"/>
  <c r="G90" i="17"/>
  <c r="E90" i="17"/>
  <c r="C90" i="17"/>
  <c r="O89" i="17"/>
  <c r="M89" i="17"/>
  <c r="K89" i="17"/>
  <c r="I89" i="17"/>
  <c r="G89" i="17"/>
  <c r="E89" i="17"/>
  <c r="C89" i="17"/>
  <c r="O88" i="17"/>
  <c r="M88" i="17"/>
  <c r="K88" i="17"/>
  <c r="I88" i="17"/>
  <c r="G88" i="17"/>
  <c r="E88" i="17"/>
  <c r="C88" i="17"/>
  <c r="O87" i="17"/>
  <c r="M87" i="17"/>
  <c r="K87" i="17"/>
  <c r="I87" i="17"/>
  <c r="G87" i="17"/>
  <c r="E87" i="17"/>
  <c r="C87" i="17"/>
  <c r="O86" i="17"/>
  <c r="M86" i="17"/>
  <c r="K86" i="17"/>
  <c r="I86" i="17"/>
  <c r="G86" i="17"/>
  <c r="E86" i="17"/>
  <c r="C86" i="17"/>
  <c r="O85" i="17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Q84" i="17" s="1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Q76" i="17" s="1"/>
  <c r="E76" i="17"/>
  <c r="C76" i="17"/>
  <c r="O75" i="17"/>
  <c r="M75" i="17"/>
  <c r="K75" i="17"/>
  <c r="I75" i="17"/>
  <c r="G75" i="17"/>
  <c r="E75" i="17"/>
  <c r="O74" i="17"/>
  <c r="M74" i="17"/>
  <c r="K74" i="17"/>
  <c r="I74" i="17"/>
  <c r="G74" i="17"/>
  <c r="E74" i="17"/>
  <c r="Q74" i="17" s="1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68" i="17"/>
  <c r="M68" i="17"/>
  <c r="K68" i="17"/>
  <c r="I68" i="17"/>
  <c r="G68" i="17"/>
  <c r="E68" i="17"/>
  <c r="C68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Q66" i="17" s="1"/>
  <c r="F66" i="17" s="1"/>
  <c r="O65" i="17"/>
  <c r="M65" i="17"/>
  <c r="K65" i="17"/>
  <c r="I65" i="17"/>
  <c r="G65" i="17"/>
  <c r="E65" i="17"/>
  <c r="C65" i="17"/>
  <c r="Q65" i="17" s="1"/>
  <c r="O64" i="17"/>
  <c r="M64" i="17"/>
  <c r="K64" i="17"/>
  <c r="I64" i="17"/>
  <c r="G64" i="17"/>
  <c r="E64" i="17"/>
  <c r="C64" i="17"/>
  <c r="O63" i="17"/>
  <c r="M63" i="17"/>
  <c r="K63" i="17"/>
  <c r="I63" i="17"/>
  <c r="G63" i="17"/>
  <c r="E63" i="17"/>
  <c r="C63" i="17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Q58" i="17" s="1"/>
  <c r="F58" i="17" s="1"/>
  <c r="O57" i="17"/>
  <c r="M57" i="17"/>
  <c r="K57" i="17"/>
  <c r="L57" i="17" s="1"/>
  <c r="I57" i="17"/>
  <c r="G57" i="17"/>
  <c r="E57" i="17"/>
  <c r="C57" i="17"/>
  <c r="Q57" i="17" s="1"/>
  <c r="O56" i="17"/>
  <c r="M56" i="17"/>
  <c r="K56" i="17"/>
  <c r="I56" i="17"/>
  <c r="G56" i="17"/>
  <c r="E56" i="17"/>
  <c r="C56" i="17"/>
  <c r="O53" i="17"/>
  <c r="M53" i="17"/>
  <c r="K53" i="17"/>
  <c r="I53" i="17"/>
  <c r="G53" i="17"/>
  <c r="E53" i="17"/>
  <c r="C53" i="17"/>
  <c r="O52" i="17"/>
  <c r="M52" i="17"/>
  <c r="K52" i="17"/>
  <c r="L52" i="17" s="1"/>
  <c r="I52" i="17"/>
  <c r="Q52" i="17" s="1"/>
  <c r="G52" i="17"/>
  <c r="E52" i="17"/>
  <c r="C52" i="17"/>
  <c r="O51" i="17"/>
  <c r="M51" i="17"/>
  <c r="K51" i="17"/>
  <c r="I51" i="17"/>
  <c r="G51" i="17"/>
  <c r="E51" i="17"/>
  <c r="C51" i="17"/>
  <c r="O50" i="17"/>
  <c r="M50" i="17"/>
  <c r="K50" i="17"/>
  <c r="I50" i="17"/>
  <c r="G50" i="17"/>
  <c r="E50" i="17"/>
  <c r="C50" i="17"/>
  <c r="O49" i="17"/>
  <c r="M49" i="17"/>
  <c r="K49" i="17"/>
  <c r="I49" i="17"/>
  <c r="G49" i="17"/>
  <c r="E49" i="17"/>
  <c r="C49" i="17"/>
  <c r="O48" i="17"/>
  <c r="M48" i="17"/>
  <c r="K48" i="17"/>
  <c r="I48" i="17"/>
  <c r="G48" i="17"/>
  <c r="E48" i="17"/>
  <c r="C48" i="17"/>
  <c r="O47" i="17"/>
  <c r="M47" i="17"/>
  <c r="K47" i="17"/>
  <c r="K54" i="17" s="1"/>
  <c r="I47" i="17"/>
  <c r="G47" i="17"/>
  <c r="E47" i="17"/>
  <c r="C47" i="17"/>
  <c r="O44" i="17"/>
  <c r="M44" i="17"/>
  <c r="K44" i="17"/>
  <c r="I44" i="17"/>
  <c r="G44" i="17"/>
  <c r="E44" i="17"/>
  <c r="C44" i="17"/>
  <c r="O43" i="17"/>
  <c r="M43" i="17"/>
  <c r="K43" i="17"/>
  <c r="I43" i="17"/>
  <c r="G43" i="17"/>
  <c r="E43" i="17"/>
  <c r="O42" i="17"/>
  <c r="M42" i="17"/>
  <c r="K42" i="17"/>
  <c r="I42" i="17"/>
  <c r="G42" i="17"/>
  <c r="E42" i="17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O39" i="17"/>
  <c r="M39" i="17"/>
  <c r="K39" i="17"/>
  <c r="I39" i="17"/>
  <c r="Q39" i="17" s="1"/>
  <c r="G39" i="17"/>
  <c r="E39" i="17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O45" i="17" s="1"/>
  <c r="M36" i="17"/>
  <c r="K36" i="17"/>
  <c r="I36" i="17"/>
  <c r="G36" i="17"/>
  <c r="E36" i="17"/>
  <c r="C36" i="17"/>
  <c r="O33" i="17"/>
  <c r="M33" i="17"/>
  <c r="K33" i="17"/>
  <c r="I33" i="17"/>
  <c r="G33" i="17"/>
  <c r="E33" i="17"/>
  <c r="C33" i="17"/>
  <c r="Q33" i="17" s="1"/>
  <c r="O32" i="17"/>
  <c r="M32" i="17"/>
  <c r="K32" i="17"/>
  <c r="I32" i="17"/>
  <c r="G32" i="17"/>
  <c r="E32" i="17"/>
  <c r="C32" i="17"/>
  <c r="O31" i="17"/>
  <c r="M31" i="17"/>
  <c r="K31" i="17"/>
  <c r="I31" i="17"/>
  <c r="G31" i="17"/>
  <c r="E31" i="17"/>
  <c r="C31" i="17"/>
  <c r="O30" i="17"/>
  <c r="M30" i="17"/>
  <c r="K30" i="17"/>
  <c r="I30" i="17"/>
  <c r="G30" i="17"/>
  <c r="E30" i="17"/>
  <c r="C30" i="17"/>
  <c r="O29" i="17"/>
  <c r="M29" i="17"/>
  <c r="K29" i="17"/>
  <c r="I29" i="17"/>
  <c r="G29" i="17"/>
  <c r="F29" i="17"/>
  <c r="E29" i="17"/>
  <c r="Q29" i="17" s="1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O24" i="17"/>
  <c r="O34" i="17" s="1"/>
  <c r="M24" i="17"/>
  <c r="K24" i="17"/>
  <c r="I24" i="17"/>
  <c r="I34" i="17" s="1"/>
  <c r="G24" i="17"/>
  <c r="E24" i="17"/>
  <c r="C24" i="17"/>
  <c r="O21" i="17"/>
  <c r="M21" i="17"/>
  <c r="K21" i="17"/>
  <c r="I21" i="17"/>
  <c r="G21" i="17"/>
  <c r="E21" i="17"/>
  <c r="C21" i="17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M17" i="17"/>
  <c r="M22" i="17" s="1"/>
  <c r="K17" i="17"/>
  <c r="I17" i="17"/>
  <c r="G17" i="17"/>
  <c r="E17" i="17"/>
  <c r="E22" i="17" s="1"/>
  <c r="C17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G9" i="17"/>
  <c r="E9" i="17"/>
  <c r="C9" i="17"/>
  <c r="O8" i="17"/>
  <c r="M8" i="17"/>
  <c r="K8" i="17"/>
  <c r="I8" i="17"/>
  <c r="G8" i="17"/>
  <c r="G15" i="17" s="1"/>
  <c r="E8" i="17"/>
  <c r="C8" i="17"/>
  <c r="P84" i="17" l="1"/>
  <c r="F84" i="17"/>
  <c r="J33" i="17"/>
  <c r="D57" i="17"/>
  <c r="J57" i="17"/>
  <c r="ED57" i="17" s="1"/>
  <c r="P63" i="17"/>
  <c r="D65" i="17"/>
  <c r="J65" i="17"/>
  <c r="ED65" i="17" s="1"/>
  <c r="L65" i="17"/>
  <c r="I15" i="17"/>
  <c r="G22" i="17"/>
  <c r="K45" i="17"/>
  <c r="Q41" i="17"/>
  <c r="D41" i="17" s="1"/>
  <c r="F74" i="17"/>
  <c r="Q12" i="17"/>
  <c r="I22" i="17"/>
  <c r="Q26" i="17"/>
  <c r="F26" i="17" s="1"/>
  <c r="M45" i="17"/>
  <c r="M69" i="17"/>
  <c r="Q83" i="17"/>
  <c r="N83" i="17" s="1"/>
  <c r="L29" i="17"/>
  <c r="Q63" i="17"/>
  <c r="L63" i="17" s="1"/>
  <c r="O15" i="17"/>
  <c r="Q20" i="17"/>
  <c r="N20" i="17" s="1"/>
  <c r="Q21" i="17"/>
  <c r="N29" i="17"/>
  <c r="E79" i="17"/>
  <c r="Q91" i="17"/>
  <c r="Q9" i="17"/>
  <c r="P9" i="17" s="1"/>
  <c r="Q31" i="17"/>
  <c r="P31" i="17" s="1"/>
  <c r="H33" i="17"/>
  <c r="EC33" i="17" s="1"/>
  <c r="C45" i="17"/>
  <c r="I79" i="17"/>
  <c r="Q78" i="17"/>
  <c r="N78" i="17" s="1"/>
  <c r="Q81" i="17"/>
  <c r="H9" i="17"/>
  <c r="EC9" i="17" s="1"/>
  <c r="M15" i="17"/>
  <c r="G34" i="17"/>
  <c r="N26" i="17"/>
  <c r="H31" i="17"/>
  <c r="EC31" i="17" s="1"/>
  <c r="G45" i="17"/>
  <c r="Q50" i="17"/>
  <c r="M96" i="17"/>
  <c r="P12" i="17"/>
  <c r="F12" i="17"/>
  <c r="I98" i="17"/>
  <c r="H12" i="17"/>
  <c r="EC12" i="17" s="1"/>
  <c r="D39" i="17"/>
  <c r="H39" i="17"/>
  <c r="EC39" i="17" s="1"/>
  <c r="J9" i="17"/>
  <c r="N9" i="17"/>
  <c r="L9" i="17"/>
  <c r="D9" i="17"/>
  <c r="F9" i="17"/>
  <c r="J12" i="17"/>
  <c r="L12" i="17"/>
  <c r="D18" i="17"/>
  <c r="H20" i="17"/>
  <c r="EC20" i="17" s="1"/>
  <c r="N81" i="17"/>
  <c r="F81" i="17"/>
  <c r="L81" i="17"/>
  <c r="J81" i="17"/>
  <c r="D81" i="17"/>
  <c r="EB81" i="17" s="1"/>
  <c r="Q94" i="17"/>
  <c r="N94" i="17" s="1"/>
  <c r="D94" i="17"/>
  <c r="Q11" i="17"/>
  <c r="E15" i="17"/>
  <c r="O22" i="17"/>
  <c r="D78" i="17"/>
  <c r="Q10" i="17"/>
  <c r="N10" i="17" s="1"/>
  <c r="C22" i="17"/>
  <c r="K22" i="17"/>
  <c r="Q30" i="17"/>
  <c r="J30" i="17" s="1"/>
  <c r="Q38" i="17"/>
  <c r="J38" i="17" s="1"/>
  <c r="P39" i="17"/>
  <c r="P50" i="17"/>
  <c r="I69" i="17"/>
  <c r="L58" i="17"/>
  <c r="N58" i="17"/>
  <c r="D58" i="17"/>
  <c r="EB58" i="17" s="1"/>
  <c r="O79" i="17"/>
  <c r="P91" i="17"/>
  <c r="H91" i="17"/>
  <c r="EC91" i="17" s="1"/>
  <c r="F91" i="17"/>
  <c r="J26" i="17"/>
  <c r="P26" i="17"/>
  <c r="EE26" i="17" s="1"/>
  <c r="H26" i="17"/>
  <c r="EC26" i="17" s="1"/>
  <c r="L50" i="17"/>
  <c r="D50" i="17"/>
  <c r="J50" i="17"/>
  <c r="N12" i="17"/>
  <c r="EE12" i="17" s="1"/>
  <c r="K34" i="17"/>
  <c r="L24" i="17"/>
  <c r="H8" i="17"/>
  <c r="EC8" i="17" s="1"/>
  <c r="D12" i="17"/>
  <c r="Q13" i="17"/>
  <c r="D13" i="17" s="1"/>
  <c r="C15" i="17"/>
  <c r="K15" i="17"/>
  <c r="Q18" i="17"/>
  <c r="L18" i="17" s="1"/>
  <c r="Q25" i="17"/>
  <c r="F25" i="17" s="1"/>
  <c r="D60" i="17"/>
  <c r="Q60" i="17"/>
  <c r="Q71" i="17"/>
  <c r="L74" i="17"/>
  <c r="N74" i="17"/>
  <c r="D74" i="17"/>
  <c r="N76" i="17"/>
  <c r="F76" i="17"/>
  <c r="L76" i="17"/>
  <c r="J76" i="17"/>
  <c r="D76" i="17"/>
  <c r="Q82" i="17"/>
  <c r="J82" i="17" s="1"/>
  <c r="D91" i="17"/>
  <c r="Q8" i="17"/>
  <c r="F8" i="17" s="1"/>
  <c r="N27" i="17"/>
  <c r="H92" i="17"/>
  <c r="EC92" i="17" s="1"/>
  <c r="N92" i="17"/>
  <c r="EE92" i="17" s="1"/>
  <c r="J63" i="17"/>
  <c r="H63" i="17"/>
  <c r="EC63" i="17" s="1"/>
  <c r="Q14" i="17"/>
  <c r="L14" i="17" s="1"/>
  <c r="Q19" i="17"/>
  <c r="J19" i="17" s="1"/>
  <c r="Q27" i="17"/>
  <c r="J27" i="17" s="1"/>
  <c r="H50" i="17"/>
  <c r="EC50" i="17" s="1"/>
  <c r="Q59" i="17"/>
  <c r="J59" i="17" s="1"/>
  <c r="ED59" i="17" s="1"/>
  <c r="F63" i="17"/>
  <c r="H74" i="17"/>
  <c r="EC74" i="17" s="1"/>
  <c r="H76" i="17"/>
  <c r="EC76" i="17" s="1"/>
  <c r="Q90" i="17"/>
  <c r="J90" i="17" s="1"/>
  <c r="P78" i="17"/>
  <c r="EE78" i="17" s="1"/>
  <c r="H78" i="17"/>
  <c r="EC78" i="17" s="1"/>
  <c r="F78" i="17"/>
  <c r="C34" i="17"/>
  <c r="Q24" i="17"/>
  <c r="P24" i="17" s="1"/>
  <c r="Q32" i="17"/>
  <c r="P32" i="17" s="1"/>
  <c r="P33" i="17"/>
  <c r="E45" i="17"/>
  <c r="J39" i="17"/>
  <c r="Q47" i="17"/>
  <c r="L47" i="17" s="1"/>
  <c r="N52" i="17"/>
  <c r="F52" i="17"/>
  <c r="D52" i="17"/>
  <c r="EB52" i="17" s="1"/>
  <c r="Q53" i="17"/>
  <c r="H53" i="17" s="1"/>
  <c r="EC53" i="17" s="1"/>
  <c r="K69" i="17"/>
  <c r="L59" i="17"/>
  <c r="P66" i="17"/>
  <c r="J72" i="17"/>
  <c r="Q72" i="17"/>
  <c r="L91" i="17"/>
  <c r="J67" i="17"/>
  <c r="Q67" i="17"/>
  <c r="L67" i="17" s="1"/>
  <c r="D73" i="17"/>
  <c r="Q73" i="17"/>
  <c r="C79" i="17"/>
  <c r="F31" i="17"/>
  <c r="F94" i="17"/>
  <c r="Q17" i="17"/>
  <c r="H17" i="17" s="1"/>
  <c r="EC17" i="17" s="1"/>
  <c r="F24" i="17"/>
  <c r="H27" i="17"/>
  <c r="EC27" i="17" s="1"/>
  <c r="Q28" i="17"/>
  <c r="N33" i="17"/>
  <c r="F33" i="17"/>
  <c r="L33" i="17"/>
  <c r="ED33" i="17" s="1"/>
  <c r="D33" i="17"/>
  <c r="L39" i="17"/>
  <c r="M54" i="17"/>
  <c r="N48" i="17"/>
  <c r="L66" i="17"/>
  <c r="N66" i="17"/>
  <c r="EE66" i="17" s="1"/>
  <c r="D66" i="17"/>
  <c r="EB66" i="17" s="1"/>
  <c r="K79" i="17"/>
  <c r="L72" i="17"/>
  <c r="Q77" i="17"/>
  <c r="J77" i="17" s="1"/>
  <c r="L31" i="17"/>
  <c r="D31" i="17"/>
  <c r="EB31" i="17" s="1"/>
  <c r="J31" i="17"/>
  <c r="P53" i="17"/>
  <c r="F92" i="17"/>
  <c r="L26" i="17"/>
  <c r="F28" i="17"/>
  <c r="J29" i="17"/>
  <c r="ED29" i="17" s="1"/>
  <c r="P29" i="17"/>
  <c r="EE29" i="17" s="1"/>
  <c r="H29" i="17"/>
  <c r="EC29" i="17" s="1"/>
  <c r="D29" i="17"/>
  <c r="EB29" i="17" s="1"/>
  <c r="P30" i="17"/>
  <c r="Q37" i="17"/>
  <c r="N37" i="17" s="1"/>
  <c r="F37" i="17"/>
  <c r="N50" i="17"/>
  <c r="EE50" i="17" s="1"/>
  <c r="P58" i="17"/>
  <c r="D67" i="17"/>
  <c r="Q68" i="17"/>
  <c r="J68" i="17" s="1"/>
  <c r="L78" i="17"/>
  <c r="H81" i="17"/>
  <c r="EC81" i="17" s="1"/>
  <c r="G96" i="17"/>
  <c r="H84" i="17"/>
  <c r="EC84" i="17" s="1"/>
  <c r="N84" i="17"/>
  <c r="EE84" i="17" s="1"/>
  <c r="Q86" i="17"/>
  <c r="D86" i="17"/>
  <c r="Q89" i="17"/>
  <c r="P89" i="17" s="1"/>
  <c r="N91" i="17"/>
  <c r="EE91" i="17" s="1"/>
  <c r="F39" i="17"/>
  <c r="Q44" i="17"/>
  <c r="N44" i="17" s="1"/>
  <c r="D44" i="17"/>
  <c r="Q56" i="17"/>
  <c r="J60" i="17"/>
  <c r="Q61" i="17"/>
  <c r="L61" i="17" s="1"/>
  <c r="Q64" i="17"/>
  <c r="P64" i="17" s="1"/>
  <c r="F64" i="17"/>
  <c r="C69" i="17"/>
  <c r="M79" i="17"/>
  <c r="J73" i="17"/>
  <c r="C96" i="17"/>
  <c r="D84" i="17"/>
  <c r="EB84" i="17" s="1"/>
  <c r="L86" i="17"/>
  <c r="D92" i="17"/>
  <c r="EB92" i="17" s="1"/>
  <c r="D26" i="17"/>
  <c r="E34" i="17"/>
  <c r="M34" i="17"/>
  <c r="N36" i="17"/>
  <c r="Q42" i="17"/>
  <c r="L43" i="17"/>
  <c r="Q48" i="17"/>
  <c r="D48" i="17" s="1"/>
  <c r="Q51" i="17"/>
  <c r="H51" i="17" s="1"/>
  <c r="EC51" i="17" s="1"/>
  <c r="J52" i="17"/>
  <c r="ED52" i="17" s="1"/>
  <c r="I54" i="17"/>
  <c r="G69" i="17"/>
  <c r="L60" i="17"/>
  <c r="N63" i="17"/>
  <c r="EE63" i="17" s="1"/>
  <c r="H64" i="17"/>
  <c r="EC64" i="17" s="1"/>
  <c r="E69" i="17"/>
  <c r="L73" i="17"/>
  <c r="P74" i="17"/>
  <c r="P76" i="17"/>
  <c r="P81" i="17"/>
  <c r="H82" i="17"/>
  <c r="EC82" i="17" s="1"/>
  <c r="N86" i="17"/>
  <c r="O96" i="17"/>
  <c r="I45" i="17"/>
  <c r="Q36" i="17"/>
  <c r="F36" i="17" s="1"/>
  <c r="Q43" i="17"/>
  <c r="N43" i="17" s="1"/>
  <c r="D47" i="17"/>
  <c r="F50" i="17"/>
  <c r="P57" i="17"/>
  <c r="H58" i="17"/>
  <c r="EC58" i="17" s="1"/>
  <c r="P65" i="17"/>
  <c r="H66" i="17"/>
  <c r="EC66" i="17" s="1"/>
  <c r="G79" i="17"/>
  <c r="J74" i="17"/>
  <c r="I96" i="17"/>
  <c r="E96" i="17"/>
  <c r="P41" i="17"/>
  <c r="E54" i="17"/>
  <c r="O54" i="17"/>
  <c r="P52" i="17"/>
  <c r="N57" i="17"/>
  <c r="F57" i="17"/>
  <c r="EB57" i="17" s="1"/>
  <c r="J58" i="17"/>
  <c r="ED58" i="17" s="1"/>
  <c r="Q62" i="17"/>
  <c r="N65" i="17"/>
  <c r="F65" i="17"/>
  <c r="J66" i="17"/>
  <c r="J71" i="17"/>
  <c r="Q75" i="17"/>
  <c r="F75" i="17" s="1"/>
  <c r="J84" i="17"/>
  <c r="Q85" i="17"/>
  <c r="L85" i="17" s="1"/>
  <c r="Q88" i="17"/>
  <c r="F88" i="17" s="1"/>
  <c r="J92" i="17"/>
  <c r="Q93" i="17"/>
  <c r="L93" i="17" s="1"/>
  <c r="Q40" i="17"/>
  <c r="P40" i="17" s="1"/>
  <c r="L44" i="17"/>
  <c r="Q49" i="17"/>
  <c r="N49" i="17" s="1"/>
  <c r="J53" i="17"/>
  <c r="C54" i="17"/>
  <c r="H57" i="17"/>
  <c r="EC57" i="17" s="1"/>
  <c r="N64" i="17"/>
  <c r="H65" i="17"/>
  <c r="EC65" i="17" s="1"/>
  <c r="H75" i="17"/>
  <c r="EC75" i="17" s="1"/>
  <c r="K96" i="17"/>
  <c r="L84" i="17"/>
  <c r="L92" i="17"/>
  <c r="N39" i="17"/>
  <c r="EE39" i="17" s="1"/>
  <c r="N40" i="17"/>
  <c r="G54" i="17"/>
  <c r="L48" i="17"/>
  <c r="F49" i="17"/>
  <c r="H52" i="17"/>
  <c r="EC52" i="17" s="1"/>
  <c r="O69" i="17"/>
  <c r="J78" i="17"/>
  <c r="P82" i="17"/>
  <c r="Q87" i="17"/>
  <c r="J91" i="17"/>
  <c r="ED91" i="17" s="1"/>
  <c r="Q95" i="17"/>
  <c r="N95" i="17" s="1"/>
  <c r="D20" i="17" l="1"/>
  <c r="J41" i="17"/>
  <c r="D61" i="17"/>
  <c r="H32" i="17"/>
  <c r="EC32" i="17" s="1"/>
  <c r="F83" i="17"/>
  <c r="EE57" i="17"/>
  <c r="N30" i="17"/>
  <c r="EE30" i="17" s="1"/>
  <c r="F17" i="17"/>
  <c r="H83" i="17"/>
  <c r="EC83" i="17" s="1"/>
  <c r="L30" i="17"/>
  <c r="ED63" i="17"/>
  <c r="F85" i="17"/>
  <c r="EB74" i="17"/>
  <c r="H19" i="17"/>
  <c r="EC19" i="17" s="1"/>
  <c r="P14" i="17"/>
  <c r="EE9" i="17"/>
  <c r="L20" i="17"/>
  <c r="ED60" i="17"/>
  <c r="F41" i="17"/>
  <c r="EB41" i="17" s="1"/>
  <c r="D83" i="17"/>
  <c r="P83" i="17"/>
  <c r="EE83" i="17" s="1"/>
  <c r="F93" i="17"/>
  <c r="D63" i="17"/>
  <c r="EB78" i="17"/>
  <c r="ED9" i="17"/>
  <c r="L10" i="17"/>
  <c r="P21" i="17"/>
  <c r="J21" i="17"/>
  <c r="J20" i="17"/>
  <c r="ED20" i="17" s="1"/>
  <c r="P88" i="17"/>
  <c r="ED78" i="17"/>
  <c r="ED66" i="17"/>
  <c r="N41" i="17"/>
  <c r="EE41" i="17" s="1"/>
  <c r="EB26" i="17"/>
  <c r="EE52" i="17"/>
  <c r="D24" i="17"/>
  <c r="EB24" i="17" s="1"/>
  <c r="D27" i="17"/>
  <c r="N19" i="17"/>
  <c r="J14" i="17"/>
  <c r="ED14" i="17" s="1"/>
  <c r="L83" i="17"/>
  <c r="P20" i="17"/>
  <c r="EE20" i="17" s="1"/>
  <c r="L41" i="17"/>
  <c r="ED67" i="17"/>
  <c r="F30" i="17"/>
  <c r="ED84" i="17"/>
  <c r="H41" i="17"/>
  <c r="EC41" i="17" s="1"/>
  <c r="D93" i="17"/>
  <c r="EB93" i="17" s="1"/>
  <c r="EB65" i="17"/>
  <c r="L94" i="17"/>
  <c r="ED72" i="17"/>
  <c r="N24" i="17"/>
  <c r="EE24" i="17" s="1"/>
  <c r="EB76" i="17"/>
  <c r="F20" i="17"/>
  <c r="EB20" i="17" s="1"/>
  <c r="H14" i="17"/>
  <c r="EC14" i="17" s="1"/>
  <c r="D21" i="17"/>
  <c r="H21" i="17"/>
  <c r="EC21" i="17" s="1"/>
  <c r="P19" i="17"/>
  <c r="J83" i="17"/>
  <c r="F21" i="17"/>
  <c r="EB21" i="17" s="1"/>
  <c r="ED39" i="17"/>
  <c r="N21" i="17"/>
  <c r="EE21" i="17" s="1"/>
  <c r="L21" i="17"/>
  <c r="EB12" i="17"/>
  <c r="N31" i="17"/>
  <c r="EE31" i="17" s="1"/>
  <c r="ED12" i="17"/>
  <c r="L19" i="17"/>
  <c r="ED19" i="17" s="1"/>
  <c r="ED68" i="17"/>
  <c r="EB48" i="17"/>
  <c r="L87" i="17"/>
  <c r="D87" i="17"/>
  <c r="J87" i="17"/>
  <c r="P87" i="17"/>
  <c r="H87" i="17"/>
  <c r="EC87" i="17" s="1"/>
  <c r="EE40" i="17"/>
  <c r="P62" i="17"/>
  <c r="H62" i="17"/>
  <c r="EC62" i="17" s="1"/>
  <c r="J62" i="17"/>
  <c r="D42" i="17"/>
  <c r="J42" i="17"/>
  <c r="H42" i="17"/>
  <c r="EC42" i="17" s="1"/>
  <c r="Q69" i="17"/>
  <c r="N69" i="17" s="1"/>
  <c r="D56" i="17"/>
  <c r="L56" i="17"/>
  <c r="J56" i="17"/>
  <c r="EB63" i="17"/>
  <c r="K98" i="17"/>
  <c r="L11" i="17"/>
  <c r="D11" i="17"/>
  <c r="P11" i="17"/>
  <c r="N11" i="17"/>
  <c r="F11" i="17"/>
  <c r="H11" i="17"/>
  <c r="EC11" i="17" s="1"/>
  <c r="EE19" i="17"/>
  <c r="N51" i="17"/>
  <c r="EE51" i="17" s="1"/>
  <c r="D49" i="17"/>
  <c r="EB49" i="17" s="1"/>
  <c r="J93" i="17"/>
  <c r="ED93" i="17" s="1"/>
  <c r="P93" i="17"/>
  <c r="N93" i="17"/>
  <c r="H93" i="17"/>
  <c r="EC93" i="17" s="1"/>
  <c r="D43" i="17"/>
  <c r="H43" i="17"/>
  <c r="EC43" i="17" s="1"/>
  <c r="P43" i="17"/>
  <c r="EE43" i="17" s="1"/>
  <c r="F43" i="17"/>
  <c r="L68" i="17"/>
  <c r="F51" i="17"/>
  <c r="F42" i="17"/>
  <c r="P51" i="17"/>
  <c r="P38" i="17"/>
  <c r="N88" i="17"/>
  <c r="EE88" i="17" s="1"/>
  <c r="EE33" i="17"/>
  <c r="J17" i="17"/>
  <c r="ED17" i="17" s="1"/>
  <c r="Q22" i="17"/>
  <c r="D22" i="17" s="1"/>
  <c r="P67" i="17"/>
  <c r="H67" i="17"/>
  <c r="EC67" i="17" s="1"/>
  <c r="N67" i="17"/>
  <c r="F67" i="17"/>
  <c r="P72" i="17"/>
  <c r="H72" i="17"/>
  <c r="EC72" i="17" s="1"/>
  <c r="N72" i="17"/>
  <c r="EE72" i="17" s="1"/>
  <c r="D72" i="17"/>
  <c r="F72" i="17"/>
  <c r="F32" i="17"/>
  <c r="N32" i="17"/>
  <c r="EE32" i="17" s="1"/>
  <c r="P59" i="17"/>
  <c r="H59" i="17"/>
  <c r="EC59" i="17" s="1"/>
  <c r="N59" i="17"/>
  <c r="EE59" i="17" s="1"/>
  <c r="F59" i="17"/>
  <c r="J25" i="17"/>
  <c r="N82" i="17"/>
  <c r="EE82" i="17" s="1"/>
  <c r="D82" i="17"/>
  <c r="EB82" i="17" s="1"/>
  <c r="L82" i="17"/>
  <c r="F82" i="17"/>
  <c r="EE74" i="17"/>
  <c r="L27" i="17"/>
  <c r="ED27" i="17" s="1"/>
  <c r="C98" i="17"/>
  <c r="ED26" i="17"/>
  <c r="J8" i="17"/>
  <c r="F18" i="17"/>
  <c r="ED81" i="17"/>
  <c r="F19" i="17"/>
  <c r="F10" i="17"/>
  <c r="D14" i="17"/>
  <c r="EE64" i="17"/>
  <c r="ED82" i="17"/>
  <c r="Q79" i="17"/>
  <c r="H79" i="17" s="1"/>
  <c r="L71" i="17"/>
  <c r="N71" i="17"/>
  <c r="D71" i="17"/>
  <c r="F71" i="17"/>
  <c r="EB9" i="17"/>
  <c r="P77" i="17"/>
  <c r="H88" i="17"/>
  <c r="EC88" i="17" s="1"/>
  <c r="L42" i="17"/>
  <c r="H77" i="17"/>
  <c r="EC77" i="17" s="1"/>
  <c r="J61" i="17"/>
  <c r="ED61" i="17" s="1"/>
  <c r="H61" i="17"/>
  <c r="EC61" i="17" s="1"/>
  <c r="N61" i="17"/>
  <c r="F61" i="17"/>
  <c r="P61" i="17"/>
  <c r="J43" i="17"/>
  <c r="ED43" i="17" s="1"/>
  <c r="J86" i="17"/>
  <c r="ED86" i="17" s="1"/>
  <c r="H86" i="17"/>
  <c r="EC86" i="17" s="1"/>
  <c r="P86" i="17"/>
  <c r="EE86" i="17" s="1"/>
  <c r="EB67" i="17"/>
  <c r="J32" i="17"/>
  <c r="L28" i="17"/>
  <c r="D28" i="17"/>
  <c r="EB28" i="17" s="1"/>
  <c r="J28" i="17"/>
  <c r="F27" i="17"/>
  <c r="N17" i="17"/>
  <c r="ED76" i="17"/>
  <c r="H60" i="17"/>
  <c r="EC60" i="17" s="1"/>
  <c r="P60" i="17"/>
  <c r="F60" i="17"/>
  <c r="N60" i="17"/>
  <c r="EE60" i="17" s="1"/>
  <c r="P8" i="17"/>
  <c r="ED50" i="17"/>
  <c r="EE58" i="17"/>
  <c r="J10" i="17"/>
  <c r="ED10" i="17" s="1"/>
  <c r="EE81" i="17"/>
  <c r="D19" i="17"/>
  <c r="D10" i="17"/>
  <c r="F14" i="17"/>
  <c r="D75" i="17"/>
  <c r="EB75" i="17" s="1"/>
  <c r="J75" i="17"/>
  <c r="L75" i="17"/>
  <c r="F87" i="17"/>
  <c r="N89" i="17"/>
  <c r="EE89" i="17" s="1"/>
  <c r="F89" i="17"/>
  <c r="L89" i="17"/>
  <c r="J89" i="17"/>
  <c r="D89" i="17"/>
  <c r="EB89" i="17" s="1"/>
  <c r="D25" i="17"/>
  <c r="EB25" i="17" s="1"/>
  <c r="H25" i="17"/>
  <c r="EC25" i="17" s="1"/>
  <c r="P25" i="17"/>
  <c r="L62" i="17"/>
  <c r="EB18" i="17"/>
  <c r="F62" i="17"/>
  <c r="ED71" i="17"/>
  <c r="Q45" i="17"/>
  <c r="L36" i="17"/>
  <c r="D36" i="17"/>
  <c r="EB36" i="17" s="1"/>
  <c r="J36" i="17"/>
  <c r="ED36" i="17" s="1"/>
  <c r="H36" i="17"/>
  <c r="EC36" i="17" s="1"/>
  <c r="J48" i="17"/>
  <c r="ED48" i="17" s="1"/>
  <c r="H48" i="17"/>
  <c r="EC48" i="17" s="1"/>
  <c r="F48" i="17"/>
  <c r="P48" i="17"/>
  <c r="EE48" i="17" s="1"/>
  <c r="D37" i="17"/>
  <c r="EB37" i="17" s="1"/>
  <c r="L37" i="17"/>
  <c r="P47" i="17"/>
  <c r="F47" i="17"/>
  <c r="EB47" i="17" s="1"/>
  <c r="Q54" i="17"/>
  <c r="L54" i="17" s="1"/>
  <c r="N47" i="17"/>
  <c r="H47" i="17"/>
  <c r="EC47" i="17" s="1"/>
  <c r="N90" i="17"/>
  <c r="D90" i="17"/>
  <c r="L90" i="17"/>
  <c r="ED90" i="17" s="1"/>
  <c r="F90" i="17"/>
  <c r="H37" i="17"/>
  <c r="EC37" i="17" s="1"/>
  <c r="L95" i="17"/>
  <c r="D95" i="17"/>
  <c r="J95" i="17"/>
  <c r="P95" i="17"/>
  <c r="EE95" i="17" s="1"/>
  <c r="H95" i="17"/>
  <c r="EC95" i="17" s="1"/>
  <c r="N87" i="17"/>
  <c r="D88" i="17"/>
  <c r="EB88" i="17" s="1"/>
  <c r="J88" i="17"/>
  <c r="L88" i="17"/>
  <c r="P75" i="17"/>
  <c r="J47" i="17"/>
  <c r="ED47" i="17" s="1"/>
  <c r="D96" i="17"/>
  <c r="EB61" i="17"/>
  <c r="L25" i="17"/>
  <c r="H89" i="17"/>
  <c r="EC89" i="17" s="1"/>
  <c r="P36" i="17"/>
  <c r="EE36" i="17" s="1"/>
  <c r="EB60" i="17"/>
  <c r="N18" i="17"/>
  <c r="J18" i="17"/>
  <c r="ED18" i="17" s="1"/>
  <c r="P18" i="17"/>
  <c r="H18" i="17"/>
  <c r="EC18" i="17" s="1"/>
  <c r="EB50" i="17"/>
  <c r="F86" i="17"/>
  <c r="EB86" i="17" s="1"/>
  <c r="ED30" i="17"/>
  <c r="H30" i="17"/>
  <c r="EC30" i="17" s="1"/>
  <c r="Q96" i="17"/>
  <c r="N96" i="17" s="1"/>
  <c r="J11" i="17"/>
  <c r="ED11" i="17" s="1"/>
  <c r="P17" i="17"/>
  <c r="EB39" i="17"/>
  <c r="P10" i="17"/>
  <c r="EE10" i="17" s="1"/>
  <c r="G98" i="17"/>
  <c r="EB94" i="17"/>
  <c r="ED92" i="17"/>
  <c r="N62" i="17"/>
  <c r="EE62" i="17" s="1"/>
  <c r="J44" i="17"/>
  <c r="ED44" i="17" s="1"/>
  <c r="P44" i="17"/>
  <c r="EE44" i="17" s="1"/>
  <c r="H44" i="17"/>
  <c r="EC44" i="17" s="1"/>
  <c r="M98" i="17"/>
  <c r="N42" i="17"/>
  <c r="N56" i="17"/>
  <c r="D40" i="17"/>
  <c r="EB40" i="17" s="1"/>
  <c r="L40" i="17"/>
  <c r="J40" i="17"/>
  <c r="H40" i="17"/>
  <c r="EC40" i="17" s="1"/>
  <c r="J85" i="17"/>
  <c r="ED85" i="17" s="1"/>
  <c r="P85" i="17"/>
  <c r="N85" i="17"/>
  <c r="EE85" i="17" s="1"/>
  <c r="H85" i="17"/>
  <c r="EC85" i="17" s="1"/>
  <c r="EE65" i="17"/>
  <c r="ED74" i="17"/>
  <c r="H56" i="17"/>
  <c r="EC56" i="17" s="1"/>
  <c r="F44" i="17"/>
  <c r="EB44" i="17" s="1"/>
  <c r="ED73" i="17"/>
  <c r="F40" i="17"/>
  <c r="ED31" i="17"/>
  <c r="EB33" i="17"/>
  <c r="N25" i="17"/>
  <c r="P37" i="17"/>
  <c r="EE37" i="17" s="1"/>
  <c r="Q34" i="17"/>
  <c r="L34" i="17" s="1"/>
  <c r="J24" i="17"/>
  <c r="ED24" i="17" s="1"/>
  <c r="H24" i="17"/>
  <c r="EC24" i="17" s="1"/>
  <c r="N28" i="17"/>
  <c r="Q15" i="17"/>
  <c r="D15" i="17" s="1"/>
  <c r="D59" i="17"/>
  <c r="L17" i="17"/>
  <c r="P42" i="17"/>
  <c r="N75" i="17"/>
  <c r="J69" i="17"/>
  <c r="D30" i="17"/>
  <c r="P22" i="17"/>
  <c r="H28" i="17"/>
  <c r="EC28" i="17" s="1"/>
  <c r="H10" i="17"/>
  <c r="EC10" i="17" s="1"/>
  <c r="N14" i="17"/>
  <c r="EE14" i="17" s="1"/>
  <c r="O98" i="17"/>
  <c r="P49" i="17"/>
  <c r="EE49" i="17" s="1"/>
  <c r="H49" i="17"/>
  <c r="EC49" i="17" s="1"/>
  <c r="J49" i="17"/>
  <c r="L51" i="17"/>
  <c r="J51" i="17"/>
  <c r="ED51" i="17" s="1"/>
  <c r="D51" i="17"/>
  <c r="H68" i="17"/>
  <c r="EC68" i="17" s="1"/>
  <c r="P68" i="17"/>
  <c r="F68" i="17"/>
  <c r="N68" i="17"/>
  <c r="EE68" i="17" s="1"/>
  <c r="D32" i="17"/>
  <c r="L32" i="17"/>
  <c r="J13" i="17"/>
  <c r="N13" i="17"/>
  <c r="F13" i="17"/>
  <c r="EB13" i="17" s="1"/>
  <c r="P13" i="17"/>
  <c r="H13" i="17"/>
  <c r="EC13" i="17" s="1"/>
  <c r="EC99" i="17" s="1"/>
  <c r="N38" i="17"/>
  <c r="EE38" i="17" s="1"/>
  <c r="F38" i="17"/>
  <c r="L38" i="17"/>
  <c r="ED38" i="17" s="1"/>
  <c r="D38" i="17"/>
  <c r="D64" i="17"/>
  <c r="EB64" i="17" s="1"/>
  <c r="L64" i="17"/>
  <c r="J64" i="17"/>
  <c r="D68" i="17"/>
  <c r="EB68" i="17" s="1"/>
  <c r="N77" i="17"/>
  <c r="EE77" i="17" s="1"/>
  <c r="D77" i="17"/>
  <c r="EB77" i="17" s="1"/>
  <c r="L77" i="17"/>
  <c r="ED77" i="17" s="1"/>
  <c r="F77" i="17"/>
  <c r="H38" i="17"/>
  <c r="EC38" i="17" s="1"/>
  <c r="J94" i="17"/>
  <c r="ED94" i="17" s="1"/>
  <c r="H94" i="17"/>
  <c r="EC94" i="17" s="1"/>
  <c r="P94" i="17"/>
  <c r="EE94" i="17" s="1"/>
  <c r="P90" i="17"/>
  <c r="P56" i="17"/>
  <c r="D85" i="17"/>
  <c r="D62" i="17"/>
  <c r="EB62" i="17" s="1"/>
  <c r="H71" i="17"/>
  <c r="EC71" i="17" s="1"/>
  <c r="L49" i="17"/>
  <c r="H90" i="17"/>
  <c r="EC90" i="17" s="1"/>
  <c r="J54" i="17"/>
  <c r="F95" i="17"/>
  <c r="F56" i="17"/>
  <c r="H73" i="17"/>
  <c r="EC73" i="17" s="1"/>
  <c r="P73" i="17"/>
  <c r="F73" i="17"/>
  <c r="EB73" i="17" s="1"/>
  <c r="N73" i="17"/>
  <c r="EE73" i="17" s="1"/>
  <c r="F53" i="17"/>
  <c r="L53" i="17"/>
  <c r="ED53" i="17" s="1"/>
  <c r="D53" i="17"/>
  <c r="EB53" i="17" s="1"/>
  <c r="N53" i="17"/>
  <c r="EE53" i="17" s="1"/>
  <c r="EB91" i="17"/>
  <c r="EE76" i="17"/>
  <c r="J37" i="17"/>
  <c r="D17" i="17"/>
  <c r="EB17" i="17" s="1"/>
  <c r="P27" i="17"/>
  <c r="EE27" i="17" s="1"/>
  <c r="P71" i="17"/>
  <c r="L22" i="17"/>
  <c r="E98" i="17"/>
  <c r="F15" i="17"/>
  <c r="L8" i="17"/>
  <c r="P28" i="17"/>
  <c r="D8" i="17"/>
  <c r="EB8" i="17" s="1"/>
  <c r="L13" i="17"/>
  <c r="N8" i="17"/>
  <c r="EE8" i="17" s="1"/>
  <c r="N34" i="17" l="1"/>
  <c r="EB83" i="17"/>
  <c r="EE17" i="17"/>
  <c r="ED75" i="17"/>
  <c r="EE25" i="17"/>
  <c r="H69" i="17"/>
  <c r="EE90" i="17"/>
  <c r="ED28" i="17"/>
  <c r="J96" i="17"/>
  <c r="ED83" i="17"/>
  <c r="H96" i="17"/>
  <c r="EB85" i="17"/>
  <c r="P96" i="17"/>
  <c r="P79" i="17"/>
  <c r="ED41" i="17"/>
  <c r="L96" i="17"/>
  <c r="EE42" i="17"/>
  <c r="EB27" i="17"/>
  <c r="EE28" i="17"/>
  <c r="EB19" i="17"/>
  <c r="EE93" i="17"/>
  <c r="F69" i="17"/>
  <c r="ED87" i="17"/>
  <c r="ED37" i="17"/>
  <c r="EB30" i="17"/>
  <c r="ED56" i="17"/>
  <c r="ED21" i="17"/>
  <c r="P45" i="17"/>
  <c r="L45" i="17"/>
  <c r="H45" i="17"/>
  <c r="N45" i="17"/>
  <c r="D45" i="17"/>
  <c r="EC100" i="17"/>
  <c r="ED95" i="17"/>
  <c r="EB32" i="17"/>
  <c r="ED49" i="17"/>
  <c r="L79" i="17"/>
  <c r="EE56" i="17"/>
  <c r="EB95" i="17"/>
  <c r="EE47" i="17"/>
  <c r="ED89" i="17"/>
  <c r="J45" i="17"/>
  <c r="EB71" i="17"/>
  <c r="EB14" i="17"/>
  <c r="ED25" i="17"/>
  <c r="EB72" i="17"/>
  <c r="J22" i="17"/>
  <c r="H22" i="17"/>
  <c r="N22" i="17"/>
  <c r="F22" i="17"/>
  <c r="L15" i="17"/>
  <c r="EB56" i="17"/>
  <c r="EE71" i="17"/>
  <c r="F54" i="17"/>
  <c r="P54" i="17"/>
  <c r="ED64" i="17"/>
  <c r="EE75" i="17"/>
  <c r="H34" i="17"/>
  <c r="P34" i="17"/>
  <c r="J34" i="17"/>
  <c r="P69" i="17"/>
  <c r="ED88" i="17"/>
  <c r="EB10" i="17"/>
  <c r="EE11" i="17"/>
  <c r="D69" i="17"/>
  <c r="ED62" i="17"/>
  <c r="EB87" i="17"/>
  <c r="ED32" i="17"/>
  <c r="EE61" i="17"/>
  <c r="J79" i="17"/>
  <c r="F79" i="17"/>
  <c r="N79" i="17"/>
  <c r="EE13" i="17"/>
  <c r="L69" i="17"/>
  <c r="N54" i="17"/>
  <c r="F96" i="17"/>
  <c r="EE18" i="17"/>
  <c r="F34" i="17"/>
  <c r="EE87" i="17"/>
  <c r="H54" i="17"/>
  <c r="EB11" i="17"/>
  <c r="EB100" i="17" s="1"/>
  <c r="D34" i="17"/>
  <c r="ED42" i="17"/>
  <c r="F45" i="17"/>
  <c r="D54" i="17"/>
  <c r="EB38" i="17"/>
  <c r="ED13" i="17"/>
  <c r="EB51" i="17"/>
  <c r="EB59" i="17"/>
  <c r="D79" i="17"/>
  <c r="ED40" i="17"/>
  <c r="EB90" i="17"/>
  <c r="ED8" i="17"/>
  <c r="EE67" i="17"/>
  <c r="EB43" i="17"/>
  <c r="EB42" i="17"/>
  <c r="Q98" i="17"/>
  <c r="J98" i="17" s="1"/>
  <c r="J15" i="17"/>
  <c r="N15" i="17"/>
  <c r="P15" i="17"/>
  <c r="H15" i="17"/>
  <c r="EE100" i="17" l="1"/>
  <c r="EB99" i="17"/>
  <c r="EE99" i="17"/>
  <c r="P98" i="17"/>
  <c r="L98" i="17"/>
  <c r="F98" i="17"/>
  <c r="D98" i="17"/>
  <c r="ED100" i="17"/>
  <c r="ED99" i="17"/>
  <c r="ED98" i="17"/>
  <c r="H98" i="17"/>
  <c r="EC98" i="17" s="1"/>
  <c r="N98" i="17"/>
  <c r="EE98" i="17" s="1"/>
  <c r="EB98" i="17" l="1"/>
  <c r="F82" i="16"/>
  <c r="E82" i="16"/>
  <c r="G82" i="16" s="1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N83" i="14" l="1"/>
  <c r="M83" i="14"/>
  <c r="L83" i="14"/>
  <c r="I83" i="14"/>
  <c r="H83" i="14"/>
  <c r="G83" i="14"/>
  <c r="C83" i="14"/>
  <c r="J81" i="14"/>
  <c r="K81" i="14" s="1"/>
  <c r="J80" i="14"/>
  <c r="K80" i="14" s="1"/>
  <c r="J79" i="14"/>
  <c r="K79" i="14" s="1"/>
  <c r="J78" i="14"/>
  <c r="K78" i="14" s="1"/>
  <c r="J77" i="14"/>
  <c r="K77" i="14" s="1"/>
  <c r="J76" i="14"/>
  <c r="K76" i="14" s="1"/>
  <c r="J75" i="14"/>
  <c r="K75" i="14" s="1"/>
  <c r="J74" i="14"/>
  <c r="K74" i="14" s="1"/>
  <c r="J73" i="14"/>
  <c r="K73" i="14" s="1"/>
  <c r="J72" i="14"/>
  <c r="K72" i="14" s="1"/>
  <c r="J71" i="14"/>
  <c r="K71" i="14" s="1"/>
  <c r="K70" i="14"/>
  <c r="J70" i="14"/>
  <c r="J69" i="14"/>
  <c r="K69" i="14" s="1"/>
  <c r="J68" i="14"/>
  <c r="K68" i="14" s="1"/>
  <c r="J67" i="14"/>
  <c r="K67" i="14" s="1"/>
  <c r="J66" i="14"/>
  <c r="K66" i="14" s="1"/>
  <c r="J65" i="14"/>
  <c r="K65" i="14" s="1"/>
  <c r="J64" i="14"/>
  <c r="K64" i="14" s="1"/>
  <c r="J63" i="14"/>
  <c r="K63" i="14" s="1"/>
  <c r="J62" i="14"/>
  <c r="K62" i="14" s="1"/>
  <c r="J61" i="14"/>
  <c r="K61" i="14" s="1"/>
  <c r="J60" i="14"/>
  <c r="K60" i="14" s="1"/>
  <c r="J59" i="14"/>
  <c r="K59" i="14" s="1"/>
  <c r="J58" i="14"/>
  <c r="K58" i="14" s="1"/>
  <c r="J57" i="14"/>
  <c r="K57" i="14" s="1"/>
  <c r="J56" i="14"/>
  <c r="K56" i="14" s="1"/>
  <c r="J55" i="14"/>
  <c r="K55" i="14" s="1"/>
  <c r="K54" i="14"/>
  <c r="J54" i="14"/>
  <c r="J53" i="14"/>
  <c r="K53" i="14" s="1"/>
  <c r="J52" i="14"/>
  <c r="K52" i="14" s="1"/>
  <c r="J51" i="14"/>
  <c r="K51" i="14" s="1"/>
  <c r="J50" i="14"/>
  <c r="K50" i="14" s="1"/>
  <c r="J49" i="14"/>
  <c r="K49" i="14" s="1"/>
  <c r="J48" i="14"/>
  <c r="K48" i="14" s="1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K36" i="14"/>
  <c r="J36" i="14"/>
  <c r="J35" i="14"/>
  <c r="K35" i="14" s="1"/>
  <c r="J34" i="14"/>
  <c r="K34" i="14" s="1"/>
  <c r="J33" i="14"/>
  <c r="K33" i="14" s="1"/>
  <c r="J32" i="14"/>
  <c r="K32" i="14" s="1"/>
  <c r="J31" i="14"/>
  <c r="K31" i="14" s="1"/>
  <c r="K30" i="14"/>
  <c r="J30" i="14"/>
  <c r="J29" i="14"/>
  <c r="K29" i="14" s="1"/>
  <c r="K28" i="14"/>
  <c r="J28" i="14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K20" i="14"/>
  <c r="J20" i="14"/>
  <c r="J19" i="14"/>
  <c r="K19" i="14" s="1"/>
  <c r="J18" i="14"/>
  <c r="K18" i="14" s="1"/>
  <c r="J17" i="14"/>
  <c r="K17" i="14" s="1"/>
  <c r="J16" i="14"/>
  <c r="K16" i="14" s="1"/>
  <c r="J15" i="14"/>
  <c r="K15" i="14" s="1"/>
  <c r="K14" i="14"/>
  <c r="J14" i="14"/>
  <c r="J13" i="14"/>
  <c r="K13" i="14" s="1"/>
  <c r="K12" i="14"/>
  <c r="J12" i="14"/>
  <c r="J11" i="14"/>
  <c r="K11" i="14" s="1"/>
  <c r="J10" i="14"/>
  <c r="K10" i="14" s="1"/>
  <c r="J9" i="14"/>
  <c r="K9" i="14" s="1"/>
  <c r="J8" i="14"/>
  <c r="J83" i="14" l="1"/>
  <c r="K83" i="14" s="1"/>
  <c r="K8" i="14"/>
  <c r="F83" i="13"/>
  <c r="E83" i="13"/>
  <c r="H83" i="13" s="1"/>
  <c r="C83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83" i="13" l="1"/>
  <c r="G83" i="13"/>
  <c r="M83" i="12"/>
  <c r="W83" i="12" s="1"/>
  <c r="L83" i="12"/>
  <c r="V83" i="12" s="1"/>
  <c r="K83" i="12"/>
  <c r="U83" i="12" s="1"/>
  <c r="J83" i="12"/>
  <c r="T83" i="12" s="1"/>
  <c r="I83" i="12"/>
  <c r="S83" i="12" s="1"/>
  <c r="H83" i="12"/>
  <c r="G83" i="12"/>
  <c r="F83" i="12"/>
  <c r="P83" i="12" s="1"/>
  <c r="E83" i="12"/>
  <c r="O83" i="12" s="1"/>
  <c r="D83" i="12"/>
  <c r="N83" i="12" s="1"/>
  <c r="C83" i="12"/>
  <c r="W81" i="12"/>
  <c r="V81" i="12"/>
  <c r="U81" i="12"/>
  <c r="T81" i="12"/>
  <c r="S81" i="12"/>
  <c r="R81" i="12"/>
  <c r="Q81" i="12"/>
  <c r="P81" i="12"/>
  <c r="O81" i="12"/>
  <c r="N81" i="12"/>
  <c r="W79" i="12"/>
  <c r="V79" i="12"/>
  <c r="U79" i="12"/>
  <c r="T79" i="12"/>
  <c r="S79" i="12"/>
  <c r="R79" i="12"/>
  <c r="Q79" i="12"/>
  <c r="P79" i="12"/>
  <c r="O79" i="12"/>
  <c r="N79" i="12"/>
  <c r="W77" i="12"/>
  <c r="V77" i="12"/>
  <c r="U77" i="12"/>
  <c r="T77" i="12"/>
  <c r="S77" i="12"/>
  <c r="R77" i="12"/>
  <c r="Q77" i="12"/>
  <c r="P77" i="12"/>
  <c r="O77" i="12"/>
  <c r="N77" i="12"/>
  <c r="W76" i="12"/>
  <c r="V76" i="12"/>
  <c r="U76" i="12"/>
  <c r="T76" i="12"/>
  <c r="S76" i="12"/>
  <c r="R76" i="12"/>
  <c r="Q76" i="12"/>
  <c r="P76" i="12"/>
  <c r="O76" i="12"/>
  <c r="N76" i="12"/>
  <c r="W75" i="12"/>
  <c r="V75" i="12"/>
  <c r="U75" i="12"/>
  <c r="T75" i="12"/>
  <c r="S75" i="12"/>
  <c r="R75" i="12"/>
  <c r="Q75" i="12"/>
  <c r="P75" i="12"/>
  <c r="O75" i="12"/>
  <c r="N75" i="12"/>
  <c r="W74" i="12"/>
  <c r="V74" i="12"/>
  <c r="U74" i="12"/>
  <c r="T74" i="12"/>
  <c r="S74" i="12"/>
  <c r="R74" i="12"/>
  <c r="Q74" i="12"/>
  <c r="P74" i="12"/>
  <c r="O74" i="12"/>
  <c r="N74" i="12"/>
  <c r="W73" i="12"/>
  <c r="V73" i="12"/>
  <c r="U73" i="12"/>
  <c r="T73" i="12"/>
  <c r="S73" i="12"/>
  <c r="R73" i="12"/>
  <c r="Q73" i="12"/>
  <c r="P73" i="12"/>
  <c r="O73" i="12"/>
  <c r="N73" i="12"/>
  <c r="W72" i="12"/>
  <c r="V72" i="12"/>
  <c r="U72" i="12"/>
  <c r="T72" i="12"/>
  <c r="S72" i="12"/>
  <c r="R72" i="12"/>
  <c r="Q72" i="12"/>
  <c r="P72" i="12"/>
  <c r="O72" i="12"/>
  <c r="N72" i="12"/>
  <c r="W71" i="12"/>
  <c r="V71" i="12"/>
  <c r="U71" i="12"/>
  <c r="T71" i="12"/>
  <c r="S71" i="12"/>
  <c r="R71" i="12"/>
  <c r="Q71" i="12"/>
  <c r="P71" i="12"/>
  <c r="O71" i="12"/>
  <c r="N71" i="12"/>
  <c r="W70" i="12"/>
  <c r="V70" i="12"/>
  <c r="U70" i="12"/>
  <c r="T70" i="12"/>
  <c r="S70" i="12"/>
  <c r="R70" i="12"/>
  <c r="Q70" i="12"/>
  <c r="P70" i="12"/>
  <c r="O70" i="12"/>
  <c r="N70" i="12"/>
  <c r="W69" i="12"/>
  <c r="V69" i="12"/>
  <c r="U69" i="12"/>
  <c r="T69" i="12"/>
  <c r="S69" i="12"/>
  <c r="R69" i="12"/>
  <c r="Q69" i="12"/>
  <c r="P69" i="12"/>
  <c r="O69" i="12"/>
  <c r="N69" i="12"/>
  <c r="W68" i="12"/>
  <c r="V68" i="12"/>
  <c r="U68" i="12"/>
  <c r="T68" i="12"/>
  <c r="S68" i="12"/>
  <c r="R68" i="12"/>
  <c r="Q68" i="12"/>
  <c r="P68" i="12"/>
  <c r="O68" i="12"/>
  <c r="N68" i="12"/>
  <c r="W67" i="12"/>
  <c r="V67" i="12"/>
  <c r="U67" i="12"/>
  <c r="T67" i="12"/>
  <c r="S67" i="12"/>
  <c r="R67" i="12"/>
  <c r="Q67" i="12"/>
  <c r="P67" i="12"/>
  <c r="O67" i="12"/>
  <c r="N67" i="12"/>
  <c r="W66" i="12"/>
  <c r="V66" i="12"/>
  <c r="U66" i="12"/>
  <c r="T66" i="12"/>
  <c r="S66" i="12"/>
  <c r="R66" i="12"/>
  <c r="Q66" i="12"/>
  <c r="P66" i="12"/>
  <c r="O66" i="12"/>
  <c r="N66" i="12"/>
  <c r="W65" i="12"/>
  <c r="V65" i="12"/>
  <c r="U65" i="12"/>
  <c r="T65" i="12"/>
  <c r="S65" i="12"/>
  <c r="R65" i="12"/>
  <c r="Q65" i="12"/>
  <c r="P65" i="12"/>
  <c r="O65" i="12"/>
  <c r="N65" i="12"/>
  <c r="W64" i="12"/>
  <c r="V64" i="12"/>
  <c r="U64" i="12"/>
  <c r="T64" i="12"/>
  <c r="S64" i="12"/>
  <c r="R64" i="12"/>
  <c r="Q64" i="12"/>
  <c r="P64" i="12"/>
  <c r="O64" i="12"/>
  <c r="N64" i="12"/>
  <c r="W63" i="12"/>
  <c r="V63" i="12"/>
  <c r="U63" i="12"/>
  <c r="T63" i="12"/>
  <c r="S63" i="12"/>
  <c r="R63" i="12"/>
  <c r="Q63" i="12"/>
  <c r="P63" i="12"/>
  <c r="O63" i="12"/>
  <c r="N63" i="12"/>
  <c r="W62" i="12"/>
  <c r="V62" i="12"/>
  <c r="U62" i="12"/>
  <c r="T62" i="12"/>
  <c r="S62" i="12"/>
  <c r="R62" i="12"/>
  <c r="Q62" i="12"/>
  <c r="P62" i="12"/>
  <c r="O62" i="12"/>
  <c r="N62" i="12"/>
  <c r="W61" i="12"/>
  <c r="V61" i="12"/>
  <c r="U61" i="12"/>
  <c r="T61" i="12"/>
  <c r="S61" i="12"/>
  <c r="R61" i="12"/>
  <c r="Q61" i="12"/>
  <c r="P61" i="12"/>
  <c r="O61" i="12"/>
  <c r="N61" i="12"/>
  <c r="W60" i="12"/>
  <c r="V60" i="12"/>
  <c r="U60" i="12"/>
  <c r="T60" i="12"/>
  <c r="S60" i="12"/>
  <c r="R60" i="12"/>
  <c r="Q60" i="12"/>
  <c r="P60" i="12"/>
  <c r="O60" i="12"/>
  <c r="N60" i="12"/>
  <c r="W59" i="12"/>
  <c r="V59" i="12"/>
  <c r="U59" i="12"/>
  <c r="T59" i="12"/>
  <c r="S59" i="12"/>
  <c r="R59" i="12"/>
  <c r="Q59" i="12"/>
  <c r="P59" i="12"/>
  <c r="O59" i="12"/>
  <c r="N59" i="12"/>
  <c r="W58" i="12"/>
  <c r="V58" i="12"/>
  <c r="U58" i="12"/>
  <c r="T58" i="12"/>
  <c r="S58" i="12"/>
  <c r="R58" i="12"/>
  <c r="Q58" i="12"/>
  <c r="P58" i="12"/>
  <c r="O58" i="12"/>
  <c r="N58" i="12"/>
  <c r="W57" i="12"/>
  <c r="V57" i="12"/>
  <c r="U57" i="12"/>
  <c r="T57" i="12"/>
  <c r="S57" i="12"/>
  <c r="R57" i="12"/>
  <c r="Q57" i="12"/>
  <c r="P57" i="12"/>
  <c r="O57" i="12"/>
  <c r="N57" i="12"/>
  <c r="W56" i="12"/>
  <c r="V56" i="12"/>
  <c r="U56" i="12"/>
  <c r="T56" i="12"/>
  <c r="S56" i="12"/>
  <c r="R56" i="12"/>
  <c r="Q56" i="12"/>
  <c r="P56" i="12"/>
  <c r="O56" i="12"/>
  <c r="N56" i="12"/>
  <c r="W55" i="12"/>
  <c r="V55" i="12"/>
  <c r="U55" i="12"/>
  <c r="T55" i="12"/>
  <c r="S55" i="12"/>
  <c r="R55" i="12"/>
  <c r="Q55" i="12"/>
  <c r="P55" i="12"/>
  <c r="O55" i="12"/>
  <c r="N55" i="12"/>
  <c r="W54" i="12"/>
  <c r="V54" i="12"/>
  <c r="U54" i="12"/>
  <c r="T54" i="12"/>
  <c r="S54" i="12"/>
  <c r="R54" i="12"/>
  <c r="Q54" i="12"/>
  <c r="P54" i="12"/>
  <c r="O54" i="12"/>
  <c r="N54" i="12"/>
  <c r="W53" i="12"/>
  <c r="V53" i="12"/>
  <c r="U53" i="12"/>
  <c r="T53" i="12"/>
  <c r="S53" i="12"/>
  <c r="R53" i="12"/>
  <c r="Q53" i="12"/>
  <c r="P53" i="12"/>
  <c r="O53" i="12"/>
  <c r="N53" i="12"/>
  <c r="W52" i="12"/>
  <c r="V52" i="12"/>
  <c r="U52" i="12"/>
  <c r="T52" i="12"/>
  <c r="S52" i="12"/>
  <c r="R52" i="12"/>
  <c r="Q52" i="12"/>
  <c r="P52" i="12"/>
  <c r="O52" i="12"/>
  <c r="N52" i="12"/>
  <c r="W51" i="12"/>
  <c r="V51" i="12"/>
  <c r="U51" i="12"/>
  <c r="T51" i="12"/>
  <c r="S51" i="12"/>
  <c r="R51" i="12"/>
  <c r="Q51" i="12"/>
  <c r="P51" i="12"/>
  <c r="O51" i="12"/>
  <c r="N51" i="12"/>
  <c r="W50" i="12"/>
  <c r="V50" i="12"/>
  <c r="U50" i="12"/>
  <c r="T50" i="12"/>
  <c r="S50" i="12"/>
  <c r="R50" i="12"/>
  <c r="Q50" i="12"/>
  <c r="P50" i="12"/>
  <c r="O50" i="12"/>
  <c r="N50" i="12"/>
  <c r="W49" i="12"/>
  <c r="V49" i="12"/>
  <c r="U49" i="12"/>
  <c r="T49" i="12"/>
  <c r="S49" i="12"/>
  <c r="R49" i="12"/>
  <c r="Q49" i="12"/>
  <c r="P49" i="12"/>
  <c r="O49" i="12"/>
  <c r="N49" i="12"/>
  <c r="W48" i="12"/>
  <c r="V48" i="12"/>
  <c r="U48" i="12"/>
  <c r="T48" i="12"/>
  <c r="S48" i="12"/>
  <c r="R48" i="12"/>
  <c r="Q48" i="12"/>
  <c r="P48" i="12"/>
  <c r="O48" i="12"/>
  <c r="N48" i="12"/>
  <c r="W47" i="12"/>
  <c r="V47" i="12"/>
  <c r="U47" i="12"/>
  <c r="T47" i="12"/>
  <c r="S47" i="12"/>
  <c r="R47" i="12"/>
  <c r="Q47" i="12"/>
  <c r="P47" i="12"/>
  <c r="O47" i="12"/>
  <c r="N47" i="12"/>
  <c r="W46" i="12"/>
  <c r="V46" i="12"/>
  <c r="U46" i="12"/>
  <c r="T46" i="12"/>
  <c r="S46" i="12"/>
  <c r="R46" i="12"/>
  <c r="Q46" i="12"/>
  <c r="P46" i="12"/>
  <c r="O46" i="12"/>
  <c r="N46" i="12"/>
  <c r="W45" i="12"/>
  <c r="V45" i="12"/>
  <c r="U45" i="12"/>
  <c r="T45" i="12"/>
  <c r="S45" i="12"/>
  <c r="R45" i="12"/>
  <c r="Q45" i="12"/>
  <c r="P45" i="12"/>
  <c r="O45" i="12"/>
  <c r="N45" i="12"/>
  <c r="W44" i="12"/>
  <c r="V44" i="12"/>
  <c r="U44" i="12"/>
  <c r="T44" i="12"/>
  <c r="S44" i="12"/>
  <c r="R44" i="12"/>
  <c r="Q44" i="12"/>
  <c r="P44" i="12"/>
  <c r="O44" i="12"/>
  <c r="N44" i="12"/>
  <c r="W43" i="12"/>
  <c r="V43" i="12"/>
  <c r="U43" i="12"/>
  <c r="T43" i="12"/>
  <c r="S43" i="12"/>
  <c r="R43" i="12"/>
  <c r="Q43" i="12"/>
  <c r="P43" i="12"/>
  <c r="O43" i="12"/>
  <c r="N43" i="12"/>
  <c r="W42" i="12"/>
  <c r="V42" i="12"/>
  <c r="U42" i="12"/>
  <c r="T42" i="12"/>
  <c r="S42" i="12"/>
  <c r="R42" i="12"/>
  <c r="Q42" i="12"/>
  <c r="P42" i="12"/>
  <c r="O42" i="12"/>
  <c r="N42" i="12"/>
  <c r="W41" i="12"/>
  <c r="V41" i="12"/>
  <c r="U41" i="12"/>
  <c r="T41" i="12"/>
  <c r="S41" i="12"/>
  <c r="R41" i="12"/>
  <c r="Q41" i="12"/>
  <c r="P41" i="12"/>
  <c r="O41" i="12"/>
  <c r="N41" i="12"/>
  <c r="W40" i="12"/>
  <c r="V40" i="12"/>
  <c r="U40" i="12"/>
  <c r="T40" i="12"/>
  <c r="S40" i="12"/>
  <c r="R40" i="12"/>
  <c r="Q40" i="12"/>
  <c r="P40" i="12"/>
  <c r="O40" i="12"/>
  <c r="N40" i="12"/>
  <c r="W39" i="12"/>
  <c r="V39" i="12"/>
  <c r="U39" i="12"/>
  <c r="T39" i="12"/>
  <c r="S39" i="12"/>
  <c r="R39" i="12"/>
  <c r="Q39" i="12"/>
  <c r="P39" i="12"/>
  <c r="O39" i="12"/>
  <c r="N39" i="12"/>
  <c r="W38" i="12"/>
  <c r="V38" i="12"/>
  <c r="U38" i="12"/>
  <c r="T38" i="12"/>
  <c r="S38" i="12"/>
  <c r="R38" i="12"/>
  <c r="Q38" i="12"/>
  <c r="P38" i="12"/>
  <c r="O38" i="12"/>
  <c r="N38" i="12"/>
  <c r="W37" i="12"/>
  <c r="V37" i="12"/>
  <c r="U37" i="12"/>
  <c r="T37" i="12"/>
  <c r="S37" i="12"/>
  <c r="R37" i="12"/>
  <c r="Q37" i="12"/>
  <c r="P37" i="12"/>
  <c r="O37" i="12"/>
  <c r="N37" i="12"/>
  <c r="W36" i="12"/>
  <c r="V36" i="12"/>
  <c r="U36" i="12"/>
  <c r="T36" i="12"/>
  <c r="S36" i="12"/>
  <c r="R36" i="12"/>
  <c r="Q36" i="12"/>
  <c r="P36" i="12"/>
  <c r="O36" i="12"/>
  <c r="N36" i="12"/>
  <c r="W35" i="12"/>
  <c r="V35" i="12"/>
  <c r="U35" i="12"/>
  <c r="T35" i="12"/>
  <c r="S35" i="12"/>
  <c r="R35" i="12"/>
  <c r="Q35" i="12"/>
  <c r="P35" i="12"/>
  <c r="O35" i="12"/>
  <c r="N35" i="12"/>
  <c r="W34" i="12"/>
  <c r="V34" i="12"/>
  <c r="U34" i="12"/>
  <c r="T34" i="12"/>
  <c r="S34" i="12"/>
  <c r="R34" i="12"/>
  <c r="Q34" i="12"/>
  <c r="P34" i="12"/>
  <c r="O34" i="12"/>
  <c r="N34" i="12"/>
  <c r="W33" i="12"/>
  <c r="V33" i="12"/>
  <c r="U33" i="12"/>
  <c r="T33" i="12"/>
  <c r="S33" i="12"/>
  <c r="R33" i="12"/>
  <c r="Q33" i="12"/>
  <c r="P33" i="12"/>
  <c r="O33" i="12"/>
  <c r="N33" i="12"/>
  <c r="W32" i="12"/>
  <c r="V32" i="12"/>
  <c r="U32" i="12"/>
  <c r="T32" i="12"/>
  <c r="S32" i="12"/>
  <c r="R32" i="12"/>
  <c r="Q32" i="12"/>
  <c r="P32" i="12"/>
  <c r="O32" i="12"/>
  <c r="N32" i="12"/>
  <c r="W31" i="12"/>
  <c r="V31" i="12"/>
  <c r="U31" i="12"/>
  <c r="T31" i="12"/>
  <c r="S31" i="12"/>
  <c r="R31" i="12"/>
  <c r="Q31" i="12"/>
  <c r="P31" i="12"/>
  <c r="O31" i="12"/>
  <c r="N31" i="12"/>
  <c r="W30" i="12"/>
  <c r="V30" i="12"/>
  <c r="U30" i="12"/>
  <c r="T30" i="12"/>
  <c r="S30" i="12"/>
  <c r="R30" i="12"/>
  <c r="Q30" i="12"/>
  <c r="P30" i="12"/>
  <c r="O30" i="12"/>
  <c r="N30" i="12"/>
  <c r="W29" i="12"/>
  <c r="V29" i="12"/>
  <c r="U29" i="12"/>
  <c r="T29" i="12"/>
  <c r="S29" i="12"/>
  <c r="R29" i="12"/>
  <c r="Q29" i="12"/>
  <c r="P29" i="12"/>
  <c r="O29" i="12"/>
  <c r="N29" i="12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U19" i="12"/>
  <c r="T19" i="12"/>
  <c r="S19" i="12"/>
  <c r="R19" i="12"/>
  <c r="Q19" i="12"/>
  <c r="P19" i="12"/>
  <c r="O19" i="12"/>
  <c r="N19" i="12"/>
  <c r="W18" i="12"/>
  <c r="V18" i="12"/>
  <c r="U18" i="12"/>
  <c r="T18" i="12"/>
  <c r="S18" i="12"/>
  <c r="R18" i="12"/>
  <c r="Q18" i="12"/>
  <c r="P18" i="12"/>
  <c r="O18" i="12"/>
  <c r="N18" i="12"/>
  <c r="W17" i="12"/>
  <c r="V17" i="12"/>
  <c r="U17" i="12"/>
  <c r="T17" i="12"/>
  <c r="S17" i="12"/>
  <c r="R17" i="12"/>
  <c r="Q17" i="12"/>
  <c r="P17" i="12"/>
  <c r="O17" i="12"/>
  <c r="N17" i="12"/>
  <c r="W16" i="12"/>
  <c r="V16" i="12"/>
  <c r="U16" i="12"/>
  <c r="T16" i="12"/>
  <c r="S16" i="12"/>
  <c r="R16" i="12"/>
  <c r="Q16" i="12"/>
  <c r="P16" i="12"/>
  <c r="O16" i="12"/>
  <c r="N16" i="12"/>
  <c r="W15" i="12"/>
  <c r="V15" i="12"/>
  <c r="U15" i="12"/>
  <c r="T15" i="12"/>
  <c r="S15" i="12"/>
  <c r="R15" i="12"/>
  <c r="Q15" i="12"/>
  <c r="P15" i="12"/>
  <c r="O15" i="12"/>
  <c r="N15" i="12"/>
  <c r="W14" i="12"/>
  <c r="V14" i="12"/>
  <c r="U14" i="12"/>
  <c r="T14" i="12"/>
  <c r="S14" i="12"/>
  <c r="R14" i="12"/>
  <c r="Q14" i="12"/>
  <c r="P14" i="12"/>
  <c r="O14" i="12"/>
  <c r="N14" i="12"/>
  <c r="W13" i="12"/>
  <c r="V13" i="12"/>
  <c r="U13" i="12"/>
  <c r="T13" i="12"/>
  <c r="S13" i="12"/>
  <c r="R13" i="12"/>
  <c r="Q13" i="12"/>
  <c r="P13" i="12"/>
  <c r="O13" i="12"/>
  <c r="N13" i="12"/>
  <c r="W12" i="12"/>
  <c r="V12" i="12"/>
  <c r="U12" i="12"/>
  <c r="T12" i="12"/>
  <c r="S12" i="12"/>
  <c r="R12" i="12"/>
  <c r="Q12" i="12"/>
  <c r="P12" i="12"/>
  <c r="O12" i="12"/>
  <c r="N12" i="12"/>
  <c r="W11" i="12"/>
  <c r="V11" i="12"/>
  <c r="U11" i="12"/>
  <c r="T11" i="12"/>
  <c r="S11" i="12"/>
  <c r="R11" i="12"/>
  <c r="Q11" i="12"/>
  <c r="P11" i="12"/>
  <c r="O11" i="12"/>
  <c r="N11" i="12"/>
  <c r="W10" i="12"/>
  <c r="V10" i="12"/>
  <c r="U10" i="12"/>
  <c r="T10" i="12"/>
  <c r="S10" i="12"/>
  <c r="R10" i="12"/>
  <c r="Q10" i="12"/>
  <c r="P10" i="12"/>
  <c r="O10" i="12"/>
  <c r="N10" i="12"/>
  <c r="W9" i="12"/>
  <c r="V9" i="12"/>
  <c r="U9" i="12"/>
  <c r="T9" i="12"/>
  <c r="S9" i="12"/>
  <c r="R9" i="12"/>
  <c r="Q9" i="12"/>
  <c r="P9" i="12"/>
  <c r="O9" i="12"/>
  <c r="N9" i="12"/>
  <c r="W8" i="12"/>
  <c r="V8" i="12"/>
  <c r="U8" i="12"/>
  <c r="T8" i="12"/>
  <c r="S8" i="12"/>
  <c r="R8" i="12"/>
  <c r="Q8" i="12"/>
  <c r="P8" i="12"/>
  <c r="O8" i="12"/>
  <c r="N8" i="12"/>
  <c r="O84" i="11"/>
  <c r="N84" i="11"/>
  <c r="M84" i="11"/>
  <c r="L84" i="11"/>
  <c r="K84" i="11"/>
  <c r="W84" i="11" s="1"/>
  <c r="J84" i="11"/>
  <c r="V84" i="11" s="1"/>
  <c r="I84" i="11"/>
  <c r="H84" i="11"/>
  <c r="G84" i="11"/>
  <c r="F84" i="11"/>
  <c r="E84" i="11"/>
  <c r="D84" i="11"/>
  <c r="C84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AA9" i="11"/>
  <c r="Z9" i="11"/>
  <c r="Y9" i="11"/>
  <c r="X9" i="11"/>
  <c r="W9" i="11"/>
  <c r="V9" i="11"/>
  <c r="U9" i="11"/>
  <c r="T9" i="11"/>
  <c r="S9" i="11"/>
  <c r="R9" i="11"/>
  <c r="Q9" i="11"/>
  <c r="P9" i="11"/>
  <c r="Q84" i="10"/>
  <c r="AC84" i="10" s="1"/>
  <c r="P84" i="10"/>
  <c r="AB84" i="10" s="1"/>
  <c r="O84" i="10"/>
  <c r="AA84" i="10" s="1"/>
  <c r="N84" i="10"/>
  <c r="Z84" i="10" s="1"/>
  <c r="M84" i="10"/>
  <c r="Y84" i="10" s="1"/>
  <c r="L84" i="10"/>
  <c r="K84" i="10"/>
  <c r="X84" i="10" s="1"/>
  <c r="J84" i="10"/>
  <c r="W84" i="10" s="1"/>
  <c r="I84" i="10"/>
  <c r="V84" i="10" s="1"/>
  <c r="H84" i="10"/>
  <c r="U84" i="10" s="1"/>
  <c r="G84" i="10"/>
  <c r="T84" i="10" s="1"/>
  <c r="F84" i="10"/>
  <c r="S84" i="10" s="1"/>
  <c r="E84" i="10"/>
  <c r="R84" i="10" s="1"/>
  <c r="D84" i="10"/>
  <c r="C84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AC9" i="10"/>
  <c r="AB9" i="10"/>
  <c r="AA9" i="10"/>
  <c r="Z9" i="10"/>
  <c r="Y9" i="10"/>
  <c r="X9" i="10"/>
  <c r="W9" i="10"/>
  <c r="V9" i="10"/>
  <c r="U9" i="10"/>
  <c r="T9" i="10"/>
  <c r="S9" i="10"/>
  <c r="R9" i="10"/>
  <c r="Q83" i="12" l="1"/>
  <c r="R83" i="12"/>
  <c r="U84" i="11"/>
  <c r="P84" i="11"/>
  <c r="X84" i="11"/>
  <c r="Q84" i="11"/>
  <c r="Y84" i="11"/>
  <c r="R84" i="11"/>
  <c r="Z84" i="11"/>
  <c r="S84" i="11"/>
  <c r="AA84" i="11"/>
  <c r="T84" i="11"/>
  <c r="I952" i="9"/>
  <c r="N952" i="9" s="1"/>
  <c r="H952" i="9"/>
  <c r="G952" i="9"/>
  <c r="F952" i="9"/>
  <c r="E952" i="9"/>
  <c r="N950" i="9"/>
  <c r="M950" i="9"/>
  <c r="L950" i="9"/>
  <c r="K950" i="9"/>
  <c r="J950" i="9"/>
  <c r="O950" i="9" s="1"/>
  <c r="N949" i="9"/>
  <c r="M949" i="9"/>
  <c r="L949" i="9"/>
  <c r="K949" i="9"/>
  <c r="J949" i="9"/>
  <c r="O949" i="9" s="1"/>
  <c r="N948" i="9"/>
  <c r="M948" i="9"/>
  <c r="L948" i="9"/>
  <c r="K948" i="9"/>
  <c r="J948" i="9"/>
  <c r="O948" i="9" s="1"/>
  <c r="N947" i="9"/>
  <c r="M947" i="9"/>
  <c r="L947" i="9"/>
  <c r="K947" i="9"/>
  <c r="J947" i="9"/>
  <c r="O947" i="9" s="1"/>
  <c r="N946" i="9"/>
  <c r="M946" i="9"/>
  <c r="L946" i="9"/>
  <c r="K946" i="9"/>
  <c r="J946" i="9"/>
  <c r="O946" i="9" s="1"/>
  <c r="O945" i="9"/>
  <c r="N945" i="9"/>
  <c r="M945" i="9"/>
  <c r="L945" i="9"/>
  <c r="K945" i="9"/>
  <c r="J945" i="9"/>
  <c r="N944" i="9"/>
  <c r="M944" i="9"/>
  <c r="L944" i="9"/>
  <c r="K944" i="9"/>
  <c r="J944" i="9"/>
  <c r="O944" i="9" s="1"/>
  <c r="O943" i="9"/>
  <c r="N943" i="9"/>
  <c r="M943" i="9"/>
  <c r="L943" i="9"/>
  <c r="K943" i="9"/>
  <c r="J943" i="9"/>
  <c r="N942" i="9"/>
  <c r="M942" i="9"/>
  <c r="L942" i="9"/>
  <c r="K942" i="9"/>
  <c r="J942" i="9"/>
  <c r="O942" i="9" s="1"/>
  <c r="N941" i="9"/>
  <c r="M941" i="9"/>
  <c r="L941" i="9"/>
  <c r="K941" i="9"/>
  <c r="J941" i="9"/>
  <c r="O941" i="9" s="1"/>
  <c r="N940" i="9"/>
  <c r="M940" i="9"/>
  <c r="L940" i="9"/>
  <c r="K940" i="9"/>
  <c r="J940" i="9"/>
  <c r="O940" i="9" s="1"/>
  <c r="O939" i="9"/>
  <c r="N939" i="9"/>
  <c r="M939" i="9"/>
  <c r="L939" i="9"/>
  <c r="K939" i="9"/>
  <c r="J939" i="9"/>
  <c r="N938" i="9"/>
  <c r="M938" i="9"/>
  <c r="L938" i="9"/>
  <c r="K938" i="9"/>
  <c r="J938" i="9"/>
  <c r="O938" i="9" s="1"/>
  <c r="N937" i="9"/>
  <c r="M937" i="9"/>
  <c r="L937" i="9"/>
  <c r="K937" i="9"/>
  <c r="J937" i="9"/>
  <c r="O937" i="9" s="1"/>
  <c r="O936" i="9"/>
  <c r="N936" i="9"/>
  <c r="M936" i="9"/>
  <c r="L936" i="9"/>
  <c r="K936" i="9"/>
  <c r="J936" i="9"/>
  <c r="O935" i="9"/>
  <c r="N935" i="9"/>
  <c r="M935" i="9"/>
  <c r="L935" i="9"/>
  <c r="K935" i="9"/>
  <c r="J935" i="9"/>
  <c r="N934" i="9"/>
  <c r="M934" i="9"/>
  <c r="L934" i="9"/>
  <c r="K934" i="9"/>
  <c r="J934" i="9"/>
  <c r="O934" i="9" s="1"/>
  <c r="N933" i="9"/>
  <c r="M933" i="9"/>
  <c r="L933" i="9"/>
  <c r="K933" i="9"/>
  <c r="J933" i="9"/>
  <c r="O933" i="9" s="1"/>
  <c r="O932" i="9"/>
  <c r="N932" i="9"/>
  <c r="M932" i="9"/>
  <c r="L932" i="9"/>
  <c r="K932" i="9"/>
  <c r="J932" i="9"/>
  <c r="N931" i="9"/>
  <c r="M931" i="9"/>
  <c r="L931" i="9"/>
  <c r="K931" i="9"/>
  <c r="J931" i="9"/>
  <c r="O931" i="9" s="1"/>
  <c r="N930" i="9"/>
  <c r="M930" i="9"/>
  <c r="L930" i="9"/>
  <c r="K930" i="9"/>
  <c r="J930" i="9"/>
  <c r="O930" i="9" s="1"/>
  <c r="O929" i="9"/>
  <c r="N929" i="9"/>
  <c r="M929" i="9"/>
  <c r="L929" i="9"/>
  <c r="K929" i="9"/>
  <c r="J929" i="9"/>
  <c r="O928" i="9"/>
  <c r="N928" i="9"/>
  <c r="M928" i="9"/>
  <c r="L928" i="9"/>
  <c r="K928" i="9"/>
  <c r="J928" i="9"/>
  <c r="O927" i="9"/>
  <c r="N927" i="9"/>
  <c r="M927" i="9"/>
  <c r="L927" i="9"/>
  <c r="K927" i="9"/>
  <c r="J927" i="9"/>
  <c r="N926" i="9"/>
  <c r="M926" i="9"/>
  <c r="L926" i="9"/>
  <c r="K926" i="9"/>
  <c r="J926" i="9"/>
  <c r="O926" i="9" s="1"/>
  <c r="O925" i="9"/>
  <c r="N925" i="9"/>
  <c r="M925" i="9"/>
  <c r="L925" i="9"/>
  <c r="K925" i="9"/>
  <c r="J925" i="9"/>
  <c r="N924" i="9"/>
  <c r="M924" i="9"/>
  <c r="L924" i="9"/>
  <c r="K924" i="9"/>
  <c r="J924" i="9"/>
  <c r="O924" i="9" s="1"/>
  <c r="N923" i="9"/>
  <c r="M923" i="9"/>
  <c r="L923" i="9"/>
  <c r="K923" i="9"/>
  <c r="J923" i="9"/>
  <c r="O923" i="9" s="1"/>
  <c r="N922" i="9"/>
  <c r="M922" i="9"/>
  <c r="L922" i="9"/>
  <c r="K922" i="9"/>
  <c r="J922" i="9"/>
  <c r="O922" i="9" s="1"/>
  <c r="N921" i="9"/>
  <c r="M921" i="9"/>
  <c r="L921" i="9"/>
  <c r="K921" i="9"/>
  <c r="J921" i="9"/>
  <c r="O921" i="9" s="1"/>
  <c r="N920" i="9"/>
  <c r="M920" i="9"/>
  <c r="L920" i="9"/>
  <c r="K920" i="9"/>
  <c r="J920" i="9"/>
  <c r="O920" i="9" s="1"/>
  <c r="N919" i="9"/>
  <c r="M919" i="9"/>
  <c r="L919" i="9"/>
  <c r="K919" i="9"/>
  <c r="J919" i="9"/>
  <c r="O919" i="9" s="1"/>
  <c r="N918" i="9"/>
  <c r="M918" i="9"/>
  <c r="L918" i="9"/>
  <c r="K918" i="9"/>
  <c r="J918" i="9"/>
  <c r="O918" i="9" s="1"/>
  <c r="N917" i="9"/>
  <c r="M917" i="9"/>
  <c r="L917" i="9"/>
  <c r="K917" i="9"/>
  <c r="J917" i="9"/>
  <c r="O917" i="9" s="1"/>
  <c r="N916" i="9"/>
  <c r="M916" i="9"/>
  <c r="L916" i="9"/>
  <c r="K916" i="9"/>
  <c r="J916" i="9"/>
  <c r="O916" i="9" s="1"/>
  <c r="N915" i="9"/>
  <c r="M915" i="9"/>
  <c r="L915" i="9"/>
  <c r="K915" i="9"/>
  <c r="J915" i="9"/>
  <c r="O915" i="9" s="1"/>
  <c r="N914" i="9"/>
  <c r="M914" i="9"/>
  <c r="L914" i="9"/>
  <c r="K914" i="9"/>
  <c r="J914" i="9"/>
  <c r="O914" i="9" s="1"/>
  <c r="N913" i="9"/>
  <c r="M913" i="9"/>
  <c r="L913" i="9"/>
  <c r="K913" i="9"/>
  <c r="J913" i="9"/>
  <c r="O913" i="9" s="1"/>
  <c r="N912" i="9"/>
  <c r="M912" i="9"/>
  <c r="L912" i="9"/>
  <c r="K912" i="9"/>
  <c r="J912" i="9"/>
  <c r="O912" i="9" s="1"/>
  <c r="O911" i="9"/>
  <c r="N911" i="9"/>
  <c r="M911" i="9"/>
  <c r="L911" i="9"/>
  <c r="K911" i="9"/>
  <c r="J911" i="9"/>
  <c r="N910" i="9"/>
  <c r="M910" i="9"/>
  <c r="L910" i="9"/>
  <c r="K910" i="9"/>
  <c r="J910" i="9"/>
  <c r="O910" i="9" s="1"/>
  <c r="N909" i="9"/>
  <c r="M909" i="9"/>
  <c r="L909" i="9"/>
  <c r="K909" i="9"/>
  <c r="J909" i="9"/>
  <c r="O909" i="9" s="1"/>
  <c r="O908" i="9"/>
  <c r="N908" i="9"/>
  <c r="M908" i="9"/>
  <c r="L908" i="9"/>
  <c r="K908" i="9"/>
  <c r="J908" i="9"/>
  <c r="O907" i="9"/>
  <c r="N907" i="9"/>
  <c r="M907" i="9"/>
  <c r="L907" i="9"/>
  <c r="K907" i="9"/>
  <c r="J907" i="9"/>
  <c r="N906" i="9"/>
  <c r="M906" i="9"/>
  <c r="L906" i="9"/>
  <c r="K906" i="9"/>
  <c r="J906" i="9"/>
  <c r="O906" i="9" s="1"/>
  <c r="N905" i="9"/>
  <c r="M905" i="9"/>
  <c r="L905" i="9"/>
  <c r="K905" i="9"/>
  <c r="J905" i="9"/>
  <c r="O905" i="9" s="1"/>
  <c r="O904" i="9"/>
  <c r="N904" i="9"/>
  <c r="M904" i="9"/>
  <c r="L904" i="9"/>
  <c r="K904" i="9"/>
  <c r="J904" i="9"/>
  <c r="N903" i="9"/>
  <c r="M903" i="9"/>
  <c r="L903" i="9"/>
  <c r="K903" i="9"/>
  <c r="J903" i="9"/>
  <c r="O903" i="9" s="1"/>
  <c r="N902" i="9"/>
  <c r="M902" i="9"/>
  <c r="L902" i="9"/>
  <c r="K902" i="9"/>
  <c r="J902" i="9"/>
  <c r="O902" i="9" s="1"/>
  <c r="N901" i="9"/>
  <c r="M901" i="9"/>
  <c r="L901" i="9"/>
  <c r="K901" i="9"/>
  <c r="J901" i="9"/>
  <c r="O901" i="9" s="1"/>
  <c r="O900" i="9"/>
  <c r="N900" i="9"/>
  <c r="M900" i="9"/>
  <c r="L900" i="9"/>
  <c r="K900" i="9"/>
  <c r="J900" i="9"/>
  <c r="N899" i="9"/>
  <c r="M899" i="9"/>
  <c r="L899" i="9"/>
  <c r="K899" i="9"/>
  <c r="J899" i="9"/>
  <c r="O899" i="9" s="1"/>
  <c r="N898" i="9"/>
  <c r="M898" i="9"/>
  <c r="L898" i="9"/>
  <c r="K898" i="9"/>
  <c r="J898" i="9"/>
  <c r="O898" i="9" s="1"/>
  <c r="O897" i="9"/>
  <c r="N897" i="9"/>
  <c r="M897" i="9"/>
  <c r="L897" i="9"/>
  <c r="K897" i="9"/>
  <c r="J897" i="9"/>
  <c r="N896" i="9"/>
  <c r="M896" i="9"/>
  <c r="L896" i="9"/>
  <c r="K896" i="9"/>
  <c r="J896" i="9"/>
  <c r="O896" i="9" s="1"/>
  <c r="N895" i="9"/>
  <c r="M895" i="9"/>
  <c r="L895" i="9"/>
  <c r="K895" i="9"/>
  <c r="J895" i="9"/>
  <c r="O895" i="9" s="1"/>
  <c r="N894" i="9"/>
  <c r="M894" i="9"/>
  <c r="L894" i="9"/>
  <c r="K894" i="9"/>
  <c r="J894" i="9"/>
  <c r="O894" i="9" s="1"/>
  <c r="O893" i="9"/>
  <c r="N893" i="9"/>
  <c r="M893" i="9"/>
  <c r="L893" i="9"/>
  <c r="K893" i="9"/>
  <c r="J893" i="9"/>
  <c r="N892" i="9"/>
  <c r="M892" i="9"/>
  <c r="L892" i="9"/>
  <c r="K892" i="9"/>
  <c r="J892" i="9"/>
  <c r="O892" i="9" s="1"/>
  <c r="N891" i="9"/>
  <c r="M891" i="9"/>
  <c r="L891" i="9"/>
  <c r="K891" i="9"/>
  <c r="J891" i="9"/>
  <c r="O891" i="9" s="1"/>
  <c r="N890" i="9"/>
  <c r="M890" i="9"/>
  <c r="L890" i="9"/>
  <c r="K890" i="9"/>
  <c r="J890" i="9"/>
  <c r="O890" i="9" s="1"/>
  <c r="O889" i="9"/>
  <c r="N889" i="9"/>
  <c r="M889" i="9"/>
  <c r="L889" i="9"/>
  <c r="K889" i="9"/>
  <c r="J889" i="9"/>
  <c r="N888" i="9"/>
  <c r="M888" i="9"/>
  <c r="L888" i="9"/>
  <c r="K888" i="9"/>
  <c r="J888" i="9"/>
  <c r="O888" i="9" s="1"/>
  <c r="N887" i="9"/>
  <c r="M887" i="9"/>
  <c r="L887" i="9"/>
  <c r="K887" i="9"/>
  <c r="J887" i="9"/>
  <c r="O887" i="9" s="1"/>
  <c r="N886" i="9"/>
  <c r="M886" i="9"/>
  <c r="L886" i="9"/>
  <c r="K886" i="9"/>
  <c r="J886" i="9"/>
  <c r="O886" i="9" s="1"/>
  <c r="N885" i="9"/>
  <c r="M885" i="9"/>
  <c r="L885" i="9"/>
  <c r="K885" i="9"/>
  <c r="J885" i="9"/>
  <c r="O885" i="9" s="1"/>
  <c r="N884" i="9"/>
  <c r="M884" i="9"/>
  <c r="L884" i="9"/>
  <c r="K884" i="9"/>
  <c r="J884" i="9"/>
  <c r="O884" i="9" s="1"/>
  <c r="N883" i="9"/>
  <c r="M883" i="9"/>
  <c r="L883" i="9"/>
  <c r="K883" i="9"/>
  <c r="J883" i="9"/>
  <c r="O883" i="9" s="1"/>
  <c r="N882" i="9"/>
  <c r="M882" i="9"/>
  <c r="L882" i="9"/>
  <c r="K882" i="9"/>
  <c r="J882" i="9"/>
  <c r="O882" i="9" s="1"/>
  <c r="N881" i="9"/>
  <c r="M881" i="9"/>
  <c r="L881" i="9"/>
  <c r="K881" i="9"/>
  <c r="J881" i="9"/>
  <c r="O881" i="9" s="1"/>
  <c r="N880" i="9"/>
  <c r="M880" i="9"/>
  <c r="L880" i="9"/>
  <c r="K880" i="9"/>
  <c r="J880" i="9"/>
  <c r="O880" i="9" s="1"/>
  <c r="O879" i="9"/>
  <c r="N879" i="9"/>
  <c r="M879" i="9"/>
  <c r="L879" i="9"/>
  <c r="K879" i="9"/>
  <c r="J879" i="9"/>
  <c r="N878" i="9"/>
  <c r="M878" i="9"/>
  <c r="L878" i="9"/>
  <c r="K878" i="9"/>
  <c r="J878" i="9"/>
  <c r="O878" i="9" s="1"/>
  <c r="N877" i="9"/>
  <c r="M877" i="9"/>
  <c r="L877" i="9"/>
  <c r="K877" i="9"/>
  <c r="J877" i="9"/>
  <c r="J952" i="9" s="1"/>
  <c r="O952" i="9" s="1"/>
  <c r="I873" i="9"/>
  <c r="N873" i="9" s="1"/>
  <c r="H873" i="9"/>
  <c r="G873" i="9"/>
  <c r="L873" i="9" s="1"/>
  <c r="F873" i="9"/>
  <c r="K873" i="9" s="1"/>
  <c r="E873" i="9"/>
  <c r="M873" i="9" s="1"/>
  <c r="N871" i="9"/>
  <c r="M871" i="9"/>
  <c r="L871" i="9"/>
  <c r="K871" i="9"/>
  <c r="J871" i="9"/>
  <c r="O871" i="9" s="1"/>
  <c r="N870" i="9"/>
  <c r="M870" i="9"/>
  <c r="L870" i="9"/>
  <c r="K870" i="9"/>
  <c r="J870" i="9"/>
  <c r="O870" i="9" s="1"/>
  <c r="N869" i="9"/>
  <c r="M869" i="9"/>
  <c r="L869" i="9"/>
  <c r="K869" i="9"/>
  <c r="J869" i="9"/>
  <c r="O869" i="9" s="1"/>
  <c r="N868" i="9"/>
  <c r="M868" i="9"/>
  <c r="L868" i="9"/>
  <c r="K868" i="9"/>
  <c r="J868" i="9"/>
  <c r="O868" i="9" s="1"/>
  <c r="N867" i="9"/>
  <c r="M867" i="9"/>
  <c r="L867" i="9"/>
  <c r="K867" i="9"/>
  <c r="J867" i="9"/>
  <c r="O867" i="9" s="1"/>
  <c r="N866" i="9"/>
  <c r="M866" i="9"/>
  <c r="L866" i="9"/>
  <c r="K866" i="9"/>
  <c r="J866" i="9"/>
  <c r="O866" i="9" s="1"/>
  <c r="N865" i="9"/>
  <c r="M865" i="9"/>
  <c r="L865" i="9"/>
  <c r="K865" i="9"/>
  <c r="J865" i="9"/>
  <c r="O865" i="9" s="1"/>
  <c r="N864" i="9"/>
  <c r="M864" i="9"/>
  <c r="L864" i="9"/>
  <c r="K864" i="9"/>
  <c r="J864" i="9"/>
  <c r="O864" i="9" s="1"/>
  <c r="N863" i="9"/>
  <c r="M863" i="9"/>
  <c r="L863" i="9"/>
  <c r="K863" i="9"/>
  <c r="J863" i="9"/>
  <c r="O863" i="9" s="1"/>
  <c r="N862" i="9"/>
  <c r="M862" i="9"/>
  <c r="L862" i="9"/>
  <c r="K862" i="9"/>
  <c r="J862" i="9"/>
  <c r="O862" i="9" s="1"/>
  <c r="N861" i="9"/>
  <c r="M861" i="9"/>
  <c r="L861" i="9"/>
  <c r="K861" i="9"/>
  <c r="J861" i="9"/>
  <c r="O861" i="9" s="1"/>
  <c r="N860" i="9"/>
  <c r="M860" i="9"/>
  <c r="L860" i="9"/>
  <c r="K860" i="9"/>
  <c r="J860" i="9"/>
  <c r="O860" i="9" s="1"/>
  <c r="N859" i="9"/>
  <c r="M859" i="9"/>
  <c r="L859" i="9"/>
  <c r="K859" i="9"/>
  <c r="J859" i="9"/>
  <c r="O859" i="9" s="1"/>
  <c r="N858" i="9"/>
  <c r="M858" i="9"/>
  <c r="L858" i="9"/>
  <c r="K858" i="9"/>
  <c r="J858" i="9"/>
  <c r="O858" i="9" s="1"/>
  <c r="N857" i="9"/>
  <c r="M857" i="9"/>
  <c r="L857" i="9"/>
  <c r="K857" i="9"/>
  <c r="J857" i="9"/>
  <c r="O857" i="9" s="1"/>
  <c r="N856" i="9"/>
  <c r="M856" i="9"/>
  <c r="L856" i="9"/>
  <c r="K856" i="9"/>
  <c r="J856" i="9"/>
  <c r="O856" i="9" s="1"/>
  <c r="N855" i="9"/>
  <c r="M855" i="9"/>
  <c r="L855" i="9"/>
  <c r="K855" i="9"/>
  <c r="J855" i="9"/>
  <c r="O855" i="9" s="1"/>
  <c r="N854" i="9"/>
  <c r="M854" i="9"/>
  <c r="L854" i="9"/>
  <c r="K854" i="9"/>
  <c r="J854" i="9"/>
  <c r="O854" i="9" s="1"/>
  <c r="N853" i="9"/>
  <c r="M853" i="9"/>
  <c r="L853" i="9"/>
  <c r="K853" i="9"/>
  <c r="J853" i="9"/>
  <c r="O853" i="9" s="1"/>
  <c r="N852" i="9"/>
  <c r="M852" i="9"/>
  <c r="L852" i="9"/>
  <c r="K852" i="9"/>
  <c r="J852" i="9"/>
  <c r="O852" i="9" s="1"/>
  <c r="N851" i="9"/>
  <c r="M851" i="9"/>
  <c r="L851" i="9"/>
  <c r="K851" i="9"/>
  <c r="J851" i="9"/>
  <c r="O851" i="9" s="1"/>
  <c r="N850" i="9"/>
  <c r="M850" i="9"/>
  <c r="L850" i="9"/>
  <c r="K850" i="9"/>
  <c r="J850" i="9"/>
  <c r="O850" i="9" s="1"/>
  <c r="N849" i="9"/>
  <c r="M849" i="9"/>
  <c r="L849" i="9"/>
  <c r="K849" i="9"/>
  <c r="J849" i="9"/>
  <c r="O849" i="9" s="1"/>
  <c r="N848" i="9"/>
  <c r="M848" i="9"/>
  <c r="L848" i="9"/>
  <c r="K848" i="9"/>
  <c r="J848" i="9"/>
  <c r="O848" i="9" s="1"/>
  <c r="N847" i="9"/>
  <c r="M847" i="9"/>
  <c r="L847" i="9"/>
  <c r="K847" i="9"/>
  <c r="J847" i="9"/>
  <c r="O847" i="9" s="1"/>
  <c r="N846" i="9"/>
  <c r="M846" i="9"/>
  <c r="L846" i="9"/>
  <c r="K846" i="9"/>
  <c r="J846" i="9"/>
  <c r="O846" i="9" s="1"/>
  <c r="N845" i="9"/>
  <c r="M845" i="9"/>
  <c r="L845" i="9"/>
  <c r="K845" i="9"/>
  <c r="J845" i="9"/>
  <c r="O845" i="9" s="1"/>
  <c r="N844" i="9"/>
  <c r="M844" i="9"/>
  <c r="L844" i="9"/>
  <c r="K844" i="9"/>
  <c r="J844" i="9"/>
  <c r="O844" i="9" s="1"/>
  <c r="N843" i="9"/>
  <c r="M843" i="9"/>
  <c r="L843" i="9"/>
  <c r="K843" i="9"/>
  <c r="J843" i="9"/>
  <c r="O843" i="9" s="1"/>
  <c r="N842" i="9"/>
  <c r="M842" i="9"/>
  <c r="L842" i="9"/>
  <c r="K842" i="9"/>
  <c r="J842" i="9"/>
  <c r="O842" i="9" s="1"/>
  <c r="N841" i="9"/>
  <c r="M841" i="9"/>
  <c r="L841" i="9"/>
  <c r="K841" i="9"/>
  <c r="J841" i="9"/>
  <c r="O841" i="9" s="1"/>
  <c r="N840" i="9"/>
  <c r="M840" i="9"/>
  <c r="L840" i="9"/>
  <c r="K840" i="9"/>
  <c r="J840" i="9"/>
  <c r="O840" i="9" s="1"/>
  <c r="N839" i="9"/>
  <c r="M839" i="9"/>
  <c r="L839" i="9"/>
  <c r="K839" i="9"/>
  <c r="J839" i="9"/>
  <c r="O839" i="9" s="1"/>
  <c r="N838" i="9"/>
  <c r="M838" i="9"/>
  <c r="L838" i="9"/>
  <c r="K838" i="9"/>
  <c r="J838" i="9"/>
  <c r="O838" i="9" s="1"/>
  <c r="N837" i="9"/>
  <c r="M837" i="9"/>
  <c r="L837" i="9"/>
  <c r="K837" i="9"/>
  <c r="J837" i="9"/>
  <c r="O837" i="9" s="1"/>
  <c r="N836" i="9"/>
  <c r="M836" i="9"/>
  <c r="L836" i="9"/>
  <c r="K836" i="9"/>
  <c r="J836" i="9"/>
  <c r="O836" i="9" s="1"/>
  <c r="N835" i="9"/>
  <c r="M835" i="9"/>
  <c r="L835" i="9"/>
  <c r="K835" i="9"/>
  <c r="J835" i="9"/>
  <c r="O835" i="9" s="1"/>
  <c r="N834" i="9"/>
  <c r="M834" i="9"/>
  <c r="L834" i="9"/>
  <c r="K834" i="9"/>
  <c r="J834" i="9"/>
  <c r="O834" i="9" s="1"/>
  <c r="N833" i="9"/>
  <c r="M833" i="9"/>
  <c r="L833" i="9"/>
  <c r="K833" i="9"/>
  <c r="J833" i="9"/>
  <c r="O833" i="9" s="1"/>
  <c r="N832" i="9"/>
  <c r="M832" i="9"/>
  <c r="L832" i="9"/>
  <c r="K832" i="9"/>
  <c r="J832" i="9"/>
  <c r="O832" i="9" s="1"/>
  <c r="N831" i="9"/>
  <c r="M831" i="9"/>
  <c r="L831" i="9"/>
  <c r="K831" i="9"/>
  <c r="J831" i="9"/>
  <c r="O831" i="9" s="1"/>
  <c r="N830" i="9"/>
  <c r="M830" i="9"/>
  <c r="L830" i="9"/>
  <c r="K830" i="9"/>
  <c r="J830" i="9"/>
  <c r="O830" i="9" s="1"/>
  <c r="N829" i="9"/>
  <c r="M829" i="9"/>
  <c r="L829" i="9"/>
  <c r="K829" i="9"/>
  <c r="J829" i="9"/>
  <c r="O829" i="9" s="1"/>
  <c r="N828" i="9"/>
  <c r="M828" i="9"/>
  <c r="L828" i="9"/>
  <c r="K828" i="9"/>
  <c r="J828" i="9"/>
  <c r="O828" i="9" s="1"/>
  <c r="N827" i="9"/>
  <c r="M827" i="9"/>
  <c r="L827" i="9"/>
  <c r="K827" i="9"/>
  <c r="J827" i="9"/>
  <c r="O827" i="9" s="1"/>
  <c r="N826" i="9"/>
  <c r="M826" i="9"/>
  <c r="L826" i="9"/>
  <c r="K826" i="9"/>
  <c r="J826" i="9"/>
  <c r="O826" i="9" s="1"/>
  <c r="N825" i="9"/>
  <c r="M825" i="9"/>
  <c r="L825" i="9"/>
  <c r="K825" i="9"/>
  <c r="J825" i="9"/>
  <c r="O825" i="9" s="1"/>
  <c r="N824" i="9"/>
  <c r="M824" i="9"/>
  <c r="L824" i="9"/>
  <c r="K824" i="9"/>
  <c r="J824" i="9"/>
  <c r="O824" i="9" s="1"/>
  <c r="N823" i="9"/>
  <c r="M823" i="9"/>
  <c r="L823" i="9"/>
  <c r="K823" i="9"/>
  <c r="J823" i="9"/>
  <c r="O823" i="9" s="1"/>
  <c r="N822" i="9"/>
  <c r="M822" i="9"/>
  <c r="L822" i="9"/>
  <c r="K822" i="9"/>
  <c r="J822" i="9"/>
  <c r="O822" i="9" s="1"/>
  <c r="N821" i="9"/>
  <c r="M821" i="9"/>
  <c r="L821" i="9"/>
  <c r="K821" i="9"/>
  <c r="J821" i="9"/>
  <c r="O821" i="9" s="1"/>
  <c r="N820" i="9"/>
  <c r="M820" i="9"/>
  <c r="L820" i="9"/>
  <c r="K820" i="9"/>
  <c r="J820" i="9"/>
  <c r="O820" i="9" s="1"/>
  <c r="N819" i="9"/>
  <c r="M819" i="9"/>
  <c r="L819" i="9"/>
  <c r="K819" i="9"/>
  <c r="J819" i="9"/>
  <c r="O819" i="9" s="1"/>
  <c r="N818" i="9"/>
  <c r="M818" i="9"/>
  <c r="L818" i="9"/>
  <c r="K818" i="9"/>
  <c r="J818" i="9"/>
  <c r="O818" i="9" s="1"/>
  <c r="N817" i="9"/>
  <c r="M817" i="9"/>
  <c r="L817" i="9"/>
  <c r="K817" i="9"/>
  <c r="J817" i="9"/>
  <c r="O817" i="9" s="1"/>
  <c r="N816" i="9"/>
  <c r="M816" i="9"/>
  <c r="L816" i="9"/>
  <c r="K816" i="9"/>
  <c r="J816" i="9"/>
  <c r="O816" i="9" s="1"/>
  <c r="N815" i="9"/>
  <c r="M815" i="9"/>
  <c r="L815" i="9"/>
  <c r="K815" i="9"/>
  <c r="J815" i="9"/>
  <c r="O815" i="9" s="1"/>
  <c r="N814" i="9"/>
  <c r="M814" i="9"/>
  <c r="L814" i="9"/>
  <c r="K814" i="9"/>
  <c r="J814" i="9"/>
  <c r="O814" i="9" s="1"/>
  <c r="N813" i="9"/>
  <c r="M813" i="9"/>
  <c r="L813" i="9"/>
  <c r="K813" i="9"/>
  <c r="J813" i="9"/>
  <c r="O813" i="9" s="1"/>
  <c r="N812" i="9"/>
  <c r="M812" i="9"/>
  <c r="L812" i="9"/>
  <c r="K812" i="9"/>
  <c r="J812" i="9"/>
  <c r="O812" i="9" s="1"/>
  <c r="N811" i="9"/>
  <c r="M811" i="9"/>
  <c r="L811" i="9"/>
  <c r="K811" i="9"/>
  <c r="J811" i="9"/>
  <c r="O811" i="9" s="1"/>
  <c r="N810" i="9"/>
  <c r="M810" i="9"/>
  <c r="L810" i="9"/>
  <c r="K810" i="9"/>
  <c r="J810" i="9"/>
  <c r="O810" i="9" s="1"/>
  <c r="N809" i="9"/>
  <c r="M809" i="9"/>
  <c r="L809" i="9"/>
  <c r="K809" i="9"/>
  <c r="J809" i="9"/>
  <c r="O809" i="9" s="1"/>
  <c r="N808" i="9"/>
  <c r="M808" i="9"/>
  <c r="L808" i="9"/>
  <c r="K808" i="9"/>
  <c r="J808" i="9"/>
  <c r="O808" i="9" s="1"/>
  <c r="N807" i="9"/>
  <c r="M807" i="9"/>
  <c r="L807" i="9"/>
  <c r="K807" i="9"/>
  <c r="J807" i="9"/>
  <c r="O807" i="9" s="1"/>
  <c r="N806" i="9"/>
  <c r="M806" i="9"/>
  <c r="L806" i="9"/>
  <c r="K806" i="9"/>
  <c r="J806" i="9"/>
  <c r="O806" i="9" s="1"/>
  <c r="N805" i="9"/>
  <c r="M805" i="9"/>
  <c r="L805" i="9"/>
  <c r="K805" i="9"/>
  <c r="J805" i="9"/>
  <c r="O805" i="9" s="1"/>
  <c r="N804" i="9"/>
  <c r="M804" i="9"/>
  <c r="L804" i="9"/>
  <c r="K804" i="9"/>
  <c r="J804" i="9"/>
  <c r="O804" i="9" s="1"/>
  <c r="N803" i="9"/>
  <c r="M803" i="9"/>
  <c r="L803" i="9"/>
  <c r="K803" i="9"/>
  <c r="J803" i="9"/>
  <c r="O803" i="9" s="1"/>
  <c r="N802" i="9"/>
  <c r="M802" i="9"/>
  <c r="L802" i="9"/>
  <c r="K802" i="9"/>
  <c r="J802" i="9"/>
  <c r="O802" i="9" s="1"/>
  <c r="N801" i="9"/>
  <c r="M801" i="9"/>
  <c r="L801" i="9"/>
  <c r="K801" i="9"/>
  <c r="J801" i="9"/>
  <c r="O801" i="9" s="1"/>
  <c r="N800" i="9"/>
  <c r="M800" i="9"/>
  <c r="L800" i="9"/>
  <c r="K800" i="9"/>
  <c r="J800" i="9"/>
  <c r="O800" i="9" s="1"/>
  <c r="N799" i="9"/>
  <c r="M799" i="9"/>
  <c r="L799" i="9"/>
  <c r="K799" i="9"/>
  <c r="J799" i="9"/>
  <c r="O799" i="9" s="1"/>
  <c r="N798" i="9"/>
  <c r="M798" i="9"/>
  <c r="L798" i="9"/>
  <c r="K798" i="9"/>
  <c r="J798" i="9"/>
  <c r="O798" i="9" s="1"/>
  <c r="N794" i="9"/>
  <c r="I794" i="9"/>
  <c r="H794" i="9"/>
  <c r="M794" i="9" s="1"/>
  <c r="G794" i="9"/>
  <c r="L794" i="9" s="1"/>
  <c r="F794" i="9"/>
  <c r="K794" i="9" s="1"/>
  <c r="E794" i="9"/>
  <c r="O792" i="9"/>
  <c r="N792" i="9"/>
  <c r="M792" i="9"/>
  <c r="L792" i="9"/>
  <c r="K792" i="9"/>
  <c r="J792" i="9"/>
  <c r="N791" i="9"/>
  <c r="M791" i="9"/>
  <c r="L791" i="9"/>
  <c r="K791" i="9"/>
  <c r="J791" i="9"/>
  <c r="O791" i="9" s="1"/>
  <c r="N790" i="9"/>
  <c r="M790" i="9"/>
  <c r="L790" i="9"/>
  <c r="K790" i="9"/>
  <c r="J790" i="9"/>
  <c r="O790" i="9" s="1"/>
  <c r="N789" i="9"/>
  <c r="M789" i="9"/>
  <c r="L789" i="9"/>
  <c r="K789" i="9"/>
  <c r="J789" i="9"/>
  <c r="O789" i="9" s="1"/>
  <c r="N788" i="9"/>
  <c r="M788" i="9"/>
  <c r="L788" i="9"/>
  <c r="K788" i="9"/>
  <c r="J788" i="9"/>
  <c r="O788" i="9" s="1"/>
  <c r="O787" i="9"/>
  <c r="N787" i="9"/>
  <c r="M787" i="9"/>
  <c r="L787" i="9"/>
  <c r="K787" i="9"/>
  <c r="J787" i="9"/>
  <c r="N786" i="9"/>
  <c r="M786" i="9"/>
  <c r="L786" i="9"/>
  <c r="K786" i="9"/>
  <c r="J786" i="9"/>
  <c r="O786" i="9" s="1"/>
  <c r="N785" i="9"/>
  <c r="M785" i="9"/>
  <c r="L785" i="9"/>
  <c r="K785" i="9"/>
  <c r="J785" i="9"/>
  <c r="O785" i="9" s="1"/>
  <c r="N784" i="9"/>
  <c r="M784" i="9"/>
  <c r="L784" i="9"/>
  <c r="K784" i="9"/>
  <c r="J784" i="9"/>
  <c r="O784" i="9" s="1"/>
  <c r="N783" i="9"/>
  <c r="M783" i="9"/>
  <c r="L783" i="9"/>
  <c r="K783" i="9"/>
  <c r="J783" i="9"/>
  <c r="O783" i="9" s="1"/>
  <c r="N782" i="9"/>
  <c r="M782" i="9"/>
  <c r="L782" i="9"/>
  <c r="K782" i="9"/>
  <c r="J782" i="9"/>
  <c r="O782" i="9" s="1"/>
  <c r="N781" i="9"/>
  <c r="M781" i="9"/>
  <c r="L781" i="9"/>
  <c r="K781" i="9"/>
  <c r="J781" i="9"/>
  <c r="O781" i="9" s="1"/>
  <c r="N780" i="9"/>
  <c r="M780" i="9"/>
  <c r="L780" i="9"/>
  <c r="K780" i="9"/>
  <c r="J780" i="9"/>
  <c r="O780" i="9" s="1"/>
  <c r="N779" i="9"/>
  <c r="M779" i="9"/>
  <c r="L779" i="9"/>
  <c r="K779" i="9"/>
  <c r="J779" i="9"/>
  <c r="O779" i="9" s="1"/>
  <c r="O778" i="9"/>
  <c r="N778" i="9"/>
  <c r="M778" i="9"/>
  <c r="L778" i="9"/>
  <c r="K778" i="9"/>
  <c r="J778" i="9"/>
  <c r="N777" i="9"/>
  <c r="M777" i="9"/>
  <c r="L777" i="9"/>
  <c r="K777" i="9"/>
  <c r="J777" i="9"/>
  <c r="O777" i="9" s="1"/>
  <c r="N776" i="9"/>
  <c r="M776" i="9"/>
  <c r="L776" i="9"/>
  <c r="K776" i="9"/>
  <c r="J776" i="9"/>
  <c r="O776" i="9" s="1"/>
  <c r="N775" i="9"/>
  <c r="M775" i="9"/>
  <c r="L775" i="9"/>
  <c r="K775" i="9"/>
  <c r="J775" i="9"/>
  <c r="O775" i="9" s="1"/>
  <c r="O774" i="9"/>
  <c r="N774" i="9"/>
  <c r="M774" i="9"/>
  <c r="L774" i="9"/>
  <c r="K774" i="9"/>
  <c r="J774" i="9"/>
  <c r="N773" i="9"/>
  <c r="M773" i="9"/>
  <c r="L773" i="9"/>
  <c r="K773" i="9"/>
  <c r="J773" i="9"/>
  <c r="O773" i="9" s="1"/>
  <c r="N772" i="9"/>
  <c r="M772" i="9"/>
  <c r="L772" i="9"/>
  <c r="K772" i="9"/>
  <c r="J772" i="9"/>
  <c r="O772" i="9" s="1"/>
  <c r="O771" i="9"/>
  <c r="N771" i="9"/>
  <c r="M771" i="9"/>
  <c r="L771" i="9"/>
  <c r="K771" i="9"/>
  <c r="J771" i="9"/>
  <c r="N770" i="9"/>
  <c r="M770" i="9"/>
  <c r="L770" i="9"/>
  <c r="K770" i="9"/>
  <c r="J770" i="9"/>
  <c r="O770" i="9" s="1"/>
  <c r="N769" i="9"/>
  <c r="M769" i="9"/>
  <c r="L769" i="9"/>
  <c r="K769" i="9"/>
  <c r="J769" i="9"/>
  <c r="O769" i="9" s="1"/>
  <c r="N768" i="9"/>
  <c r="M768" i="9"/>
  <c r="L768" i="9"/>
  <c r="K768" i="9"/>
  <c r="J768" i="9"/>
  <c r="O768" i="9" s="1"/>
  <c r="O767" i="9"/>
  <c r="N767" i="9"/>
  <c r="M767" i="9"/>
  <c r="L767" i="9"/>
  <c r="K767" i="9"/>
  <c r="J767" i="9"/>
  <c r="N766" i="9"/>
  <c r="M766" i="9"/>
  <c r="L766" i="9"/>
  <c r="K766" i="9"/>
  <c r="J766" i="9"/>
  <c r="O766" i="9" s="1"/>
  <c r="N765" i="9"/>
  <c r="M765" i="9"/>
  <c r="L765" i="9"/>
  <c r="K765" i="9"/>
  <c r="J765" i="9"/>
  <c r="O765" i="9" s="1"/>
  <c r="O764" i="9"/>
  <c r="N764" i="9"/>
  <c r="M764" i="9"/>
  <c r="L764" i="9"/>
  <c r="K764" i="9"/>
  <c r="J764" i="9"/>
  <c r="O763" i="9"/>
  <c r="N763" i="9"/>
  <c r="M763" i="9"/>
  <c r="L763" i="9"/>
  <c r="K763" i="9"/>
  <c r="J763" i="9"/>
  <c r="O762" i="9"/>
  <c r="N762" i="9"/>
  <c r="M762" i="9"/>
  <c r="L762" i="9"/>
  <c r="K762" i="9"/>
  <c r="J762" i="9"/>
  <c r="N761" i="9"/>
  <c r="M761" i="9"/>
  <c r="L761" i="9"/>
  <c r="K761" i="9"/>
  <c r="J761" i="9"/>
  <c r="O761" i="9" s="1"/>
  <c r="O760" i="9"/>
  <c r="N760" i="9"/>
  <c r="M760" i="9"/>
  <c r="L760" i="9"/>
  <c r="K760" i="9"/>
  <c r="J760" i="9"/>
  <c r="N759" i="9"/>
  <c r="M759" i="9"/>
  <c r="L759" i="9"/>
  <c r="K759" i="9"/>
  <c r="J759" i="9"/>
  <c r="O759" i="9" s="1"/>
  <c r="N758" i="9"/>
  <c r="M758" i="9"/>
  <c r="L758" i="9"/>
  <c r="K758" i="9"/>
  <c r="J758" i="9"/>
  <c r="O758" i="9" s="1"/>
  <c r="N757" i="9"/>
  <c r="M757" i="9"/>
  <c r="L757" i="9"/>
  <c r="K757" i="9"/>
  <c r="J757" i="9"/>
  <c r="O757" i="9" s="1"/>
  <c r="O756" i="9"/>
  <c r="N756" i="9"/>
  <c r="M756" i="9"/>
  <c r="L756" i="9"/>
  <c r="K756" i="9"/>
  <c r="J756" i="9"/>
  <c r="O755" i="9"/>
  <c r="N755" i="9"/>
  <c r="M755" i="9"/>
  <c r="L755" i="9"/>
  <c r="K755" i="9"/>
  <c r="J755" i="9"/>
  <c r="N754" i="9"/>
  <c r="M754" i="9"/>
  <c r="L754" i="9"/>
  <c r="K754" i="9"/>
  <c r="J754" i="9"/>
  <c r="O754" i="9" s="1"/>
  <c r="N753" i="9"/>
  <c r="M753" i="9"/>
  <c r="L753" i="9"/>
  <c r="K753" i="9"/>
  <c r="J753" i="9"/>
  <c r="O753" i="9" s="1"/>
  <c r="O752" i="9"/>
  <c r="N752" i="9"/>
  <c r="M752" i="9"/>
  <c r="L752" i="9"/>
  <c r="K752" i="9"/>
  <c r="J752" i="9"/>
  <c r="N751" i="9"/>
  <c r="M751" i="9"/>
  <c r="L751" i="9"/>
  <c r="K751" i="9"/>
  <c r="J751" i="9"/>
  <c r="O751" i="9" s="1"/>
  <c r="N750" i="9"/>
  <c r="M750" i="9"/>
  <c r="L750" i="9"/>
  <c r="K750" i="9"/>
  <c r="J750" i="9"/>
  <c r="O750" i="9" s="1"/>
  <c r="N749" i="9"/>
  <c r="M749" i="9"/>
  <c r="L749" i="9"/>
  <c r="K749" i="9"/>
  <c r="J749" i="9"/>
  <c r="O749" i="9" s="1"/>
  <c r="O748" i="9"/>
  <c r="N748" i="9"/>
  <c r="M748" i="9"/>
  <c r="L748" i="9"/>
  <c r="K748" i="9"/>
  <c r="J748" i="9"/>
  <c r="N747" i="9"/>
  <c r="M747" i="9"/>
  <c r="L747" i="9"/>
  <c r="K747" i="9"/>
  <c r="J747" i="9"/>
  <c r="O747" i="9" s="1"/>
  <c r="O746" i="9"/>
  <c r="N746" i="9"/>
  <c r="M746" i="9"/>
  <c r="L746" i="9"/>
  <c r="K746" i="9"/>
  <c r="J746" i="9"/>
  <c r="N745" i="9"/>
  <c r="M745" i="9"/>
  <c r="L745" i="9"/>
  <c r="K745" i="9"/>
  <c r="J745" i="9"/>
  <c r="O745" i="9" s="1"/>
  <c r="N744" i="9"/>
  <c r="M744" i="9"/>
  <c r="L744" i="9"/>
  <c r="K744" i="9"/>
  <c r="J744" i="9"/>
  <c r="O744" i="9" s="1"/>
  <c r="N743" i="9"/>
  <c r="M743" i="9"/>
  <c r="L743" i="9"/>
  <c r="K743" i="9"/>
  <c r="J743" i="9"/>
  <c r="O743" i="9" s="1"/>
  <c r="O742" i="9"/>
  <c r="N742" i="9"/>
  <c r="M742" i="9"/>
  <c r="L742" i="9"/>
  <c r="K742" i="9"/>
  <c r="J742" i="9"/>
  <c r="N741" i="9"/>
  <c r="M741" i="9"/>
  <c r="L741" i="9"/>
  <c r="K741" i="9"/>
  <c r="J741" i="9"/>
  <c r="O741" i="9" s="1"/>
  <c r="N740" i="9"/>
  <c r="M740" i="9"/>
  <c r="L740" i="9"/>
  <c r="K740" i="9"/>
  <c r="J740" i="9"/>
  <c r="O740" i="9" s="1"/>
  <c r="O739" i="9"/>
  <c r="N739" i="9"/>
  <c r="M739" i="9"/>
  <c r="L739" i="9"/>
  <c r="K739" i="9"/>
  <c r="J739" i="9"/>
  <c r="N738" i="9"/>
  <c r="M738" i="9"/>
  <c r="L738" i="9"/>
  <c r="K738" i="9"/>
  <c r="J738" i="9"/>
  <c r="O738" i="9" s="1"/>
  <c r="N737" i="9"/>
  <c r="M737" i="9"/>
  <c r="L737" i="9"/>
  <c r="K737" i="9"/>
  <c r="J737" i="9"/>
  <c r="O737" i="9" s="1"/>
  <c r="N736" i="9"/>
  <c r="M736" i="9"/>
  <c r="L736" i="9"/>
  <c r="K736" i="9"/>
  <c r="J736" i="9"/>
  <c r="O736" i="9" s="1"/>
  <c r="O735" i="9"/>
  <c r="N735" i="9"/>
  <c r="M735" i="9"/>
  <c r="L735" i="9"/>
  <c r="K735" i="9"/>
  <c r="J735" i="9"/>
  <c r="O734" i="9"/>
  <c r="N734" i="9"/>
  <c r="M734" i="9"/>
  <c r="L734" i="9"/>
  <c r="K734" i="9"/>
  <c r="J734" i="9"/>
  <c r="N733" i="9"/>
  <c r="M733" i="9"/>
  <c r="L733" i="9"/>
  <c r="K733" i="9"/>
  <c r="J733" i="9"/>
  <c r="O733" i="9" s="1"/>
  <c r="O732" i="9"/>
  <c r="N732" i="9"/>
  <c r="M732" i="9"/>
  <c r="L732" i="9"/>
  <c r="K732" i="9"/>
  <c r="J732" i="9"/>
  <c r="N731" i="9"/>
  <c r="M731" i="9"/>
  <c r="L731" i="9"/>
  <c r="K731" i="9"/>
  <c r="J731" i="9"/>
  <c r="O731" i="9" s="1"/>
  <c r="O730" i="9"/>
  <c r="N730" i="9"/>
  <c r="M730" i="9"/>
  <c r="L730" i="9"/>
  <c r="K730" i="9"/>
  <c r="J730" i="9"/>
  <c r="N729" i="9"/>
  <c r="M729" i="9"/>
  <c r="L729" i="9"/>
  <c r="K729" i="9"/>
  <c r="J729" i="9"/>
  <c r="O729" i="9" s="1"/>
  <c r="O728" i="9"/>
  <c r="N728" i="9"/>
  <c r="M728" i="9"/>
  <c r="L728" i="9"/>
  <c r="K728" i="9"/>
  <c r="J728" i="9"/>
  <c r="O727" i="9"/>
  <c r="N727" i="9"/>
  <c r="M727" i="9"/>
  <c r="L727" i="9"/>
  <c r="K727" i="9"/>
  <c r="J727" i="9"/>
  <c r="N726" i="9"/>
  <c r="M726" i="9"/>
  <c r="L726" i="9"/>
  <c r="K726" i="9"/>
  <c r="J726" i="9"/>
  <c r="O726" i="9" s="1"/>
  <c r="N725" i="9"/>
  <c r="M725" i="9"/>
  <c r="L725" i="9"/>
  <c r="K725" i="9"/>
  <c r="J725" i="9"/>
  <c r="O725" i="9" s="1"/>
  <c r="N724" i="9"/>
  <c r="M724" i="9"/>
  <c r="L724" i="9"/>
  <c r="K724" i="9"/>
  <c r="J724" i="9"/>
  <c r="O724" i="9" s="1"/>
  <c r="O723" i="9"/>
  <c r="N723" i="9"/>
  <c r="M723" i="9"/>
  <c r="L723" i="9"/>
  <c r="K723" i="9"/>
  <c r="J723" i="9"/>
  <c r="N722" i="9"/>
  <c r="M722" i="9"/>
  <c r="L722" i="9"/>
  <c r="K722" i="9"/>
  <c r="J722" i="9"/>
  <c r="O722" i="9" s="1"/>
  <c r="N721" i="9"/>
  <c r="M721" i="9"/>
  <c r="L721" i="9"/>
  <c r="K721" i="9"/>
  <c r="J721" i="9"/>
  <c r="O720" i="9"/>
  <c r="N720" i="9"/>
  <c r="M720" i="9"/>
  <c r="L720" i="9"/>
  <c r="K720" i="9"/>
  <c r="J720" i="9"/>
  <c r="N719" i="9"/>
  <c r="M719" i="9"/>
  <c r="L719" i="9"/>
  <c r="K719" i="9"/>
  <c r="J719" i="9"/>
  <c r="O719" i="9" s="1"/>
  <c r="I715" i="9"/>
  <c r="H715" i="9"/>
  <c r="G715" i="9"/>
  <c r="F715" i="9"/>
  <c r="E715" i="9"/>
  <c r="K715" i="9" s="1"/>
  <c r="N713" i="9"/>
  <c r="M713" i="9"/>
  <c r="L713" i="9"/>
  <c r="K713" i="9"/>
  <c r="J713" i="9"/>
  <c r="O713" i="9" s="1"/>
  <c r="N712" i="9"/>
  <c r="M712" i="9"/>
  <c r="L712" i="9"/>
  <c r="K712" i="9"/>
  <c r="J712" i="9"/>
  <c r="O712" i="9" s="1"/>
  <c r="N711" i="9"/>
  <c r="M711" i="9"/>
  <c r="L711" i="9"/>
  <c r="K711" i="9"/>
  <c r="J711" i="9"/>
  <c r="O711" i="9" s="1"/>
  <c r="N710" i="9"/>
  <c r="M710" i="9"/>
  <c r="L710" i="9"/>
  <c r="K710" i="9"/>
  <c r="J710" i="9"/>
  <c r="O710" i="9" s="1"/>
  <c r="N709" i="9"/>
  <c r="M709" i="9"/>
  <c r="L709" i="9"/>
  <c r="K709" i="9"/>
  <c r="J709" i="9"/>
  <c r="O709" i="9" s="1"/>
  <c r="N708" i="9"/>
  <c r="M708" i="9"/>
  <c r="L708" i="9"/>
  <c r="K708" i="9"/>
  <c r="J708" i="9"/>
  <c r="O708" i="9" s="1"/>
  <c r="N707" i="9"/>
  <c r="M707" i="9"/>
  <c r="L707" i="9"/>
  <c r="K707" i="9"/>
  <c r="J707" i="9"/>
  <c r="O707" i="9" s="1"/>
  <c r="N706" i="9"/>
  <c r="M706" i="9"/>
  <c r="L706" i="9"/>
  <c r="K706" i="9"/>
  <c r="J706" i="9"/>
  <c r="O706" i="9" s="1"/>
  <c r="N705" i="9"/>
  <c r="M705" i="9"/>
  <c r="L705" i="9"/>
  <c r="K705" i="9"/>
  <c r="J705" i="9"/>
  <c r="O705" i="9" s="1"/>
  <c r="N704" i="9"/>
  <c r="M704" i="9"/>
  <c r="L704" i="9"/>
  <c r="K704" i="9"/>
  <c r="J704" i="9"/>
  <c r="O704" i="9" s="1"/>
  <c r="N703" i="9"/>
  <c r="M703" i="9"/>
  <c r="L703" i="9"/>
  <c r="K703" i="9"/>
  <c r="J703" i="9"/>
  <c r="O703" i="9" s="1"/>
  <c r="N702" i="9"/>
  <c r="M702" i="9"/>
  <c r="L702" i="9"/>
  <c r="K702" i="9"/>
  <c r="J702" i="9"/>
  <c r="O702" i="9" s="1"/>
  <c r="N701" i="9"/>
  <c r="M701" i="9"/>
  <c r="L701" i="9"/>
  <c r="K701" i="9"/>
  <c r="J701" i="9"/>
  <c r="O701" i="9" s="1"/>
  <c r="N700" i="9"/>
  <c r="M700" i="9"/>
  <c r="L700" i="9"/>
  <c r="K700" i="9"/>
  <c r="J700" i="9"/>
  <c r="O700" i="9" s="1"/>
  <c r="N699" i="9"/>
  <c r="M699" i="9"/>
  <c r="L699" i="9"/>
  <c r="K699" i="9"/>
  <c r="J699" i="9"/>
  <c r="O699" i="9" s="1"/>
  <c r="N698" i="9"/>
  <c r="M698" i="9"/>
  <c r="L698" i="9"/>
  <c r="K698" i="9"/>
  <c r="J698" i="9"/>
  <c r="O698" i="9" s="1"/>
  <c r="N697" i="9"/>
  <c r="M697" i="9"/>
  <c r="L697" i="9"/>
  <c r="K697" i="9"/>
  <c r="J697" i="9"/>
  <c r="O697" i="9" s="1"/>
  <c r="N696" i="9"/>
  <c r="M696" i="9"/>
  <c r="L696" i="9"/>
  <c r="K696" i="9"/>
  <c r="J696" i="9"/>
  <c r="O696" i="9" s="1"/>
  <c r="N695" i="9"/>
  <c r="M695" i="9"/>
  <c r="L695" i="9"/>
  <c r="K695" i="9"/>
  <c r="J695" i="9"/>
  <c r="O695" i="9" s="1"/>
  <c r="N694" i="9"/>
  <c r="M694" i="9"/>
  <c r="L694" i="9"/>
  <c r="K694" i="9"/>
  <c r="J694" i="9"/>
  <c r="O694" i="9" s="1"/>
  <c r="N693" i="9"/>
  <c r="M693" i="9"/>
  <c r="L693" i="9"/>
  <c r="K693" i="9"/>
  <c r="J693" i="9"/>
  <c r="O693" i="9" s="1"/>
  <c r="N692" i="9"/>
  <c r="M692" i="9"/>
  <c r="L692" i="9"/>
  <c r="K692" i="9"/>
  <c r="J692" i="9"/>
  <c r="O692" i="9" s="1"/>
  <c r="N691" i="9"/>
  <c r="M691" i="9"/>
  <c r="L691" i="9"/>
  <c r="K691" i="9"/>
  <c r="J691" i="9"/>
  <c r="O691" i="9" s="1"/>
  <c r="N690" i="9"/>
  <c r="M690" i="9"/>
  <c r="L690" i="9"/>
  <c r="K690" i="9"/>
  <c r="J690" i="9"/>
  <c r="O690" i="9" s="1"/>
  <c r="N689" i="9"/>
  <c r="M689" i="9"/>
  <c r="L689" i="9"/>
  <c r="K689" i="9"/>
  <c r="J689" i="9"/>
  <c r="O689" i="9" s="1"/>
  <c r="N688" i="9"/>
  <c r="M688" i="9"/>
  <c r="L688" i="9"/>
  <c r="K688" i="9"/>
  <c r="J688" i="9"/>
  <c r="O688" i="9" s="1"/>
  <c r="N687" i="9"/>
  <c r="M687" i="9"/>
  <c r="L687" i="9"/>
  <c r="K687" i="9"/>
  <c r="J687" i="9"/>
  <c r="O687" i="9" s="1"/>
  <c r="N686" i="9"/>
  <c r="M686" i="9"/>
  <c r="L686" i="9"/>
  <c r="K686" i="9"/>
  <c r="J686" i="9"/>
  <c r="O686" i="9" s="1"/>
  <c r="N685" i="9"/>
  <c r="M685" i="9"/>
  <c r="L685" i="9"/>
  <c r="K685" i="9"/>
  <c r="J685" i="9"/>
  <c r="O685" i="9" s="1"/>
  <c r="N684" i="9"/>
  <c r="M684" i="9"/>
  <c r="L684" i="9"/>
  <c r="K684" i="9"/>
  <c r="J684" i="9"/>
  <c r="O684" i="9" s="1"/>
  <c r="N683" i="9"/>
  <c r="M683" i="9"/>
  <c r="L683" i="9"/>
  <c r="K683" i="9"/>
  <c r="J683" i="9"/>
  <c r="O683" i="9" s="1"/>
  <c r="N682" i="9"/>
  <c r="M682" i="9"/>
  <c r="L682" i="9"/>
  <c r="K682" i="9"/>
  <c r="J682" i="9"/>
  <c r="O682" i="9" s="1"/>
  <c r="N681" i="9"/>
  <c r="M681" i="9"/>
  <c r="L681" i="9"/>
  <c r="K681" i="9"/>
  <c r="J681" i="9"/>
  <c r="O681" i="9" s="1"/>
  <c r="N680" i="9"/>
  <c r="M680" i="9"/>
  <c r="L680" i="9"/>
  <c r="K680" i="9"/>
  <c r="J680" i="9"/>
  <c r="O680" i="9" s="1"/>
  <c r="N679" i="9"/>
  <c r="M679" i="9"/>
  <c r="L679" i="9"/>
  <c r="K679" i="9"/>
  <c r="J679" i="9"/>
  <c r="O679" i="9" s="1"/>
  <c r="N678" i="9"/>
  <c r="M678" i="9"/>
  <c r="L678" i="9"/>
  <c r="K678" i="9"/>
  <c r="J678" i="9"/>
  <c r="O678" i="9" s="1"/>
  <c r="N677" i="9"/>
  <c r="M677" i="9"/>
  <c r="L677" i="9"/>
  <c r="K677" i="9"/>
  <c r="J677" i="9"/>
  <c r="O677" i="9" s="1"/>
  <c r="N676" i="9"/>
  <c r="M676" i="9"/>
  <c r="L676" i="9"/>
  <c r="K676" i="9"/>
  <c r="J676" i="9"/>
  <c r="O676" i="9" s="1"/>
  <c r="N675" i="9"/>
  <c r="M675" i="9"/>
  <c r="L675" i="9"/>
  <c r="K675" i="9"/>
  <c r="J675" i="9"/>
  <c r="O675" i="9" s="1"/>
  <c r="N674" i="9"/>
  <c r="M674" i="9"/>
  <c r="L674" i="9"/>
  <c r="K674" i="9"/>
  <c r="J674" i="9"/>
  <c r="O674" i="9" s="1"/>
  <c r="N673" i="9"/>
  <c r="M673" i="9"/>
  <c r="L673" i="9"/>
  <c r="K673" i="9"/>
  <c r="J673" i="9"/>
  <c r="O673" i="9" s="1"/>
  <c r="N672" i="9"/>
  <c r="M672" i="9"/>
  <c r="L672" i="9"/>
  <c r="K672" i="9"/>
  <c r="J672" i="9"/>
  <c r="O672" i="9" s="1"/>
  <c r="N671" i="9"/>
  <c r="M671" i="9"/>
  <c r="L671" i="9"/>
  <c r="K671" i="9"/>
  <c r="J671" i="9"/>
  <c r="O671" i="9" s="1"/>
  <c r="N670" i="9"/>
  <c r="M670" i="9"/>
  <c r="L670" i="9"/>
  <c r="K670" i="9"/>
  <c r="J670" i="9"/>
  <c r="O670" i="9" s="1"/>
  <c r="N669" i="9"/>
  <c r="M669" i="9"/>
  <c r="L669" i="9"/>
  <c r="K669" i="9"/>
  <c r="J669" i="9"/>
  <c r="O669" i="9" s="1"/>
  <c r="N668" i="9"/>
  <c r="M668" i="9"/>
  <c r="L668" i="9"/>
  <c r="K668" i="9"/>
  <c r="J668" i="9"/>
  <c r="O668" i="9" s="1"/>
  <c r="N667" i="9"/>
  <c r="M667" i="9"/>
  <c r="L667" i="9"/>
  <c r="K667" i="9"/>
  <c r="J667" i="9"/>
  <c r="O667" i="9" s="1"/>
  <c r="N666" i="9"/>
  <c r="M666" i="9"/>
  <c r="L666" i="9"/>
  <c r="K666" i="9"/>
  <c r="J666" i="9"/>
  <c r="O666" i="9" s="1"/>
  <c r="N665" i="9"/>
  <c r="M665" i="9"/>
  <c r="L665" i="9"/>
  <c r="K665" i="9"/>
  <c r="J665" i="9"/>
  <c r="O665" i="9" s="1"/>
  <c r="N664" i="9"/>
  <c r="M664" i="9"/>
  <c r="L664" i="9"/>
  <c r="K664" i="9"/>
  <c r="J664" i="9"/>
  <c r="O664" i="9" s="1"/>
  <c r="N663" i="9"/>
  <c r="M663" i="9"/>
  <c r="L663" i="9"/>
  <c r="K663" i="9"/>
  <c r="J663" i="9"/>
  <c r="O663" i="9" s="1"/>
  <c r="N662" i="9"/>
  <c r="M662" i="9"/>
  <c r="L662" i="9"/>
  <c r="K662" i="9"/>
  <c r="J662" i="9"/>
  <c r="O662" i="9" s="1"/>
  <c r="N661" i="9"/>
  <c r="M661" i="9"/>
  <c r="L661" i="9"/>
  <c r="K661" i="9"/>
  <c r="J661" i="9"/>
  <c r="O661" i="9" s="1"/>
  <c r="N660" i="9"/>
  <c r="M660" i="9"/>
  <c r="L660" i="9"/>
  <c r="K660" i="9"/>
  <c r="J660" i="9"/>
  <c r="O660" i="9" s="1"/>
  <c r="N659" i="9"/>
  <c r="M659" i="9"/>
  <c r="L659" i="9"/>
  <c r="K659" i="9"/>
  <c r="J659" i="9"/>
  <c r="O659" i="9" s="1"/>
  <c r="N658" i="9"/>
  <c r="M658" i="9"/>
  <c r="L658" i="9"/>
  <c r="K658" i="9"/>
  <c r="J658" i="9"/>
  <c r="O658" i="9" s="1"/>
  <c r="N657" i="9"/>
  <c r="M657" i="9"/>
  <c r="L657" i="9"/>
  <c r="K657" i="9"/>
  <c r="J657" i="9"/>
  <c r="O657" i="9" s="1"/>
  <c r="N656" i="9"/>
  <c r="M656" i="9"/>
  <c r="L656" i="9"/>
  <c r="K656" i="9"/>
  <c r="J656" i="9"/>
  <c r="O656" i="9" s="1"/>
  <c r="N655" i="9"/>
  <c r="M655" i="9"/>
  <c r="L655" i="9"/>
  <c r="K655" i="9"/>
  <c r="J655" i="9"/>
  <c r="O655" i="9" s="1"/>
  <c r="N654" i="9"/>
  <c r="M654" i="9"/>
  <c r="L654" i="9"/>
  <c r="K654" i="9"/>
  <c r="J654" i="9"/>
  <c r="O654" i="9" s="1"/>
  <c r="N653" i="9"/>
  <c r="M653" i="9"/>
  <c r="L653" i="9"/>
  <c r="K653" i="9"/>
  <c r="J653" i="9"/>
  <c r="O653" i="9" s="1"/>
  <c r="N652" i="9"/>
  <c r="M652" i="9"/>
  <c r="L652" i="9"/>
  <c r="K652" i="9"/>
  <c r="J652" i="9"/>
  <c r="O652" i="9" s="1"/>
  <c r="N651" i="9"/>
  <c r="M651" i="9"/>
  <c r="L651" i="9"/>
  <c r="K651" i="9"/>
  <c r="J651" i="9"/>
  <c r="O651" i="9" s="1"/>
  <c r="N650" i="9"/>
  <c r="M650" i="9"/>
  <c r="L650" i="9"/>
  <c r="K650" i="9"/>
  <c r="J650" i="9"/>
  <c r="O650" i="9" s="1"/>
  <c r="N649" i="9"/>
  <c r="M649" i="9"/>
  <c r="L649" i="9"/>
  <c r="K649" i="9"/>
  <c r="J649" i="9"/>
  <c r="O649" i="9" s="1"/>
  <c r="N648" i="9"/>
  <c r="M648" i="9"/>
  <c r="L648" i="9"/>
  <c r="K648" i="9"/>
  <c r="J648" i="9"/>
  <c r="O648" i="9" s="1"/>
  <c r="N647" i="9"/>
  <c r="M647" i="9"/>
  <c r="L647" i="9"/>
  <c r="K647" i="9"/>
  <c r="J647" i="9"/>
  <c r="O647" i="9" s="1"/>
  <c r="N646" i="9"/>
  <c r="M646" i="9"/>
  <c r="L646" i="9"/>
  <c r="K646" i="9"/>
  <c r="J646" i="9"/>
  <c r="O646" i="9" s="1"/>
  <c r="N645" i="9"/>
  <c r="M645" i="9"/>
  <c r="L645" i="9"/>
  <c r="K645" i="9"/>
  <c r="J645" i="9"/>
  <c r="O645" i="9" s="1"/>
  <c r="N644" i="9"/>
  <c r="M644" i="9"/>
  <c r="L644" i="9"/>
  <c r="K644" i="9"/>
  <c r="J644" i="9"/>
  <c r="O644" i="9" s="1"/>
  <c r="N643" i="9"/>
  <c r="M643" i="9"/>
  <c r="L643" i="9"/>
  <c r="K643" i="9"/>
  <c r="J643" i="9"/>
  <c r="O643" i="9" s="1"/>
  <c r="N642" i="9"/>
  <c r="M642" i="9"/>
  <c r="L642" i="9"/>
  <c r="K642" i="9"/>
  <c r="J642" i="9"/>
  <c r="O642" i="9" s="1"/>
  <c r="N641" i="9"/>
  <c r="M641" i="9"/>
  <c r="L641" i="9"/>
  <c r="K641" i="9"/>
  <c r="J641" i="9"/>
  <c r="O641" i="9" s="1"/>
  <c r="N640" i="9"/>
  <c r="M640" i="9"/>
  <c r="L640" i="9"/>
  <c r="K640" i="9"/>
  <c r="J640" i="9"/>
  <c r="N636" i="9"/>
  <c r="I636" i="9"/>
  <c r="H636" i="9"/>
  <c r="G636" i="9"/>
  <c r="L636" i="9" s="1"/>
  <c r="F636" i="9"/>
  <c r="E636" i="9"/>
  <c r="O634" i="9"/>
  <c r="N634" i="9"/>
  <c r="M634" i="9"/>
  <c r="L634" i="9"/>
  <c r="K634" i="9"/>
  <c r="J634" i="9"/>
  <c r="N633" i="9"/>
  <c r="M633" i="9"/>
  <c r="L633" i="9"/>
  <c r="K633" i="9"/>
  <c r="J633" i="9"/>
  <c r="O633" i="9" s="1"/>
  <c r="N632" i="9"/>
  <c r="M632" i="9"/>
  <c r="L632" i="9"/>
  <c r="K632" i="9"/>
  <c r="J632" i="9"/>
  <c r="O632" i="9" s="1"/>
  <c r="N631" i="9"/>
  <c r="M631" i="9"/>
  <c r="L631" i="9"/>
  <c r="K631" i="9"/>
  <c r="J631" i="9"/>
  <c r="O631" i="9" s="1"/>
  <c r="O630" i="9"/>
  <c r="N630" i="9"/>
  <c r="M630" i="9"/>
  <c r="L630" i="9"/>
  <c r="K630" i="9"/>
  <c r="J630" i="9"/>
  <c r="N629" i="9"/>
  <c r="M629" i="9"/>
  <c r="L629" i="9"/>
  <c r="K629" i="9"/>
  <c r="J629" i="9"/>
  <c r="O629" i="9" s="1"/>
  <c r="N628" i="9"/>
  <c r="M628" i="9"/>
  <c r="L628" i="9"/>
  <c r="K628" i="9"/>
  <c r="J628" i="9"/>
  <c r="O628" i="9" s="1"/>
  <c r="N627" i="9"/>
  <c r="M627" i="9"/>
  <c r="L627" i="9"/>
  <c r="K627" i="9"/>
  <c r="J627" i="9"/>
  <c r="O627" i="9" s="1"/>
  <c r="O626" i="9"/>
  <c r="N626" i="9"/>
  <c r="M626" i="9"/>
  <c r="L626" i="9"/>
  <c r="K626" i="9"/>
  <c r="J626" i="9"/>
  <c r="N625" i="9"/>
  <c r="M625" i="9"/>
  <c r="L625" i="9"/>
  <c r="K625" i="9"/>
  <c r="J625" i="9"/>
  <c r="O625" i="9" s="1"/>
  <c r="N624" i="9"/>
  <c r="M624" i="9"/>
  <c r="L624" i="9"/>
  <c r="K624" i="9"/>
  <c r="J624" i="9"/>
  <c r="O624" i="9" s="1"/>
  <c r="N623" i="9"/>
  <c r="M623" i="9"/>
  <c r="L623" i="9"/>
  <c r="K623" i="9"/>
  <c r="J623" i="9"/>
  <c r="O623" i="9" s="1"/>
  <c r="O622" i="9"/>
  <c r="N622" i="9"/>
  <c r="M622" i="9"/>
  <c r="L622" i="9"/>
  <c r="K622" i="9"/>
  <c r="J622" i="9"/>
  <c r="N621" i="9"/>
  <c r="M621" i="9"/>
  <c r="L621" i="9"/>
  <c r="K621" i="9"/>
  <c r="J621" i="9"/>
  <c r="O621" i="9" s="1"/>
  <c r="N620" i="9"/>
  <c r="M620" i="9"/>
  <c r="L620" i="9"/>
  <c r="K620" i="9"/>
  <c r="J620" i="9"/>
  <c r="O620" i="9" s="1"/>
  <c r="N619" i="9"/>
  <c r="M619" i="9"/>
  <c r="L619" i="9"/>
  <c r="K619" i="9"/>
  <c r="J619" i="9"/>
  <c r="O619" i="9" s="1"/>
  <c r="O618" i="9"/>
  <c r="N618" i="9"/>
  <c r="M618" i="9"/>
  <c r="L618" i="9"/>
  <c r="K618" i="9"/>
  <c r="J618" i="9"/>
  <c r="N617" i="9"/>
  <c r="M617" i="9"/>
  <c r="L617" i="9"/>
  <c r="K617" i="9"/>
  <c r="J617" i="9"/>
  <c r="O617" i="9" s="1"/>
  <c r="N616" i="9"/>
  <c r="M616" i="9"/>
  <c r="L616" i="9"/>
  <c r="K616" i="9"/>
  <c r="J616" i="9"/>
  <c r="O616" i="9" s="1"/>
  <c r="N615" i="9"/>
  <c r="M615" i="9"/>
  <c r="L615" i="9"/>
  <c r="K615" i="9"/>
  <c r="J615" i="9"/>
  <c r="O615" i="9" s="1"/>
  <c r="O614" i="9"/>
  <c r="N614" i="9"/>
  <c r="M614" i="9"/>
  <c r="L614" i="9"/>
  <c r="K614" i="9"/>
  <c r="J614" i="9"/>
  <c r="N613" i="9"/>
  <c r="M613" i="9"/>
  <c r="L613" i="9"/>
  <c r="K613" i="9"/>
  <c r="J613" i="9"/>
  <c r="O613" i="9" s="1"/>
  <c r="N612" i="9"/>
  <c r="M612" i="9"/>
  <c r="L612" i="9"/>
  <c r="K612" i="9"/>
  <c r="J612" i="9"/>
  <c r="O612" i="9" s="1"/>
  <c r="N611" i="9"/>
  <c r="M611" i="9"/>
  <c r="L611" i="9"/>
  <c r="K611" i="9"/>
  <c r="J611" i="9"/>
  <c r="O611" i="9" s="1"/>
  <c r="O610" i="9"/>
  <c r="N610" i="9"/>
  <c r="M610" i="9"/>
  <c r="L610" i="9"/>
  <c r="K610" i="9"/>
  <c r="J610" i="9"/>
  <c r="N609" i="9"/>
  <c r="M609" i="9"/>
  <c r="L609" i="9"/>
  <c r="K609" i="9"/>
  <c r="J609" i="9"/>
  <c r="O609" i="9" s="1"/>
  <c r="N608" i="9"/>
  <c r="M608" i="9"/>
  <c r="L608" i="9"/>
  <c r="K608" i="9"/>
  <c r="J608" i="9"/>
  <c r="O608" i="9" s="1"/>
  <c r="N607" i="9"/>
  <c r="M607" i="9"/>
  <c r="L607" i="9"/>
  <c r="K607" i="9"/>
  <c r="J607" i="9"/>
  <c r="O607" i="9" s="1"/>
  <c r="O606" i="9"/>
  <c r="N606" i="9"/>
  <c r="M606" i="9"/>
  <c r="L606" i="9"/>
  <c r="K606" i="9"/>
  <c r="J606" i="9"/>
  <c r="N605" i="9"/>
  <c r="M605" i="9"/>
  <c r="L605" i="9"/>
  <c r="K605" i="9"/>
  <c r="J605" i="9"/>
  <c r="O605" i="9" s="1"/>
  <c r="N604" i="9"/>
  <c r="M604" i="9"/>
  <c r="L604" i="9"/>
  <c r="K604" i="9"/>
  <c r="J604" i="9"/>
  <c r="O604" i="9" s="1"/>
  <c r="N603" i="9"/>
  <c r="M603" i="9"/>
  <c r="L603" i="9"/>
  <c r="K603" i="9"/>
  <c r="J603" i="9"/>
  <c r="O603" i="9" s="1"/>
  <c r="O602" i="9"/>
  <c r="N602" i="9"/>
  <c r="M602" i="9"/>
  <c r="L602" i="9"/>
  <c r="K602" i="9"/>
  <c r="J602" i="9"/>
  <c r="N601" i="9"/>
  <c r="M601" i="9"/>
  <c r="L601" i="9"/>
  <c r="K601" i="9"/>
  <c r="J601" i="9"/>
  <c r="O601" i="9" s="1"/>
  <c r="N600" i="9"/>
  <c r="M600" i="9"/>
  <c r="L600" i="9"/>
  <c r="K600" i="9"/>
  <c r="J600" i="9"/>
  <c r="O600" i="9" s="1"/>
  <c r="N599" i="9"/>
  <c r="M599" i="9"/>
  <c r="L599" i="9"/>
  <c r="K599" i="9"/>
  <c r="J599" i="9"/>
  <c r="O599" i="9" s="1"/>
  <c r="O598" i="9"/>
  <c r="N598" i="9"/>
  <c r="M598" i="9"/>
  <c r="L598" i="9"/>
  <c r="K598" i="9"/>
  <c r="J598" i="9"/>
  <c r="N597" i="9"/>
  <c r="M597" i="9"/>
  <c r="L597" i="9"/>
  <c r="K597" i="9"/>
  <c r="J597" i="9"/>
  <c r="O597" i="9" s="1"/>
  <c r="N596" i="9"/>
  <c r="M596" i="9"/>
  <c r="L596" i="9"/>
  <c r="K596" i="9"/>
  <c r="J596" i="9"/>
  <c r="O596" i="9" s="1"/>
  <c r="N595" i="9"/>
  <c r="M595" i="9"/>
  <c r="L595" i="9"/>
  <c r="K595" i="9"/>
  <c r="J595" i="9"/>
  <c r="O595" i="9" s="1"/>
  <c r="O594" i="9"/>
  <c r="N594" i="9"/>
  <c r="M594" i="9"/>
  <c r="L594" i="9"/>
  <c r="K594" i="9"/>
  <c r="J594" i="9"/>
  <c r="N593" i="9"/>
  <c r="M593" i="9"/>
  <c r="L593" i="9"/>
  <c r="K593" i="9"/>
  <c r="J593" i="9"/>
  <c r="O593" i="9" s="1"/>
  <c r="N592" i="9"/>
  <c r="M592" i="9"/>
  <c r="L592" i="9"/>
  <c r="K592" i="9"/>
  <c r="J592" i="9"/>
  <c r="O592" i="9" s="1"/>
  <c r="N591" i="9"/>
  <c r="M591" i="9"/>
  <c r="L591" i="9"/>
  <c r="K591" i="9"/>
  <c r="J591" i="9"/>
  <c r="O591" i="9" s="1"/>
  <c r="O590" i="9"/>
  <c r="N590" i="9"/>
  <c r="M590" i="9"/>
  <c r="L590" i="9"/>
  <c r="K590" i="9"/>
  <c r="J590" i="9"/>
  <c r="N589" i="9"/>
  <c r="M589" i="9"/>
  <c r="L589" i="9"/>
  <c r="K589" i="9"/>
  <c r="J589" i="9"/>
  <c r="O589" i="9" s="1"/>
  <c r="N588" i="9"/>
  <c r="M588" i="9"/>
  <c r="L588" i="9"/>
  <c r="K588" i="9"/>
  <c r="J588" i="9"/>
  <c r="O588" i="9" s="1"/>
  <c r="N587" i="9"/>
  <c r="M587" i="9"/>
  <c r="L587" i="9"/>
  <c r="K587" i="9"/>
  <c r="J587" i="9"/>
  <c r="O587" i="9" s="1"/>
  <c r="O586" i="9"/>
  <c r="N586" i="9"/>
  <c r="M586" i="9"/>
  <c r="L586" i="9"/>
  <c r="K586" i="9"/>
  <c r="J586" i="9"/>
  <c r="N585" i="9"/>
  <c r="M585" i="9"/>
  <c r="L585" i="9"/>
  <c r="K585" i="9"/>
  <c r="J585" i="9"/>
  <c r="O585" i="9" s="1"/>
  <c r="N584" i="9"/>
  <c r="M584" i="9"/>
  <c r="L584" i="9"/>
  <c r="K584" i="9"/>
  <c r="J584" i="9"/>
  <c r="O584" i="9" s="1"/>
  <c r="N583" i="9"/>
  <c r="M583" i="9"/>
  <c r="L583" i="9"/>
  <c r="K583" i="9"/>
  <c r="J583" i="9"/>
  <c r="O583" i="9" s="1"/>
  <c r="O582" i="9"/>
  <c r="N582" i="9"/>
  <c r="M582" i="9"/>
  <c r="L582" i="9"/>
  <c r="K582" i="9"/>
  <c r="J582" i="9"/>
  <c r="N581" i="9"/>
  <c r="M581" i="9"/>
  <c r="L581" i="9"/>
  <c r="K581" i="9"/>
  <c r="J581" i="9"/>
  <c r="O581" i="9" s="1"/>
  <c r="O580" i="9"/>
  <c r="N580" i="9"/>
  <c r="M580" i="9"/>
  <c r="L580" i="9"/>
  <c r="K580" i="9"/>
  <c r="J580" i="9"/>
  <c r="N579" i="9"/>
  <c r="M579" i="9"/>
  <c r="L579" i="9"/>
  <c r="K579" i="9"/>
  <c r="J579" i="9"/>
  <c r="O579" i="9" s="1"/>
  <c r="O578" i="9"/>
  <c r="N578" i="9"/>
  <c r="M578" i="9"/>
  <c r="L578" i="9"/>
  <c r="K578" i="9"/>
  <c r="J578" i="9"/>
  <c r="N577" i="9"/>
  <c r="M577" i="9"/>
  <c r="L577" i="9"/>
  <c r="K577" i="9"/>
  <c r="J577" i="9"/>
  <c r="O577" i="9" s="1"/>
  <c r="O576" i="9"/>
  <c r="N576" i="9"/>
  <c r="M576" i="9"/>
  <c r="L576" i="9"/>
  <c r="K576" i="9"/>
  <c r="J576" i="9"/>
  <c r="N575" i="9"/>
  <c r="M575" i="9"/>
  <c r="L575" i="9"/>
  <c r="K575" i="9"/>
  <c r="J575" i="9"/>
  <c r="O575" i="9" s="1"/>
  <c r="O574" i="9"/>
  <c r="N574" i="9"/>
  <c r="M574" i="9"/>
  <c r="L574" i="9"/>
  <c r="K574" i="9"/>
  <c r="J574" i="9"/>
  <c r="N573" i="9"/>
  <c r="M573" i="9"/>
  <c r="L573" i="9"/>
  <c r="K573" i="9"/>
  <c r="J573" i="9"/>
  <c r="O573" i="9" s="1"/>
  <c r="O572" i="9"/>
  <c r="N572" i="9"/>
  <c r="M572" i="9"/>
  <c r="L572" i="9"/>
  <c r="K572" i="9"/>
  <c r="J572" i="9"/>
  <c r="N571" i="9"/>
  <c r="M571" i="9"/>
  <c r="L571" i="9"/>
  <c r="K571" i="9"/>
  <c r="J571" i="9"/>
  <c r="O571" i="9" s="1"/>
  <c r="O570" i="9"/>
  <c r="N570" i="9"/>
  <c r="M570" i="9"/>
  <c r="L570" i="9"/>
  <c r="K570" i="9"/>
  <c r="J570" i="9"/>
  <c r="O569" i="9"/>
  <c r="N569" i="9"/>
  <c r="M569" i="9"/>
  <c r="L569" i="9"/>
  <c r="K569" i="9"/>
  <c r="J569" i="9"/>
  <c r="O568" i="9"/>
  <c r="N568" i="9"/>
  <c r="M568" i="9"/>
  <c r="L568" i="9"/>
  <c r="K568" i="9"/>
  <c r="J568" i="9"/>
  <c r="N567" i="9"/>
  <c r="M567" i="9"/>
  <c r="L567" i="9"/>
  <c r="K567" i="9"/>
  <c r="J567" i="9"/>
  <c r="O567" i="9" s="1"/>
  <c r="O566" i="9"/>
  <c r="N566" i="9"/>
  <c r="M566" i="9"/>
  <c r="L566" i="9"/>
  <c r="K566" i="9"/>
  <c r="J566" i="9"/>
  <c r="O565" i="9"/>
  <c r="N565" i="9"/>
  <c r="M565" i="9"/>
  <c r="L565" i="9"/>
  <c r="K565" i="9"/>
  <c r="J565" i="9"/>
  <c r="O564" i="9"/>
  <c r="N564" i="9"/>
  <c r="M564" i="9"/>
  <c r="L564" i="9"/>
  <c r="K564" i="9"/>
  <c r="J564" i="9"/>
  <c r="N563" i="9"/>
  <c r="M563" i="9"/>
  <c r="L563" i="9"/>
  <c r="K563" i="9"/>
  <c r="J563" i="9"/>
  <c r="O563" i="9" s="1"/>
  <c r="O562" i="9"/>
  <c r="N562" i="9"/>
  <c r="M562" i="9"/>
  <c r="L562" i="9"/>
  <c r="K562" i="9"/>
  <c r="J562" i="9"/>
  <c r="O561" i="9"/>
  <c r="N561" i="9"/>
  <c r="M561" i="9"/>
  <c r="L561" i="9"/>
  <c r="K561" i="9"/>
  <c r="J561" i="9"/>
  <c r="J636" i="9" s="1"/>
  <c r="O636" i="9" s="1"/>
  <c r="I557" i="9"/>
  <c r="N557" i="9" s="1"/>
  <c r="H557" i="9"/>
  <c r="G557" i="9"/>
  <c r="F557" i="9"/>
  <c r="K557" i="9" s="1"/>
  <c r="E557" i="9"/>
  <c r="M557" i="9" s="1"/>
  <c r="N555" i="9"/>
  <c r="M555" i="9"/>
  <c r="L555" i="9"/>
  <c r="K555" i="9"/>
  <c r="J555" i="9"/>
  <c r="O555" i="9" s="1"/>
  <c r="N554" i="9"/>
  <c r="M554" i="9"/>
  <c r="L554" i="9"/>
  <c r="K554" i="9"/>
  <c r="J554" i="9"/>
  <c r="O554" i="9" s="1"/>
  <c r="N553" i="9"/>
  <c r="M553" i="9"/>
  <c r="L553" i="9"/>
  <c r="K553" i="9"/>
  <c r="J553" i="9"/>
  <c r="O553" i="9" s="1"/>
  <c r="N552" i="9"/>
  <c r="M552" i="9"/>
  <c r="L552" i="9"/>
  <c r="K552" i="9"/>
  <c r="J552" i="9"/>
  <c r="O552" i="9" s="1"/>
  <c r="N551" i="9"/>
  <c r="M551" i="9"/>
  <c r="L551" i="9"/>
  <c r="K551" i="9"/>
  <c r="J551" i="9"/>
  <c r="O551" i="9" s="1"/>
  <c r="N550" i="9"/>
  <c r="M550" i="9"/>
  <c r="L550" i="9"/>
  <c r="K550" i="9"/>
  <c r="J550" i="9"/>
  <c r="O550" i="9" s="1"/>
  <c r="N549" i="9"/>
  <c r="M549" i="9"/>
  <c r="L549" i="9"/>
  <c r="K549" i="9"/>
  <c r="J549" i="9"/>
  <c r="O549" i="9" s="1"/>
  <c r="N548" i="9"/>
  <c r="M548" i="9"/>
  <c r="L548" i="9"/>
  <c r="K548" i="9"/>
  <c r="J548" i="9"/>
  <c r="O548" i="9" s="1"/>
  <c r="N547" i="9"/>
  <c r="M547" i="9"/>
  <c r="L547" i="9"/>
  <c r="K547" i="9"/>
  <c r="J547" i="9"/>
  <c r="O547" i="9" s="1"/>
  <c r="N546" i="9"/>
  <c r="M546" i="9"/>
  <c r="L546" i="9"/>
  <c r="K546" i="9"/>
  <c r="J546" i="9"/>
  <c r="O546" i="9" s="1"/>
  <c r="N545" i="9"/>
  <c r="M545" i="9"/>
  <c r="L545" i="9"/>
  <c r="K545" i="9"/>
  <c r="J545" i="9"/>
  <c r="O545" i="9" s="1"/>
  <c r="N544" i="9"/>
  <c r="M544" i="9"/>
  <c r="L544" i="9"/>
  <c r="K544" i="9"/>
  <c r="J544" i="9"/>
  <c r="O544" i="9" s="1"/>
  <c r="N543" i="9"/>
  <c r="M543" i="9"/>
  <c r="L543" i="9"/>
  <c r="K543" i="9"/>
  <c r="J543" i="9"/>
  <c r="O543" i="9" s="1"/>
  <c r="N542" i="9"/>
  <c r="M542" i="9"/>
  <c r="L542" i="9"/>
  <c r="K542" i="9"/>
  <c r="J542" i="9"/>
  <c r="O542" i="9" s="1"/>
  <c r="N541" i="9"/>
  <c r="M541" i="9"/>
  <c r="L541" i="9"/>
  <c r="K541" i="9"/>
  <c r="J541" i="9"/>
  <c r="O541" i="9" s="1"/>
  <c r="N540" i="9"/>
  <c r="M540" i="9"/>
  <c r="L540" i="9"/>
  <c r="K540" i="9"/>
  <c r="J540" i="9"/>
  <c r="O540" i="9" s="1"/>
  <c r="N539" i="9"/>
  <c r="M539" i="9"/>
  <c r="L539" i="9"/>
  <c r="K539" i="9"/>
  <c r="J539" i="9"/>
  <c r="O539" i="9" s="1"/>
  <c r="N538" i="9"/>
  <c r="M538" i="9"/>
  <c r="L538" i="9"/>
  <c r="K538" i="9"/>
  <c r="J538" i="9"/>
  <c r="O538" i="9" s="1"/>
  <c r="N537" i="9"/>
  <c r="M537" i="9"/>
  <c r="L537" i="9"/>
  <c r="K537" i="9"/>
  <c r="J537" i="9"/>
  <c r="O537" i="9" s="1"/>
  <c r="N536" i="9"/>
  <c r="M536" i="9"/>
  <c r="L536" i="9"/>
  <c r="K536" i="9"/>
  <c r="J536" i="9"/>
  <c r="O536" i="9" s="1"/>
  <c r="N535" i="9"/>
  <c r="M535" i="9"/>
  <c r="L535" i="9"/>
  <c r="K535" i="9"/>
  <c r="J535" i="9"/>
  <c r="O535" i="9" s="1"/>
  <c r="N534" i="9"/>
  <c r="M534" i="9"/>
  <c r="L534" i="9"/>
  <c r="K534" i="9"/>
  <c r="J534" i="9"/>
  <c r="O534" i="9" s="1"/>
  <c r="N533" i="9"/>
  <c r="M533" i="9"/>
  <c r="L533" i="9"/>
  <c r="K533" i="9"/>
  <c r="J533" i="9"/>
  <c r="O533" i="9" s="1"/>
  <c r="N532" i="9"/>
  <c r="M532" i="9"/>
  <c r="L532" i="9"/>
  <c r="K532" i="9"/>
  <c r="J532" i="9"/>
  <c r="O532" i="9" s="1"/>
  <c r="N531" i="9"/>
  <c r="M531" i="9"/>
  <c r="L531" i="9"/>
  <c r="K531" i="9"/>
  <c r="J531" i="9"/>
  <c r="O531" i="9" s="1"/>
  <c r="N530" i="9"/>
  <c r="M530" i="9"/>
  <c r="L530" i="9"/>
  <c r="K530" i="9"/>
  <c r="J530" i="9"/>
  <c r="O530" i="9" s="1"/>
  <c r="N529" i="9"/>
  <c r="M529" i="9"/>
  <c r="L529" i="9"/>
  <c r="K529" i="9"/>
  <c r="J529" i="9"/>
  <c r="O529" i="9" s="1"/>
  <c r="N528" i="9"/>
  <c r="M528" i="9"/>
  <c r="L528" i="9"/>
  <c r="K528" i="9"/>
  <c r="J528" i="9"/>
  <c r="O528" i="9" s="1"/>
  <c r="N527" i="9"/>
  <c r="M527" i="9"/>
  <c r="L527" i="9"/>
  <c r="K527" i="9"/>
  <c r="J527" i="9"/>
  <c r="O527" i="9" s="1"/>
  <c r="N526" i="9"/>
  <c r="M526" i="9"/>
  <c r="L526" i="9"/>
  <c r="K526" i="9"/>
  <c r="J526" i="9"/>
  <c r="O526" i="9" s="1"/>
  <c r="N525" i="9"/>
  <c r="M525" i="9"/>
  <c r="L525" i="9"/>
  <c r="K525" i="9"/>
  <c r="J525" i="9"/>
  <c r="O525" i="9" s="1"/>
  <c r="N524" i="9"/>
  <c r="M524" i="9"/>
  <c r="L524" i="9"/>
  <c r="K524" i="9"/>
  <c r="J524" i="9"/>
  <c r="O524" i="9" s="1"/>
  <c r="N523" i="9"/>
  <c r="M523" i="9"/>
  <c r="L523" i="9"/>
  <c r="K523" i="9"/>
  <c r="J523" i="9"/>
  <c r="O523" i="9" s="1"/>
  <c r="N522" i="9"/>
  <c r="M522" i="9"/>
  <c r="L522" i="9"/>
  <c r="K522" i="9"/>
  <c r="J522" i="9"/>
  <c r="O522" i="9" s="1"/>
  <c r="N521" i="9"/>
  <c r="M521" i="9"/>
  <c r="L521" i="9"/>
  <c r="K521" i="9"/>
  <c r="J521" i="9"/>
  <c r="O521" i="9" s="1"/>
  <c r="N520" i="9"/>
  <c r="M520" i="9"/>
  <c r="L520" i="9"/>
  <c r="K520" i="9"/>
  <c r="J520" i="9"/>
  <c r="O520" i="9" s="1"/>
  <c r="N519" i="9"/>
  <c r="M519" i="9"/>
  <c r="L519" i="9"/>
  <c r="K519" i="9"/>
  <c r="J519" i="9"/>
  <c r="O519" i="9" s="1"/>
  <c r="N518" i="9"/>
  <c r="M518" i="9"/>
  <c r="L518" i="9"/>
  <c r="K518" i="9"/>
  <c r="J518" i="9"/>
  <c r="O518" i="9" s="1"/>
  <c r="N517" i="9"/>
  <c r="M517" i="9"/>
  <c r="L517" i="9"/>
  <c r="K517" i="9"/>
  <c r="J517" i="9"/>
  <c r="O517" i="9" s="1"/>
  <c r="N516" i="9"/>
  <c r="M516" i="9"/>
  <c r="L516" i="9"/>
  <c r="K516" i="9"/>
  <c r="J516" i="9"/>
  <c r="O516" i="9" s="1"/>
  <c r="N515" i="9"/>
  <c r="M515" i="9"/>
  <c r="L515" i="9"/>
  <c r="K515" i="9"/>
  <c r="J515" i="9"/>
  <c r="O515" i="9" s="1"/>
  <c r="N514" i="9"/>
  <c r="M514" i="9"/>
  <c r="L514" i="9"/>
  <c r="K514" i="9"/>
  <c r="J514" i="9"/>
  <c r="O514" i="9" s="1"/>
  <c r="N513" i="9"/>
  <c r="M513" i="9"/>
  <c r="L513" i="9"/>
  <c r="K513" i="9"/>
  <c r="J513" i="9"/>
  <c r="O513" i="9" s="1"/>
  <c r="N512" i="9"/>
  <c r="M512" i="9"/>
  <c r="L512" i="9"/>
  <c r="K512" i="9"/>
  <c r="J512" i="9"/>
  <c r="O512" i="9" s="1"/>
  <c r="N511" i="9"/>
  <c r="M511" i="9"/>
  <c r="L511" i="9"/>
  <c r="K511" i="9"/>
  <c r="J511" i="9"/>
  <c r="O511" i="9" s="1"/>
  <c r="N510" i="9"/>
  <c r="M510" i="9"/>
  <c r="L510" i="9"/>
  <c r="K510" i="9"/>
  <c r="J510" i="9"/>
  <c r="O510" i="9" s="1"/>
  <c r="N509" i="9"/>
  <c r="M509" i="9"/>
  <c r="L509" i="9"/>
  <c r="K509" i="9"/>
  <c r="J509" i="9"/>
  <c r="O509" i="9" s="1"/>
  <c r="N508" i="9"/>
  <c r="M508" i="9"/>
  <c r="L508" i="9"/>
  <c r="K508" i="9"/>
  <c r="J508" i="9"/>
  <c r="O508" i="9" s="1"/>
  <c r="N507" i="9"/>
  <c r="M507" i="9"/>
  <c r="L507" i="9"/>
  <c r="K507" i="9"/>
  <c r="J507" i="9"/>
  <c r="O507" i="9" s="1"/>
  <c r="N506" i="9"/>
  <c r="M506" i="9"/>
  <c r="L506" i="9"/>
  <c r="K506" i="9"/>
  <c r="J506" i="9"/>
  <c r="O506" i="9" s="1"/>
  <c r="N505" i="9"/>
  <c r="M505" i="9"/>
  <c r="L505" i="9"/>
  <c r="K505" i="9"/>
  <c r="J505" i="9"/>
  <c r="O505" i="9" s="1"/>
  <c r="N504" i="9"/>
  <c r="M504" i="9"/>
  <c r="L504" i="9"/>
  <c r="K504" i="9"/>
  <c r="J504" i="9"/>
  <c r="O504" i="9" s="1"/>
  <c r="N503" i="9"/>
  <c r="M503" i="9"/>
  <c r="L503" i="9"/>
  <c r="K503" i="9"/>
  <c r="J503" i="9"/>
  <c r="O503" i="9" s="1"/>
  <c r="N502" i="9"/>
  <c r="M502" i="9"/>
  <c r="L502" i="9"/>
  <c r="K502" i="9"/>
  <c r="J502" i="9"/>
  <c r="O502" i="9" s="1"/>
  <c r="N501" i="9"/>
  <c r="M501" i="9"/>
  <c r="L501" i="9"/>
  <c r="K501" i="9"/>
  <c r="J501" i="9"/>
  <c r="O501" i="9" s="1"/>
  <c r="N500" i="9"/>
  <c r="M500" i="9"/>
  <c r="L500" i="9"/>
  <c r="K500" i="9"/>
  <c r="J500" i="9"/>
  <c r="O500" i="9" s="1"/>
  <c r="N499" i="9"/>
  <c r="M499" i="9"/>
  <c r="L499" i="9"/>
  <c r="K499" i="9"/>
  <c r="J499" i="9"/>
  <c r="O499" i="9" s="1"/>
  <c r="N498" i="9"/>
  <c r="M498" i="9"/>
  <c r="L498" i="9"/>
  <c r="K498" i="9"/>
  <c r="J498" i="9"/>
  <c r="O498" i="9" s="1"/>
  <c r="N497" i="9"/>
  <c r="M497" i="9"/>
  <c r="L497" i="9"/>
  <c r="K497" i="9"/>
  <c r="J497" i="9"/>
  <c r="O497" i="9" s="1"/>
  <c r="N496" i="9"/>
  <c r="M496" i="9"/>
  <c r="L496" i="9"/>
  <c r="K496" i="9"/>
  <c r="J496" i="9"/>
  <c r="O496" i="9" s="1"/>
  <c r="N495" i="9"/>
  <c r="M495" i="9"/>
  <c r="L495" i="9"/>
  <c r="K495" i="9"/>
  <c r="J495" i="9"/>
  <c r="O495" i="9" s="1"/>
  <c r="N494" i="9"/>
  <c r="M494" i="9"/>
  <c r="L494" i="9"/>
  <c r="K494" i="9"/>
  <c r="J494" i="9"/>
  <c r="O494" i="9" s="1"/>
  <c r="N493" i="9"/>
  <c r="M493" i="9"/>
  <c r="L493" i="9"/>
  <c r="K493" i="9"/>
  <c r="J493" i="9"/>
  <c r="O493" i="9" s="1"/>
  <c r="N492" i="9"/>
  <c r="M492" i="9"/>
  <c r="L492" i="9"/>
  <c r="K492" i="9"/>
  <c r="J492" i="9"/>
  <c r="O492" i="9" s="1"/>
  <c r="N491" i="9"/>
  <c r="M491" i="9"/>
  <c r="L491" i="9"/>
  <c r="K491" i="9"/>
  <c r="J491" i="9"/>
  <c r="O491" i="9" s="1"/>
  <c r="N490" i="9"/>
  <c r="M490" i="9"/>
  <c r="L490" i="9"/>
  <c r="K490" i="9"/>
  <c r="J490" i="9"/>
  <c r="O490" i="9" s="1"/>
  <c r="N489" i="9"/>
  <c r="M489" i="9"/>
  <c r="L489" i="9"/>
  <c r="K489" i="9"/>
  <c r="J489" i="9"/>
  <c r="O489" i="9" s="1"/>
  <c r="N488" i="9"/>
  <c r="M488" i="9"/>
  <c r="L488" i="9"/>
  <c r="K488" i="9"/>
  <c r="J488" i="9"/>
  <c r="O488" i="9" s="1"/>
  <c r="N487" i="9"/>
  <c r="M487" i="9"/>
  <c r="L487" i="9"/>
  <c r="K487" i="9"/>
  <c r="J487" i="9"/>
  <c r="O487" i="9" s="1"/>
  <c r="N486" i="9"/>
  <c r="M486" i="9"/>
  <c r="L486" i="9"/>
  <c r="K486" i="9"/>
  <c r="J486" i="9"/>
  <c r="O486" i="9" s="1"/>
  <c r="N485" i="9"/>
  <c r="M485" i="9"/>
  <c r="L485" i="9"/>
  <c r="K485" i="9"/>
  <c r="J485" i="9"/>
  <c r="O485" i="9" s="1"/>
  <c r="N484" i="9"/>
  <c r="M484" i="9"/>
  <c r="L484" i="9"/>
  <c r="K484" i="9"/>
  <c r="J484" i="9"/>
  <c r="O484" i="9" s="1"/>
  <c r="N483" i="9"/>
  <c r="M483" i="9"/>
  <c r="L483" i="9"/>
  <c r="K483" i="9"/>
  <c r="J483" i="9"/>
  <c r="O483" i="9" s="1"/>
  <c r="N482" i="9"/>
  <c r="M482" i="9"/>
  <c r="L482" i="9"/>
  <c r="K482" i="9"/>
  <c r="J482" i="9"/>
  <c r="I478" i="9"/>
  <c r="N478" i="9" s="1"/>
  <c r="H478" i="9"/>
  <c r="M478" i="9" s="1"/>
  <c r="G478" i="9"/>
  <c r="L478" i="9" s="1"/>
  <c r="F478" i="9"/>
  <c r="K478" i="9" s="1"/>
  <c r="E478" i="9"/>
  <c r="N476" i="9"/>
  <c r="M476" i="9"/>
  <c r="L476" i="9"/>
  <c r="K476" i="9"/>
  <c r="J476" i="9"/>
  <c r="O476" i="9" s="1"/>
  <c r="N475" i="9"/>
  <c r="M475" i="9"/>
  <c r="L475" i="9"/>
  <c r="K475" i="9"/>
  <c r="J475" i="9"/>
  <c r="O475" i="9" s="1"/>
  <c r="O474" i="9"/>
  <c r="N474" i="9"/>
  <c r="M474" i="9"/>
  <c r="L474" i="9"/>
  <c r="K474" i="9"/>
  <c r="J474" i="9"/>
  <c r="N473" i="9"/>
  <c r="M473" i="9"/>
  <c r="L473" i="9"/>
  <c r="K473" i="9"/>
  <c r="J473" i="9"/>
  <c r="O473" i="9" s="1"/>
  <c r="N472" i="9"/>
  <c r="M472" i="9"/>
  <c r="L472" i="9"/>
  <c r="K472" i="9"/>
  <c r="J472" i="9"/>
  <c r="O472" i="9" s="1"/>
  <c r="N471" i="9"/>
  <c r="M471" i="9"/>
  <c r="L471" i="9"/>
  <c r="K471" i="9"/>
  <c r="J471" i="9"/>
  <c r="O471" i="9" s="1"/>
  <c r="O470" i="9"/>
  <c r="N470" i="9"/>
  <c r="M470" i="9"/>
  <c r="L470" i="9"/>
  <c r="K470" i="9"/>
  <c r="J470" i="9"/>
  <c r="N469" i="9"/>
  <c r="M469" i="9"/>
  <c r="L469" i="9"/>
  <c r="K469" i="9"/>
  <c r="J469" i="9"/>
  <c r="O469" i="9" s="1"/>
  <c r="N468" i="9"/>
  <c r="M468" i="9"/>
  <c r="L468" i="9"/>
  <c r="K468" i="9"/>
  <c r="J468" i="9"/>
  <c r="O468" i="9" s="1"/>
  <c r="N467" i="9"/>
  <c r="M467" i="9"/>
  <c r="L467" i="9"/>
  <c r="K467" i="9"/>
  <c r="J467" i="9"/>
  <c r="O467" i="9" s="1"/>
  <c r="O466" i="9"/>
  <c r="N466" i="9"/>
  <c r="M466" i="9"/>
  <c r="L466" i="9"/>
  <c r="K466" i="9"/>
  <c r="J466" i="9"/>
  <c r="N465" i="9"/>
  <c r="M465" i="9"/>
  <c r="L465" i="9"/>
  <c r="K465" i="9"/>
  <c r="J465" i="9"/>
  <c r="O465" i="9" s="1"/>
  <c r="N464" i="9"/>
  <c r="M464" i="9"/>
  <c r="L464" i="9"/>
  <c r="K464" i="9"/>
  <c r="J464" i="9"/>
  <c r="O464" i="9" s="1"/>
  <c r="N463" i="9"/>
  <c r="M463" i="9"/>
  <c r="L463" i="9"/>
  <c r="K463" i="9"/>
  <c r="J463" i="9"/>
  <c r="O463" i="9" s="1"/>
  <c r="O462" i="9"/>
  <c r="N462" i="9"/>
  <c r="M462" i="9"/>
  <c r="L462" i="9"/>
  <c r="K462" i="9"/>
  <c r="J462" i="9"/>
  <c r="N461" i="9"/>
  <c r="M461" i="9"/>
  <c r="L461" i="9"/>
  <c r="K461" i="9"/>
  <c r="J461" i="9"/>
  <c r="O461" i="9" s="1"/>
  <c r="N460" i="9"/>
  <c r="M460" i="9"/>
  <c r="L460" i="9"/>
  <c r="K460" i="9"/>
  <c r="J460" i="9"/>
  <c r="O460" i="9" s="1"/>
  <c r="N459" i="9"/>
  <c r="M459" i="9"/>
  <c r="L459" i="9"/>
  <c r="K459" i="9"/>
  <c r="J459" i="9"/>
  <c r="O459" i="9" s="1"/>
  <c r="O458" i="9"/>
  <c r="N458" i="9"/>
  <c r="M458" i="9"/>
  <c r="L458" i="9"/>
  <c r="K458" i="9"/>
  <c r="J458" i="9"/>
  <c r="N457" i="9"/>
  <c r="M457" i="9"/>
  <c r="L457" i="9"/>
  <c r="K457" i="9"/>
  <c r="J457" i="9"/>
  <c r="O457" i="9" s="1"/>
  <c r="N456" i="9"/>
  <c r="M456" i="9"/>
  <c r="L456" i="9"/>
  <c r="K456" i="9"/>
  <c r="J456" i="9"/>
  <c r="O456" i="9" s="1"/>
  <c r="N455" i="9"/>
  <c r="M455" i="9"/>
  <c r="L455" i="9"/>
  <c r="K455" i="9"/>
  <c r="J455" i="9"/>
  <c r="O455" i="9" s="1"/>
  <c r="O454" i="9"/>
  <c r="N454" i="9"/>
  <c r="M454" i="9"/>
  <c r="L454" i="9"/>
  <c r="K454" i="9"/>
  <c r="J454" i="9"/>
  <c r="N453" i="9"/>
  <c r="M453" i="9"/>
  <c r="L453" i="9"/>
  <c r="K453" i="9"/>
  <c r="J453" i="9"/>
  <c r="O453" i="9" s="1"/>
  <c r="N452" i="9"/>
  <c r="M452" i="9"/>
  <c r="L452" i="9"/>
  <c r="K452" i="9"/>
  <c r="J452" i="9"/>
  <c r="O452" i="9" s="1"/>
  <c r="N451" i="9"/>
  <c r="M451" i="9"/>
  <c r="L451" i="9"/>
  <c r="K451" i="9"/>
  <c r="J451" i="9"/>
  <c r="O451" i="9" s="1"/>
  <c r="O450" i="9"/>
  <c r="N450" i="9"/>
  <c r="M450" i="9"/>
  <c r="L450" i="9"/>
  <c r="K450" i="9"/>
  <c r="J450" i="9"/>
  <c r="N449" i="9"/>
  <c r="M449" i="9"/>
  <c r="L449" i="9"/>
  <c r="K449" i="9"/>
  <c r="J449" i="9"/>
  <c r="O449" i="9" s="1"/>
  <c r="N448" i="9"/>
  <c r="M448" i="9"/>
  <c r="L448" i="9"/>
  <c r="K448" i="9"/>
  <c r="J448" i="9"/>
  <c r="O448" i="9" s="1"/>
  <c r="N447" i="9"/>
  <c r="M447" i="9"/>
  <c r="L447" i="9"/>
  <c r="K447" i="9"/>
  <c r="J447" i="9"/>
  <c r="O447" i="9" s="1"/>
  <c r="O446" i="9"/>
  <c r="N446" i="9"/>
  <c r="M446" i="9"/>
  <c r="L446" i="9"/>
  <c r="K446" i="9"/>
  <c r="J446" i="9"/>
  <c r="N445" i="9"/>
  <c r="M445" i="9"/>
  <c r="L445" i="9"/>
  <c r="K445" i="9"/>
  <c r="J445" i="9"/>
  <c r="O445" i="9" s="1"/>
  <c r="N444" i="9"/>
  <c r="M444" i="9"/>
  <c r="L444" i="9"/>
  <c r="K444" i="9"/>
  <c r="J444" i="9"/>
  <c r="O444" i="9" s="1"/>
  <c r="N443" i="9"/>
  <c r="M443" i="9"/>
  <c r="L443" i="9"/>
  <c r="K443" i="9"/>
  <c r="J443" i="9"/>
  <c r="O443" i="9" s="1"/>
  <c r="O442" i="9"/>
  <c r="N442" i="9"/>
  <c r="M442" i="9"/>
  <c r="L442" i="9"/>
  <c r="K442" i="9"/>
  <c r="J442" i="9"/>
  <c r="N441" i="9"/>
  <c r="M441" i="9"/>
  <c r="L441" i="9"/>
  <c r="K441" i="9"/>
  <c r="J441" i="9"/>
  <c r="O441" i="9" s="1"/>
  <c r="N440" i="9"/>
  <c r="M440" i="9"/>
  <c r="L440" i="9"/>
  <c r="K440" i="9"/>
  <c r="J440" i="9"/>
  <c r="O440" i="9" s="1"/>
  <c r="N439" i="9"/>
  <c r="M439" i="9"/>
  <c r="L439" i="9"/>
  <c r="K439" i="9"/>
  <c r="J439" i="9"/>
  <c r="O439" i="9" s="1"/>
  <c r="O438" i="9"/>
  <c r="N438" i="9"/>
  <c r="M438" i="9"/>
  <c r="L438" i="9"/>
  <c r="K438" i="9"/>
  <c r="J438" i="9"/>
  <c r="N437" i="9"/>
  <c r="M437" i="9"/>
  <c r="L437" i="9"/>
  <c r="K437" i="9"/>
  <c r="J437" i="9"/>
  <c r="O437" i="9" s="1"/>
  <c r="N436" i="9"/>
  <c r="M436" i="9"/>
  <c r="L436" i="9"/>
  <c r="K436" i="9"/>
  <c r="J436" i="9"/>
  <c r="O436" i="9" s="1"/>
  <c r="N435" i="9"/>
  <c r="M435" i="9"/>
  <c r="L435" i="9"/>
  <c r="K435" i="9"/>
  <c r="J435" i="9"/>
  <c r="O435" i="9" s="1"/>
  <c r="O434" i="9"/>
  <c r="N434" i="9"/>
  <c r="M434" i="9"/>
  <c r="L434" i="9"/>
  <c r="K434" i="9"/>
  <c r="J434" i="9"/>
  <c r="N433" i="9"/>
  <c r="M433" i="9"/>
  <c r="L433" i="9"/>
  <c r="K433" i="9"/>
  <c r="J433" i="9"/>
  <c r="O433" i="9" s="1"/>
  <c r="N432" i="9"/>
  <c r="M432" i="9"/>
  <c r="L432" i="9"/>
  <c r="K432" i="9"/>
  <c r="J432" i="9"/>
  <c r="O432" i="9" s="1"/>
  <c r="N431" i="9"/>
  <c r="M431" i="9"/>
  <c r="L431" i="9"/>
  <c r="K431" i="9"/>
  <c r="J431" i="9"/>
  <c r="O431" i="9" s="1"/>
  <c r="O430" i="9"/>
  <c r="N430" i="9"/>
  <c r="M430" i="9"/>
  <c r="L430" i="9"/>
  <c r="K430" i="9"/>
  <c r="J430" i="9"/>
  <c r="N429" i="9"/>
  <c r="M429" i="9"/>
  <c r="L429" i="9"/>
  <c r="K429" i="9"/>
  <c r="J429" i="9"/>
  <c r="O429" i="9" s="1"/>
  <c r="N428" i="9"/>
  <c r="M428" i="9"/>
  <c r="L428" i="9"/>
  <c r="K428" i="9"/>
  <c r="J428" i="9"/>
  <c r="O428" i="9" s="1"/>
  <c r="N427" i="9"/>
  <c r="M427" i="9"/>
  <c r="L427" i="9"/>
  <c r="K427" i="9"/>
  <c r="J427" i="9"/>
  <c r="O427" i="9" s="1"/>
  <c r="O426" i="9"/>
  <c r="N426" i="9"/>
  <c r="M426" i="9"/>
  <c r="L426" i="9"/>
  <c r="K426" i="9"/>
  <c r="J426" i="9"/>
  <c r="N425" i="9"/>
  <c r="M425" i="9"/>
  <c r="L425" i="9"/>
  <c r="K425" i="9"/>
  <c r="J425" i="9"/>
  <c r="O425" i="9" s="1"/>
  <c r="N424" i="9"/>
  <c r="M424" i="9"/>
  <c r="L424" i="9"/>
  <c r="K424" i="9"/>
  <c r="J424" i="9"/>
  <c r="O424" i="9" s="1"/>
  <c r="N423" i="9"/>
  <c r="M423" i="9"/>
  <c r="L423" i="9"/>
  <c r="K423" i="9"/>
  <c r="J423" i="9"/>
  <c r="O423" i="9" s="1"/>
  <c r="O422" i="9"/>
  <c r="N422" i="9"/>
  <c r="M422" i="9"/>
  <c r="L422" i="9"/>
  <c r="K422" i="9"/>
  <c r="J422" i="9"/>
  <c r="N421" i="9"/>
  <c r="M421" i="9"/>
  <c r="L421" i="9"/>
  <c r="K421" i="9"/>
  <c r="J421" i="9"/>
  <c r="O421" i="9" s="1"/>
  <c r="N420" i="9"/>
  <c r="M420" i="9"/>
  <c r="L420" i="9"/>
  <c r="K420" i="9"/>
  <c r="J420" i="9"/>
  <c r="O420" i="9" s="1"/>
  <c r="N419" i="9"/>
  <c r="M419" i="9"/>
  <c r="L419" i="9"/>
  <c r="K419" i="9"/>
  <c r="J419" i="9"/>
  <c r="O419" i="9" s="1"/>
  <c r="O418" i="9"/>
  <c r="N418" i="9"/>
  <c r="M418" i="9"/>
  <c r="L418" i="9"/>
  <c r="K418" i="9"/>
  <c r="J418" i="9"/>
  <c r="N417" i="9"/>
  <c r="M417" i="9"/>
  <c r="L417" i="9"/>
  <c r="K417" i="9"/>
  <c r="J417" i="9"/>
  <c r="O417" i="9" s="1"/>
  <c r="N416" i="9"/>
  <c r="M416" i="9"/>
  <c r="L416" i="9"/>
  <c r="K416" i="9"/>
  <c r="J416" i="9"/>
  <c r="O416" i="9" s="1"/>
  <c r="N415" i="9"/>
  <c r="M415" i="9"/>
  <c r="L415" i="9"/>
  <c r="K415" i="9"/>
  <c r="J415" i="9"/>
  <c r="O415" i="9" s="1"/>
  <c r="O414" i="9"/>
  <c r="N414" i="9"/>
  <c r="M414" i="9"/>
  <c r="L414" i="9"/>
  <c r="K414" i="9"/>
  <c r="J414" i="9"/>
  <c r="N413" i="9"/>
  <c r="M413" i="9"/>
  <c r="L413" i="9"/>
  <c r="K413" i="9"/>
  <c r="J413" i="9"/>
  <c r="O413" i="9" s="1"/>
  <c r="N412" i="9"/>
  <c r="M412" i="9"/>
  <c r="L412" i="9"/>
  <c r="K412" i="9"/>
  <c r="J412" i="9"/>
  <c r="O412" i="9" s="1"/>
  <c r="N411" i="9"/>
  <c r="M411" i="9"/>
  <c r="L411" i="9"/>
  <c r="K411" i="9"/>
  <c r="J411" i="9"/>
  <c r="O411" i="9" s="1"/>
  <c r="O410" i="9"/>
  <c r="N410" i="9"/>
  <c r="M410" i="9"/>
  <c r="L410" i="9"/>
  <c r="K410" i="9"/>
  <c r="J410" i="9"/>
  <c r="N409" i="9"/>
  <c r="M409" i="9"/>
  <c r="L409" i="9"/>
  <c r="K409" i="9"/>
  <c r="J409" i="9"/>
  <c r="O409" i="9" s="1"/>
  <c r="N408" i="9"/>
  <c r="M408" i="9"/>
  <c r="L408" i="9"/>
  <c r="K408" i="9"/>
  <c r="J408" i="9"/>
  <c r="O408" i="9" s="1"/>
  <c r="N407" i="9"/>
  <c r="M407" i="9"/>
  <c r="L407" i="9"/>
  <c r="K407" i="9"/>
  <c r="J407" i="9"/>
  <c r="O407" i="9" s="1"/>
  <c r="O406" i="9"/>
  <c r="N406" i="9"/>
  <c r="M406" i="9"/>
  <c r="L406" i="9"/>
  <c r="K406" i="9"/>
  <c r="J406" i="9"/>
  <c r="N405" i="9"/>
  <c r="M405" i="9"/>
  <c r="L405" i="9"/>
  <c r="K405" i="9"/>
  <c r="J405" i="9"/>
  <c r="O405" i="9" s="1"/>
  <c r="N404" i="9"/>
  <c r="M404" i="9"/>
  <c r="L404" i="9"/>
  <c r="K404" i="9"/>
  <c r="J404" i="9"/>
  <c r="O404" i="9" s="1"/>
  <c r="N403" i="9"/>
  <c r="M403" i="9"/>
  <c r="L403" i="9"/>
  <c r="K403" i="9"/>
  <c r="J403" i="9"/>
  <c r="O403" i="9" s="1"/>
  <c r="K399" i="9"/>
  <c r="I399" i="9"/>
  <c r="N399" i="9" s="1"/>
  <c r="H399" i="9"/>
  <c r="M399" i="9" s="1"/>
  <c r="G399" i="9"/>
  <c r="L399" i="9" s="1"/>
  <c r="F399" i="9"/>
  <c r="E399" i="9"/>
  <c r="N397" i="9"/>
  <c r="M397" i="9"/>
  <c r="L397" i="9"/>
  <c r="K397" i="9"/>
  <c r="J397" i="9"/>
  <c r="O397" i="9" s="1"/>
  <c r="N396" i="9"/>
  <c r="M396" i="9"/>
  <c r="L396" i="9"/>
  <c r="K396" i="9"/>
  <c r="J396" i="9"/>
  <c r="O396" i="9" s="1"/>
  <c r="N395" i="9"/>
  <c r="M395" i="9"/>
  <c r="L395" i="9"/>
  <c r="K395" i="9"/>
  <c r="J395" i="9"/>
  <c r="O395" i="9" s="1"/>
  <c r="N394" i="9"/>
  <c r="M394" i="9"/>
  <c r="L394" i="9"/>
  <c r="K394" i="9"/>
  <c r="J394" i="9"/>
  <c r="O394" i="9" s="1"/>
  <c r="N393" i="9"/>
  <c r="M393" i="9"/>
  <c r="L393" i="9"/>
  <c r="K393" i="9"/>
  <c r="J393" i="9"/>
  <c r="O393" i="9" s="1"/>
  <c r="N392" i="9"/>
  <c r="M392" i="9"/>
  <c r="L392" i="9"/>
  <c r="K392" i="9"/>
  <c r="J392" i="9"/>
  <c r="O392" i="9" s="1"/>
  <c r="N391" i="9"/>
  <c r="M391" i="9"/>
  <c r="L391" i="9"/>
  <c r="K391" i="9"/>
  <c r="J391" i="9"/>
  <c r="O391" i="9" s="1"/>
  <c r="N390" i="9"/>
  <c r="M390" i="9"/>
  <c r="L390" i="9"/>
  <c r="K390" i="9"/>
  <c r="J390" i="9"/>
  <c r="O390" i="9" s="1"/>
  <c r="N389" i="9"/>
  <c r="M389" i="9"/>
  <c r="L389" i="9"/>
  <c r="K389" i="9"/>
  <c r="J389" i="9"/>
  <c r="O389" i="9" s="1"/>
  <c r="N388" i="9"/>
  <c r="M388" i="9"/>
  <c r="L388" i="9"/>
  <c r="K388" i="9"/>
  <c r="J388" i="9"/>
  <c r="O388" i="9" s="1"/>
  <c r="N387" i="9"/>
  <c r="M387" i="9"/>
  <c r="L387" i="9"/>
  <c r="K387" i="9"/>
  <c r="J387" i="9"/>
  <c r="O387" i="9" s="1"/>
  <c r="N386" i="9"/>
  <c r="M386" i="9"/>
  <c r="L386" i="9"/>
  <c r="K386" i="9"/>
  <c r="J386" i="9"/>
  <c r="O386" i="9" s="1"/>
  <c r="N385" i="9"/>
  <c r="M385" i="9"/>
  <c r="L385" i="9"/>
  <c r="K385" i="9"/>
  <c r="J385" i="9"/>
  <c r="O385" i="9" s="1"/>
  <c r="N384" i="9"/>
  <c r="M384" i="9"/>
  <c r="L384" i="9"/>
  <c r="K384" i="9"/>
  <c r="J384" i="9"/>
  <c r="O384" i="9" s="1"/>
  <c r="N383" i="9"/>
  <c r="M383" i="9"/>
  <c r="L383" i="9"/>
  <c r="K383" i="9"/>
  <c r="J383" i="9"/>
  <c r="O383" i="9" s="1"/>
  <c r="N382" i="9"/>
  <c r="M382" i="9"/>
  <c r="L382" i="9"/>
  <c r="K382" i="9"/>
  <c r="J382" i="9"/>
  <c r="O382" i="9" s="1"/>
  <c r="N381" i="9"/>
  <c r="M381" i="9"/>
  <c r="L381" i="9"/>
  <c r="K381" i="9"/>
  <c r="J381" i="9"/>
  <c r="O381" i="9" s="1"/>
  <c r="N380" i="9"/>
  <c r="M380" i="9"/>
  <c r="L380" i="9"/>
  <c r="K380" i="9"/>
  <c r="J380" i="9"/>
  <c r="O380" i="9" s="1"/>
  <c r="N379" i="9"/>
  <c r="M379" i="9"/>
  <c r="L379" i="9"/>
  <c r="K379" i="9"/>
  <c r="J379" i="9"/>
  <c r="O379" i="9" s="1"/>
  <c r="N378" i="9"/>
  <c r="M378" i="9"/>
  <c r="L378" i="9"/>
  <c r="K378" i="9"/>
  <c r="J378" i="9"/>
  <c r="O378" i="9" s="1"/>
  <c r="N377" i="9"/>
  <c r="M377" i="9"/>
  <c r="L377" i="9"/>
  <c r="K377" i="9"/>
  <c r="J377" i="9"/>
  <c r="O377" i="9" s="1"/>
  <c r="N376" i="9"/>
  <c r="M376" i="9"/>
  <c r="L376" i="9"/>
  <c r="K376" i="9"/>
  <c r="J376" i="9"/>
  <c r="O376" i="9" s="1"/>
  <c r="N375" i="9"/>
  <c r="M375" i="9"/>
  <c r="L375" i="9"/>
  <c r="K375" i="9"/>
  <c r="J375" i="9"/>
  <c r="O375" i="9" s="1"/>
  <c r="N374" i="9"/>
  <c r="M374" i="9"/>
  <c r="L374" i="9"/>
  <c r="K374" i="9"/>
  <c r="J374" i="9"/>
  <c r="O374" i="9" s="1"/>
  <c r="N373" i="9"/>
  <c r="M373" i="9"/>
  <c r="L373" i="9"/>
  <c r="K373" i="9"/>
  <c r="J373" i="9"/>
  <c r="O373" i="9" s="1"/>
  <c r="N372" i="9"/>
  <c r="M372" i="9"/>
  <c r="L372" i="9"/>
  <c r="K372" i="9"/>
  <c r="J372" i="9"/>
  <c r="O372" i="9" s="1"/>
  <c r="N371" i="9"/>
  <c r="M371" i="9"/>
  <c r="L371" i="9"/>
  <c r="K371" i="9"/>
  <c r="J371" i="9"/>
  <c r="O371" i="9" s="1"/>
  <c r="N370" i="9"/>
  <c r="M370" i="9"/>
  <c r="L370" i="9"/>
  <c r="K370" i="9"/>
  <c r="J370" i="9"/>
  <c r="O370" i="9" s="1"/>
  <c r="N369" i="9"/>
  <c r="M369" i="9"/>
  <c r="L369" i="9"/>
  <c r="K369" i="9"/>
  <c r="J369" i="9"/>
  <c r="O369" i="9" s="1"/>
  <c r="N368" i="9"/>
  <c r="M368" i="9"/>
  <c r="L368" i="9"/>
  <c r="K368" i="9"/>
  <c r="J368" i="9"/>
  <c r="O368" i="9" s="1"/>
  <c r="N367" i="9"/>
  <c r="M367" i="9"/>
  <c r="L367" i="9"/>
  <c r="K367" i="9"/>
  <c r="J367" i="9"/>
  <c r="O367" i="9" s="1"/>
  <c r="N366" i="9"/>
  <c r="M366" i="9"/>
  <c r="L366" i="9"/>
  <c r="K366" i="9"/>
  <c r="J366" i="9"/>
  <c r="O366" i="9" s="1"/>
  <c r="N365" i="9"/>
  <c r="M365" i="9"/>
  <c r="L365" i="9"/>
  <c r="K365" i="9"/>
  <c r="J365" i="9"/>
  <c r="O365" i="9" s="1"/>
  <c r="N364" i="9"/>
  <c r="M364" i="9"/>
  <c r="L364" i="9"/>
  <c r="K364" i="9"/>
  <c r="J364" i="9"/>
  <c r="O364" i="9" s="1"/>
  <c r="N363" i="9"/>
  <c r="M363" i="9"/>
  <c r="L363" i="9"/>
  <c r="K363" i="9"/>
  <c r="J363" i="9"/>
  <c r="O363" i="9" s="1"/>
  <c r="N362" i="9"/>
  <c r="M362" i="9"/>
  <c r="L362" i="9"/>
  <c r="K362" i="9"/>
  <c r="J362" i="9"/>
  <c r="O362" i="9" s="1"/>
  <c r="N361" i="9"/>
  <c r="M361" i="9"/>
  <c r="L361" i="9"/>
  <c r="K361" i="9"/>
  <c r="J361" i="9"/>
  <c r="O361" i="9" s="1"/>
  <c r="N360" i="9"/>
  <c r="M360" i="9"/>
  <c r="L360" i="9"/>
  <c r="K360" i="9"/>
  <c r="J360" i="9"/>
  <c r="O360" i="9" s="1"/>
  <c r="N359" i="9"/>
  <c r="M359" i="9"/>
  <c r="L359" i="9"/>
  <c r="K359" i="9"/>
  <c r="J359" i="9"/>
  <c r="O359" i="9" s="1"/>
  <c r="N358" i="9"/>
  <c r="M358" i="9"/>
  <c r="L358" i="9"/>
  <c r="K358" i="9"/>
  <c r="J358" i="9"/>
  <c r="O358" i="9" s="1"/>
  <c r="N357" i="9"/>
  <c r="M357" i="9"/>
  <c r="L357" i="9"/>
  <c r="K357" i="9"/>
  <c r="J357" i="9"/>
  <c r="O357" i="9" s="1"/>
  <c r="N356" i="9"/>
  <c r="M356" i="9"/>
  <c r="L356" i="9"/>
  <c r="K356" i="9"/>
  <c r="J356" i="9"/>
  <c r="O356" i="9" s="1"/>
  <c r="N355" i="9"/>
  <c r="M355" i="9"/>
  <c r="L355" i="9"/>
  <c r="K355" i="9"/>
  <c r="J355" i="9"/>
  <c r="O355" i="9" s="1"/>
  <c r="N354" i="9"/>
  <c r="M354" i="9"/>
  <c r="L354" i="9"/>
  <c r="K354" i="9"/>
  <c r="J354" i="9"/>
  <c r="O354" i="9" s="1"/>
  <c r="N353" i="9"/>
  <c r="M353" i="9"/>
  <c r="L353" i="9"/>
  <c r="K353" i="9"/>
  <c r="J353" i="9"/>
  <c r="O353" i="9" s="1"/>
  <c r="N352" i="9"/>
  <c r="M352" i="9"/>
  <c r="L352" i="9"/>
  <c r="K352" i="9"/>
  <c r="J352" i="9"/>
  <c r="O352" i="9" s="1"/>
  <c r="N351" i="9"/>
  <c r="M351" i="9"/>
  <c r="L351" i="9"/>
  <c r="K351" i="9"/>
  <c r="J351" i="9"/>
  <c r="O351" i="9" s="1"/>
  <c r="N350" i="9"/>
  <c r="M350" i="9"/>
  <c r="L350" i="9"/>
  <c r="K350" i="9"/>
  <c r="J350" i="9"/>
  <c r="O350" i="9" s="1"/>
  <c r="N349" i="9"/>
  <c r="M349" i="9"/>
  <c r="L349" i="9"/>
  <c r="K349" i="9"/>
  <c r="J349" i="9"/>
  <c r="O349" i="9" s="1"/>
  <c r="N348" i="9"/>
  <c r="M348" i="9"/>
  <c r="L348" i="9"/>
  <c r="K348" i="9"/>
  <c r="J348" i="9"/>
  <c r="O348" i="9" s="1"/>
  <c r="N347" i="9"/>
  <c r="M347" i="9"/>
  <c r="L347" i="9"/>
  <c r="K347" i="9"/>
  <c r="J347" i="9"/>
  <c r="O347" i="9" s="1"/>
  <c r="N346" i="9"/>
  <c r="M346" i="9"/>
  <c r="L346" i="9"/>
  <c r="K346" i="9"/>
  <c r="J346" i="9"/>
  <c r="O346" i="9" s="1"/>
  <c r="N345" i="9"/>
  <c r="M345" i="9"/>
  <c r="L345" i="9"/>
  <c r="K345" i="9"/>
  <c r="J345" i="9"/>
  <c r="O345" i="9" s="1"/>
  <c r="N344" i="9"/>
  <c r="M344" i="9"/>
  <c r="L344" i="9"/>
  <c r="K344" i="9"/>
  <c r="J344" i="9"/>
  <c r="O344" i="9" s="1"/>
  <c r="N343" i="9"/>
  <c r="M343" i="9"/>
  <c r="L343" i="9"/>
  <c r="K343" i="9"/>
  <c r="J343" i="9"/>
  <c r="O343" i="9" s="1"/>
  <c r="N342" i="9"/>
  <c r="M342" i="9"/>
  <c r="L342" i="9"/>
  <c r="K342" i="9"/>
  <c r="J342" i="9"/>
  <c r="O342" i="9" s="1"/>
  <c r="N341" i="9"/>
  <c r="M341" i="9"/>
  <c r="L341" i="9"/>
  <c r="K341" i="9"/>
  <c r="J341" i="9"/>
  <c r="O341" i="9" s="1"/>
  <c r="N340" i="9"/>
  <c r="M340" i="9"/>
  <c r="L340" i="9"/>
  <c r="K340" i="9"/>
  <c r="J340" i="9"/>
  <c r="O340" i="9" s="1"/>
  <c r="N339" i="9"/>
  <c r="M339" i="9"/>
  <c r="L339" i="9"/>
  <c r="K339" i="9"/>
  <c r="J339" i="9"/>
  <c r="O339" i="9" s="1"/>
  <c r="N338" i="9"/>
  <c r="M338" i="9"/>
  <c r="L338" i="9"/>
  <c r="K338" i="9"/>
  <c r="J338" i="9"/>
  <c r="O338" i="9" s="1"/>
  <c r="N337" i="9"/>
  <c r="M337" i="9"/>
  <c r="L337" i="9"/>
  <c r="K337" i="9"/>
  <c r="J337" i="9"/>
  <c r="O337" i="9" s="1"/>
  <c r="N336" i="9"/>
  <c r="M336" i="9"/>
  <c r="L336" i="9"/>
  <c r="K336" i="9"/>
  <c r="J336" i="9"/>
  <c r="O336" i="9" s="1"/>
  <c r="N335" i="9"/>
  <c r="M335" i="9"/>
  <c r="L335" i="9"/>
  <c r="K335" i="9"/>
  <c r="J335" i="9"/>
  <c r="O335" i="9" s="1"/>
  <c r="N334" i="9"/>
  <c r="M334" i="9"/>
  <c r="L334" i="9"/>
  <c r="K334" i="9"/>
  <c r="J334" i="9"/>
  <c r="O334" i="9" s="1"/>
  <c r="N333" i="9"/>
  <c r="M333" i="9"/>
  <c r="L333" i="9"/>
  <c r="K333" i="9"/>
  <c r="J333" i="9"/>
  <c r="O333" i="9" s="1"/>
  <c r="N332" i="9"/>
  <c r="M332" i="9"/>
  <c r="L332" i="9"/>
  <c r="K332" i="9"/>
  <c r="J332" i="9"/>
  <c r="O332" i="9" s="1"/>
  <c r="N331" i="9"/>
  <c r="M331" i="9"/>
  <c r="L331" i="9"/>
  <c r="K331" i="9"/>
  <c r="J331" i="9"/>
  <c r="O331" i="9" s="1"/>
  <c r="N330" i="9"/>
  <c r="M330" i="9"/>
  <c r="L330" i="9"/>
  <c r="K330" i="9"/>
  <c r="J330" i="9"/>
  <c r="O330" i="9" s="1"/>
  <c r="N329" i="9"/>
  <c r="M329" i="9"/>
  <c r="L329" i="9"/>
  <c r="K329" i="9"/>
  <c r="J329" i="9"/>
  <c r="O329" i="9" s="1"/>
  <c r="N328" i="9"/>
  <c r="M328" i="9"/>
  <c r="L328" i="9"/>
  <c r="K328" i="9"/>
  <c r="J328" i="9"/>
  <c r="O328" i="9" s="1"/>
  <c r="N327" i="9"/>
  <c r="M327" i="9"/>
  <c r="L327" i="9"/>
  <c r="K327" i="9"/>
  <c r="J327" i="9"/>
  <c r="O327" i="9" s="1"/>
  <c r="N326" i="9"/>
  <c r="M326" i="9"/>
  <c r="L326" i="9"/>
  <c r="K326" i="9"/>
  <c r="J326" i="9"/>
  <c r="O326" i="9" s="1"/>
  <c r="N325" i="9"/>
  <c r="M325" i="9"/>
  <c r="L325" i="9"/>
  <c r="K325" i="9"/>
  <c r="J325" i="9"/>
  <c r="O325" i="9" s="1"/>
  <c r="N324" i="9"/>
  <c r="M324" i="9"/>
  <c r="L324" i="9"/>
  <c r="K324" i="9"/>
  <c r="J324" i="9"/>
  <c r="N320" i="9"/>
  <c r="I320" i="9"/>
  <c r="H320" i="9"/>
  <c r="M320" i="9" s="1"/>
  <c r="G320" i="9"/>
  <c r="L320" i="9" s="1"/>
  <c r="F320" i="9"/>
  <c r="K320" i="9" s="1"/>
  <c r="E320" i="9"/>
  <c r="N318" i="9"/>
  <c r="M318" i="9"/>
  <c r="L318" i="9"/>
  <c r="K318" i="9"/>
  <c r="J318" i="9"/>
  <c r="O318" i="9" s="1"/>
  <c r="N317" i="9"/>
  <c r="M317" i="9"/>
  <c r="L317" i="9"/>
  <c r="K317" i="9"/>
  <c r="J317" i="9"/>
  <c r="O317" i="9" s="1"/>
  <c r="O316" i="9"/>
  <c r="N316" i="9"/>
  <c r="M316" i="9"/>
  <c r="L316" i="9"/>
  <c r="K316" i="9"/>
  <c r="J316" i="9"/>
  <c r="O315" i="9"/>
  <c r="N315" i="9"/>
  <c r="M315" i="9"/>
  <c r="L315" i="9"/>
  <c r="K315" i="9"/>
  <c r="J315" i="9"/>
  <c r="N314" i="9"/>
  <c r="M314" i="9"/>
  <c r="L314" i="9"/>
  <c r="K314" i="9"/>
  <c r="J314" i="9"/>
  <c r="O314" i="9" s="1"/>
  <c r="N313" i="9"/>
  <c r="M313" i="9"/>
  <c r="L313" i="9"/>
  <c r="K313" i="9"/>
  <c r="J313" i="9"/>
  <c r="O313" i="9" s="1"/>
  <c r="O312" i="9"/>
  <c r="N312" i="9"/>
  <c r="M312" i="9"/>
  <c r="L312" i="9"/>
  <c r="K312" i="9"/>
  <c r="J312" i="9"/>
  <c r="N311" i="9"/>
  <c r="M311" i="9"/>
  <c r="L311" i="9"/>
  <c r="K311" i="9"/>
  <c r="J311" i="9"/>
  <c r="O311" i="9" s="1"/>
  <c r="N310" i="9"/>
  <c r="M310" i="9"/>
  <c r="L310" i="9"/>
  <c r="K310" i="9"/>
  <c r="J310" i="9"/>
  <c r="O310" i="9" s="1"/>
  <c r="O309" i="9"/>
  <c r="N309" i="9"/>
  <c r="M309" i="9"/>
  <c r="L309" i="9"/>
  <c r="K309" i="9"/>
  <c r="J309" i="9"/>
  <c r="O308" i="9"/>
  <c r="N308" i="9"/>
  <c r="M308" i="9"/>
  <c r="L308" i="9"/>
  <c r="K308" i="9"/>
  <c r="J308" i="9"/>
  <c r="N307" i="9"/>
  <c r="M307" i="9"/>
  <c r="L307" i="9"/>
  <c r="K307" i="9"/>
  <c r="J307" i="9"/>
  <c r="O307" i="9" s="1"/>
  <c r="N306" i="9"/>
  <c r="M306" i="9"/>
  <c r="L306" i="9"/>
  <c r="K306" i="9"/>
  <c r="J306" i="9"/>
  <c r="O306" i="9" s="1"/>
  <c r="O305" i="9"/>
  <c r="N305" i="9"/>
  <c r="M305" i="9"/>
  <c r="L305" i="9"/>
  <c r="K305" i="9"/>
  <c r="J305" i="9"/>
  <c r="N304" i="9"/>
  <c r="M304" i="9"/>
  <c r="L304" i="9"/>
  <c r="K304" i="9"/>
  <c r="J304" i="9"/>
  <c r="O304" i="9" s="1"/>
  <c r="N303" i="9"/>
  <c r="M303" i="9"/>
  <c r="L303" i="9"/>
  <c r="K303" i="9"/>
  <c r="J303" i="9"/>
  <c r="O303" i="9" s="1"/>
  <c r="N302" i="9"/>
  <c r="M302" i="9"/>
  <c r="L302" i="9"/>
  <c r="K302" i="9"/>
  <c r="J302" i="9"/>
  <c r="O302" i="9" s="1"/>
  <c r="O301" i="9"/>
  <c r="N301" i="9"/>
  <c r="M301" i="9"/>
  <c r="L301" i="9"/>
  <c r="K301" i="9"/>
  <c r="J301" i="9"/>
  <c r="N300" i="9"/>
  <c r="M300" i="9"/>
  <c r="L300" i="9"/>
  <c r="K300" i="9"/>
  <c r="J300" i="9"/>
  <c r="O300" i="9" s="1"/>
  <c r="N299" i="9"/>
  <c r="M299" i="9"/>
  <c r="L299" i="9"/>
  <c r="K299" i="9"/>
  <c r="J299" i="9"/>
  <c r="O299" i="9" s="1"/>
  <c r="N298" i="9"/>
  <c r="M298" i="9"/>
  <c r="L298" i="9"/>
  <c r="K298" i="9"/>
  <c r="J298" i="9"/>
  <c r="O298" i="9" s="1"/>
  <c r="N297" i="9"/>
  <c r="M297" i="9"/>
  <c r="L297" i="9"/>
  <c r="K297" i="9"/>
  <c r="J297" i="9"/>
  <c r="O297" i="9" s="1"/>
  <c r="N296" i="9"/>
  <c r="M296" i="9"/>
  <c r="L296" i="9"/>
  <c r="K296" i="9"/>
  <c r="J296" i="9"/>
  <c r="O296" i="9" s="1"/>
  <c r="N295" i="9"/>
  <c r="M295" i="9"/>
  <c r="L295" i="9"/>
  <c r="K295" i="9"/>
  <c r="J295" i="9"/>
  <c r="O295" i="9" s="1"/>
  <c r="N294" i="9"/>
  <c r="M294" i="9"/>
  <c r="L294" i="9"/>
  <c r="K294" i="9"/>
  <c r="J294" i="9"/>
  <c r="O294" i="9" s="1"/>
  <c r="N293" i="9"/>
  <c r="M293" i="9"/>
  <c r="L293" i="9"/>
  <c r="K293" i="9"/>
  <c r="J293" i="9"/>
  <c r="O293" i="9" s="1"/>
  <c r="N292" i="9"/>
  <c r="M292" i="9"/>
  <c r="L292" i="9"/>
  <c r="K292" i="9"/>
  <c r="J292" i="9"/>
  <c r="O292" i="9" s="1"/>
  <c r="O291" i="9"/>
  <c r="N291" i="9"/>
  <c r="M291" i="9"/>
  <c r="L291" i="9"/>
  <c r="K291" i="9"/>
  <c r="J291" i="9"/>
  <c r="N290" i="9"/>
  <c r="M290" i="9"/>
  <c r="L290" i="9"/>
  <c r="K290" i="9"/>
  <c r="J290" i="9"/>
  <c r="O290" i="9" s="1"/>
  <c r="N289" i="9"/>
  <c r="M289" i="9"/>
  <c r="L289" i="9"/>
  <c r="K289" i="9"/>
  <c r="J289" i="9"/>
  <c r="O289" i="9" s="1"/>
  <c r="N288" i="9"/>
  <c r="M288" i="9"/>
  <c r="L288" i="9"/>
  <c r="K288" i="9"/>
  <c r="J288" i="9"/>
  <c r="O288" i="9" s="1"/>
  <c r="O287" i="9"/>
  <c r="N287" i="9"/>
  <c r="M287" i="9"/>
  <c r="L287" i="9"/>
  <c r="K287" i="9"/>
  <c r="J287" i="9"/>
  <c r="N286" i="9"/>
  <c r="M286" i="9"/>
  <c r="L286" i="9"/>
  <c r="K286" i="9"/>
  <c r="J286" i="9"/>
  <c r="O286" i="9" s="1"/>
  <c r="N285" i="9"/>
  <c r="M285" i="9"/>
  <c r="L285" i="9"/>
  <c r="K285" i="9"/>
  <c r="J285" i="9"/>
  <c r="O285" i="9" s="1"/>
  <c r="O284" i="9"/>
  <c r="N284" i="9"/>
  <c r="M284" i="9"/>
  <c r="L284" i="9"/>
  <c r="K284" i="9"/>
  <c r="J284" i="9"/>
  <c r="O283" i="9"/>
  <c r="N283" i="9"/>
  <c r="M283" i="9"/>
  <c r="L283" i="9"/>
  <c r="K283" i="9"/>
  <c r="J283" i="9"/>
  <c r="N282" i="9"/>
  <c r="M282" i="9"/>
  <c r="L282" i="9"/>
  <c r="K282" i="9"/>
  <c r="J282" i="9"/>
  <c r="O282" i="9" s="1"/>
  <c r="N281" i="9"/>
  <c r="M281" i="9"/>
  <c r="L281" i="9"/>
  <c r="K281" i="9"/>
  <c r="J281" i="9"/>
  <c r="O281" i="9" s="1"/>
  <c r="O280" i="9"/>
  <c r="N280" i="9"/>
  <c r="M280" i="9"/>
  <c r="L280" i="9"/>
  <c r="K280" i="9"/>
  <c r="J280" i="9"/>
  <c r="N279" i="9"/>
  <c r="M279" i="9"/>
  <c r="L279" i="9"/>
  <c r="K279" i="9"/>
  <c r="J279" i="9"/>
  <c r="O279" i="9" s="1"/>
  <c r="N278" i="9"/>
  <c r="M278" i="9"/>
  <c r="L278" i="9"/>
  <c r="K278" i="9"/>
  <c r="J278" i="9"/>
  <c r="O278" i="9" s="1"/>
  <c r="O277" i="9"/>
  <c r="N277" i="9"/>
  <c r="M277" i="9"/>
  <c r="L277" i="9"/>
  <c r="K277" i="9"/>
  <c r="J277" i="9"/>
  <c r="O276" i="9"/>
  <c r="N276" i="9"/>
  <c r="M276" i="9"/>
  <c r="L276" i="9"/>
  <c r="K276" i="9"/>
  <c r="J276" i="9"/>
  <c r="N275" i="9"/>
  <c r="M275" i="9"/>
  <c r="L275" i="9"/>
  <c r="K275" i="9"/>
  <c r="J275" i="9"/>
  <c r="O275" i="9" s="1"/>
  <c r="N274" i="9"/>
  <c r="M274" i="9"/>
  <c r="L274" i="9"/>
  <c r="K274" i="9"/>
  <c r="J274" i="9"/>
  <c r="O274" i="9" s="1"/>
  <c r="O273" i="9"/>
  <c r="N273" i="9"/>
  <c r="M273" i="9"/>
  <c r="L273" i="9"/>
  <c r="K273" i="9"/>
  <c r="J273" i="9"/>
  <c r="N272" i="9"/>
  <c r="M272" i="9"/>
  <c r="L272" i="9"/>
  <c r="K272" i="9"/>
  <c r="J272" i="9"/>
  <c r="O272" i="9" s="1"/>
  <c r="N271" i="9"/>
  <c r="M271" i="9"/>
  <c r="L271" i="9"/>
  <c r="K271" i="9"/>
  <c r="J271" i="9"/>
  <c r="O271" i="9" s="1"/>
  <c r="N270" i="9"/>
  <c r="M270" i="9"/>
  <c r="L270" i="9"/>
  <c r="K270" i="9"/>
  <c r="J270" i="9"/>
  <c r="O270" i="9" s="1"/>
  <c r="O269" i="9"/>
  <c r="N269" i="9"/>
  <c r="M269" i="9"/>
  <c r="L269" i="9"/>
  <c r="K269" i="9"/>
  <c r="J269" i="9"/>
  <c r="N268" i="9"/>
  <c r="M268" i="9"/>
  <c r="L268" i="9"/>
  <c r="K268" i="9"/>
  <c r="J268" i="9"/>
  <c r="O268" i="9" s="1"/>
  <c r="N267" i="9"/>
  <c r="M267" i="9"/>
  <c r="L267" i="9"/>
  <c r="K267" i="9"/>
  <c r="J267" i="9"/>
  <c r="O267" i="9" s="1"/>
  <c r="N266" i="9"/>
  <c r="M266" i="9"/>
  <c r="L266" i="9"/>
  <c r="K266" i="9"/>
  <c r="J266" i="9"/>
  <c r="O266" i="9" s="1"/>
  <c r="N265" i="9"/>
  <c r="M265" i="9"/>
  <c r="L265" i="9"/>
  <c r="K265" i="9"/>
  <c r="J265" i="9"/>
  <c r="O265" i="9" s="1"/>
  <c r="N264" i="9"/>
  <c r="M264" i="9"/>
  <c r="L264" i="9"/>
  <c r="K264" i="9"/>
  <c r="J264" i="9"/>
  <c r="O264" i="9" s="1"/>
  <c r="N263" i="9"/>
  <c r="M263" i="9"/>
  <c r="L263" i="9"/>
  <c r="K263" i="9"/>
  <c r="J263" i="9"/>
  <c r="O263" i="9" s="1"/>
  <c r="N262" i="9"/>
  <c r="M262" i="9"/>
  <c r="L262" i="9"/>
  <c r="K262" i="9"/>
  <c r="J262" i="9"/>
  <c r="O262" i="9" s="1"/>
  <c r="N261" i="9"/>
  <c r="M261" i="9"/>
  <c r="L261" i="9"/>
  <c r="K261" i="9"/>
  <c r="J261" i="9"/>
  <c r="O261" i="9" s="1"/>
  <c r="N260" i="9"/>
  <c r="M260" i="9"/>
  <c r="L260" i="9"/>
  <c r="K260" i="9"/>
  <c r="J260" i="9"/>
  <c r="O260" i="9" s="1"/>
  <c r="O259" i="9"/>
  <c r="N259" i="9"/>
  <c r="M259" i="9"/>
  <c r="L259" i="9"/>
  <c r="K259" i="9"/>
  <c r="J259" i="9"/>
  <c r="N258" i="9"/>
  <c r="M258" i="9"/>
  <c r="L258" i="9"/>
  <c r="K258" i="9"/>
  <c r="J258" i="9"/>
  <c r="O258" i="9" s="1"/>
  <c r="N257" i="9"/>
  <c r="M257" i="9"/>
  <c r="L257" i="9"/>
  <c r="K257" i="9"/>
  <c r="J257" i="9"/>
  <c r="O257" i="9" s="1"/>
  <c r="N256" i="9"/>
  <c r="M256" i="9"/>
  <c r="L256" i="9"/>
  <c r="K256" i="9"/>
  <c r="J256" i="9"/>
  <c r="O256" i="9" s="1"/>
  <c r="O255" i="9"/>
  <c r="N255" i="9"/>
  <c r="M255" i="9"/>
  <c r="L255" i="9"/>
  <c r="K255" i="9"/>
  <c r="J255" i="9"/>
  <c r="N254" i="9"/>
  <c r="M254" i="9"/>
  <c r="L254" i="9"/>
  <c r="K254" i="9"/>
  <c r="J254" i="9"/>
  <c r="O254" i="9" s="1"/>
  <c r="N253" i="9"/>
  <c r="M253" i="9"/>
  <c r="L253" i="9"/>
  <c r="K253" i="9"/>
  <c r="J253" i="9"/>
  <c r="O253" i="9" s="1"/>
  <c r="O252" i="9"/>
  <c r="N252" i="9"/>
  <c r="M252" i="9"/>
  <c r="L252" i="9"/>
  <c r="K252" i="9"/>
  <c r="J252" i="9"/>
  <c r="O251" i="9"/>
  <c r="N251" i="9"/>
  <c r="M251" i="9"/>
  <c r="L251" i="9"/>
  <c r="K251" i="9"/>
  <c r="J251" i="9"/>
  <c r="N250" i="9"/>
  <c r="M250" i="9"/>
  <c r="L250" i="9"/>
  <c r="K250" i="9"/>
  <c r="J250" i="9"/>
  <c r="O250" i="9" s="1"/>
  <c r="N249" i="9"/>
  <c r="M249" i="9"/>
  <c r="L249" i="9"/>
  <c r="K249" i="9"/>
  <c r="J249" i="9"/>
  <c r="O249" i="9" s="1"/>
  <c r="O248" i="9"/>
  <c r="N248" i="9"/>
  <c r="M248" i="9"/>
  <c r="L248" i="9"/>
  <c r="K248" i="9"/>
  <c r="J248" i="9"/>
  <c r="N247" i="9"/>
  <c r="M247" i="9"/>
  <c r="L247" i="9"/>
  <c r="K247" i="9"/>
  <c r="J247" i="9"/>
  <c r="O247" i="9" s="1"/>
  <c r="N246" i="9"/>
  <c r="M246" i="9"/>
  <c r="L246" i="9"/>
  <c r="K246" i="9"/>
  <c r="J246" i="9"/>
  <c r="O246" i="9" s="1"/>
  <c r="O245" i="9"/>
  <c r="N245" i="9"/>
  <c r="M245" i="9"/>
  <c r="L245" i="9"/>
  <c r="K245" i="9"/>
  <c r="J245" i="9"/>
  <c r="M241" i="9"/>
  <c r="I241" i="9"/>
  <c r="H241" i="9"/>
  <c r="G241" i="9"/>
  <c r="F241" i="9"/>
  <c r="E241" i="9"/>
  <c r="K241" i="9" s="1"/>
  <c r="N239" i="9"/>
  <c r="M239" i="9"/>
  <c r="L239" i="9"/>
  <c r="K239" i="9"/>
  <c r="J239" i="9"/>
  <c r="O239" i="9" s="1"/>
  <c r="N238" i="9"/>
  <c r="M238" i="9"/>
  <c r="L238" i="9"/>
  <c r="K238" i="9"/>
  <c r="J238" i="9"/>
  <c r="O238" i="9" s="1"/>
  <c r="N237" i="9"/>
  <c r="M237" i="9"/>
  <c r="L237" i="9"/>
  <c r="K237" i="9"/>
  <c r="J237" i="9"/>
  <c r="O237" i="9" s="1"/>
  <c r="N236" i="9"/>
  <c r="M236" i="9"/>
  <c r="L236" i="9"/>
  <c r="K236" i="9"/>
  <c r="J236" i="9"/>
  <c r="O236" i="9" s="1"/>
  <c r="N235" i="9"/>
  <c r="M235" i="9"/>
  <c r="L235" i="9"/>
  <c r="K235" i="9"/>
  <c r="J235" i="9"/>
  <c r="O235" i="9" s="1"/>
  <c r="N234" i="9"/>
  <c r="M234" i="9"/>
  <c r="L234" i="9"/>
  <c r="K234" i="9"/>
  <c r="J234" i="9"/>
  <c r="O234" i="9" s="1"/>
  <c r="N233" i="9"/>
  <c r="M233" i="9"/>
  <c r="L233" i="9"/>
  <c r="K233" i="9"/>
  <c r="J233" i="9"/>
  <c r="O233" i="9" s="1"/>
  <c r="O232" i="9"/>
  <c r="N232" i="9"/>
  <c r="M232" i="9"/>
  <c r="L232" i="9"/>
  <c r="K232" i="9"/>
  <c r="J232" i="9"/>
  <c r="N231" i="9"/>
  <c r="M231" i="9"/>
  <c r="L231" i="9"/>
  <c r="K231" i="9"/>
  <c r="J231" i="9"/>
  <c r="O231" i="9" s="1"/>
  <c r="N230" i="9"/>
  <c r="M230" i="9"/>
  <c r="L230" i="9"/>
  <c r="K230" i="9"/>
  <c r="J230" i="9"/>
  <c r="O230" i="9" s="1"/>
  <c r="O229" i="9"/>
  <c r="N229" i="9"/>
  <c r="M229" i="9"/>
  <c r="L229" i="9"/>
  <c r="K229" i="9"/>
  <c r="J229" i="9"/>
  <c r="O228" i="9"/>
  <c r="N228" i="9"/>
  <c r="M228" i="9"/>
  <c r="L228" i="9"/>
  <c r="K228" i="9"/>
  <c r="J228" i="9"/>
  <c r="N227" i="9"/>
  <c r="M227" i="9"/>
  <c r="L227" i="9"/>
  <c r="K227" i="9"/>
  <c r="J227" i="9"/>
  <c r="O227" i="9" s="1"/>
  <c r="N226" i="9"/>
  <c r="M226" i="9"/>
  <c r="L226" i="9"/>
  <c r="K226" i="9"/>
  <c r="J226" i="9"/>
  <c r="O226" i="9" s="1"/>
  <c r="O225" i="9"/>
  <c r="N225" i="9"/>
  <c r="M225" i="9"/>
  <c r="L225" i="9"/>
  <c r="K225" i="9"/>
  <c r="J225" i="9"/>
  <c r="N224" i="9"/>
  <c r="M224" i="9"/>
  <c r="L224" i="9"/>
  <c r="K224" i="9"/>
  <c r="J224" i="9"/>
  <c r="O224" i="9" s="1"/>
  <c r="N223" i="9"/>
  <c r="M223" i="9"/>
  <c r="L223" i="9"/>
  <c r="K223" i="9"/>
  <c r="J223" i="9"/>
  <c r="O223" i="9" s="1"/>
  <c r="N222" i="9"/>
  <c r="M222" i="9"/>
  <c r="L222" i="9"/>
  <c r="K222" i="9"/>
  <c r="J222" i="9"/>
  <c r="O222" i="9" s="1"/>
  <c r="N221" i="9"/>
  <c r="M221" i="9"/>
  <c r="L221" i="9"/>
  <c r="K221" i="9"/>
  <c r="J221" i="9"/>
  <c r="O221" i="9" s="1"/>
  <c r="N220" i="9"/>
  <c r="M220" i="9"/>
  <c r="L220" i="9"/>
  <c r="K220" i="9"/>
  <c r="J220" i="9"/>
  <c r="O220" i="9" s="1"/>
  <c r="N219" i="9"/>
  <c r="M219" i="9"/>
  <c r="L219" i="9"/>
  <c r="K219" i="9"/>
  <c r="J219" i="9"/>
  <c r="O219" i="9" s="1"/>
  <c r="N218" i="9"/>
  <c r="M218" i="9"/>
  <c r="L218" i="9"/>
  <c r="K218" i="9"/>
  <c r="J218" i="9"/>
  <c r="O218" i="9" s="1"/>
  <c r="N217" i="9"/>
  <c r="M217" i="9"/>
  <c r="L217" i="9"/>
  <c r="K217" i="9"/>
  <c r="J217" i="9"/>
  <c r="O217" i="9" s="1"/>
  <c r="O216" i="9"/>
  <c r="N216" i="9"/>
  <c r="M216" i="9"/>
  <c r="L216" i="9"/>
  <c r="K216" i="9"/>
  <c r="J216" i="9"/>
  <c r="N215" i="9"/>
  <c r="M215" i="9"/>
  <c r="L215" i="9"/>
  <c r="K215" i="9"/>
  <c r="J215" i="9"/>
  <c r="O215" i="9" s="1"/>
  <c r="N214" i="9"/>
  <c r="M214" i="9"/>
  <c r="L214" i="9"/>
  <c r="K214" i="9"/>
  <c r="J214" i="9"/>
  <c r="O214" i="9" s="1"/>
  <c r="O213" i="9"/>
  <c r="N213" i="9"/>
  <c r="M213" i="9"/>
  <c r="L213" i="9"/>
  <c r="K213" i="9"/>
  <c r="J213" i="9"/>
  <c r="O212" i="9"/>
  <c r="N212" i="9"/>
  <c r="M212" i="9"/>
  <c r="L212" i="9"/>
  <c r="K212" i="9"/>
  <c r="J212" i="9"/>
  <c r="N211" i="9"/>
  <c r="M211" i="9"/>
  <c r="L211" i="9"/>
  <c r="K211" i="9"/>
  <c r="J211" i="9"/>
  <c r="O211" i="9" s="1"/>
  <c r="N210" i="9"/>
  <c r="M210" i="9"/>
  <c r="L210" i="9"/>
  <c r="K210" i="9"/>
  <c r="J210" i="9"/>
  <c r="O210" i="9" s="1"/>
  <c r="O209" i="9"/>
  <c r="N209" i="9"/>
  <c r="M209" i="9"/>
  <c r="L209" i="9"/>
  <c r="K209" i="9"/>
  <c r="J209" i="9"/>
  <c r="N208" i="9"/>
  <c r="M208" i="9"/>
  <c r="L208" i="9"/>
  <c r="K208" i="9"/>
  <c r="J208" i="9"/>
  <c r="O208" i="9" s="1"/>
  <c r="N207" i="9"/>
  <c r="M207" i="9"/>
  <c r="L207" i="9"/>
  <c r="K207" i="9"/>
  <c r="J207" i="9"/>
  <c r="O207" i="9" s="1"/>
  <c r="N206" i="9"/>
  <c r="M206" i="9"/>
  <c r="L206" i="9"/>
  <c r="K206" i="9"/>
  <c r="J206" i="9"/>
  <c r="O206" i="9" s="1"/>
  <c r="N205" i="9"/>
  <c r="M205" i="9"/>
  <c r="L205" i="9"/>
  <c r="K205" i="9"/>
  <c r="J205" i="9"/>
  <c r="O205" i="9" s="1"/>
  <c r="N204" i="9"/>
  <c r="M204" i="9"/>
  <c r="L204" i="9"/>
  <c r="K204" i="9"/>
  <c r="J204" i="9"/>
  <c r="O204" i="9" s="1"/>
  <c r="N203" i="9"/>
  <c r="M203" i="9"/>
  <c r="L203" i="9"/>
  <c r="K203" i="9"/>
  <c r="J203" i="9"/>
  <c r="O203" i="9" s="1"/>
  <c r="N202" i="9"/>
  <c r="M202" i="9"/>
  <c r="L202" i="9"/>
  <c r="K202" i="9"/>
  <c r="J202" i="9"/>
  <c r="O202" i="9" s="1"/>
  <c r="N201" i="9"/>
  <c r="M201" i="9"/>
  <c r="L201" i="9"/>
  <c r="K201" i="9"/>
  <c r="J201" i="9"/>
  <c r="O201" i="9" s="1"/>
  <c r="O200" i="9"/>
  <c r="N200" i="9"/>
  <c r="M200" i="9"/>
  <c r="L200" i="9"/>
  <c r="K200" i="9"/>
  <c r="J200" i="9"/>
  <c r="N199" i="9"/>
  <c r="M199" i="9"/>
  <c r="L199" i="9"/>
  <c r="K199" i="9"/>
  <c r="J199" i="9"/>
  <c r="O199" i="9" s="1"/>
  <c r="N198" i="9"/>
  <c r="M198" i="9"/>
  <c r="L198" i="9"/>
  <c r="K198" i="9"/>
  <c r="J198" i="9"/>
  <c r="O198" i="9" s="1"/>
  <c r="O197" i="9"/>
  <c r="N197" i="9"/>
  <c r="M197" i="9"/>
  <c r="L197" i="9"/>
  <c r="K197" i="9"/>
  <c r="J197" i="9"/>
  <c r="O196" i="9"/>
  <c r="N196" i="9"/>
  <c r="M196" i="9"/>
  <c r="L196" i="9"/>
  <c r="K196" i="9"/>
  <c r="J196" i="9"/>
  <c r="N195" i="9"/>
  <c r="M195" i="9"/>
  <c r="L195" i="9"/>
  <c r="K195" i="9"/>
  <c r="J195" i="9"/>
  <c r="O195" i="9" s="1"/>
  <c r="N194" i="9"/>
  <c r="M194" i="9"/>
  <c r="L194" i="9"/>
  <c r="K194" i="9"/>
  <c r="J194" i="9"/>
  <c r="O194" i="9" s="1"/>
  <c r="O193" i="9"/>
  <c r="N193" i="9"/>
  <c r="M193" i="9"/>
  <c r="L193" i="9"/>
  <c r="K193" i="9"/>
  <c r="J193" i="9"/>
  <c r="N192" i="9"/>
  <c r="M192" i="9"/>
  <c r="L192" i="9"/>
  <c r="K192" i="9"/>
  <c r="J192" i="9"/>
  <c r="O192" i="9" s="1"/>
  <c r="N191" i="9"/>
  <c r="M191" i="9"/>
  <c r="L191" i="9"/>
  <c r="K191" i="9"/>
  <c r="J191" i="9"/>
  <c r="O191" i="9" s="1"/>
  <c r="N190" i="9"/>
  <c r="M190" i="9"/>
  <c r="L190" i="9"/>
  <c r="K190" i="9"/>
  <c r="J190" i="9"/>
  <c r="O190" i="9" s="1"/>
  <c r="N189" i="9"/>
  <c r="M189" i="9"/>
  <c r="L189" i="9"/>
  <c r="K189" i="9"/>
  <c r="J189" i="9"/>
  <c r="O189" i="9" s="1"/>
  <c r="N188" i="9"/>
  <c r="M188" i="9"/>
  <c r="L188" i="9"/>
  <c r="K188" i="9"/>
  <c r="J188" i="9"/>
  <c r="O188" i="9" s="1"/>
  <c r="N187" i="9"/>
  <c r="M187" i="9"/>
  <c r="L187" i="9"/>
  <c r="K187" i="9"/>
  <c r="J187" i="9"/>
  <c r="O187" i="9" s="1"/>
  <c r="N186" i="9"/>
  <c r="M186" i="9"/>
  <c r="L186" i="9"/>
  <c r="K186" i="9"/>
  <c r="J186" i="9"/>
  <c r="O186" i="9" s="1"/>
  <c r="N185" i="9"/>
  <c r="M185" i="9"/>
  <c r="L185" i="9"/>
  <c r="K185" i="9"/>
  <c r="J185" i="9"/>
  <c r="O185" i="9" s="1"/>
  <c r="O184" i="9"/>
  <c r="N184" i="9"/>
  <c r="M184" i="9"/>
  <c r="L184" i="9"/>
  <c r="K184" i="9"/>
  <c r="J184" i="9"/>
  <c r="N183" i="9"/>
  <c r="M183" i="9"/>
  <c r="L183" i="9"/>
  <c r="K183" i="9"/>
  <c r="J183" i="9"/>
  <c r="O183" i="9" s="1"/>
  <c r="N182" i="9"/>
  <c r="M182" i="9"/>
  <c r="L182" i="9"/>
  <c r="K182" i="9"/>
  <c r="J182" i="9"/>
  <c r="O182" i="9" s="1"/>
  <c r="O181" i="9"/>
  <c r="N181" i="9"/>
  <c r="M181" i="9"/>
  <c r="L181" i="9"/>
  <c r="K181" i="9"/>
  <c r="J181" i="9"/>
  <c r="O180" i="9"/>
  <c r="N180" i="9"/>
  <c r="M180" i="9"/>
  <c r="L180" i="9"/>
  <c r="K180" i="9"/>
  <c r="J180" i="9"/>
  <c r="N179" i="9"/>
  <c r="M179" i="9"/>
  <c r="L179" i="9"/>
  <c r="K179" i="9"/>
  <c r="J179" i="9"/>
  <c r="O179" i="9" s="1"/>
  <c r="N178" i="9"/>
  <c r="M178" i="9"/>
  <c r="L178" i="9"/>
  <c r="K178" i="9"/>
  <c r="J178" i="9"/>
  <c r="O178" i="9" s="1"/>
  <c r="O177" i="9"/>
  <c r="N177" i="9"/>
  <c r="M177" i="9"/>
  <c r="L177" i="9"/>
  <c r="K177" i="9"/>
  <c r="J177" i="9"/>
  <c r="N176" i="9"/>
  <c r="M176" i="9"/>
  <c r="L176" i="9"/>
  <c r="K176" i="9"/>
  <c r="J176" i="9"/>
  <c r="O176" i="9" s="1"/>
  <c r="N175" i="9"/>
  <c r="M175" i="9"/>
  <c r="L175" i="9"/>
  <c r="K175" i="9"/>
  <c r="J175" i="9"/>
  <c r="O175" i="9" s="1"/>
  <c r="N174" i="9"/>
  <c r="M174" i="9"/>
  <c r="L174" i="9"/>
  <c r="K174" i="9"/>
  <c r="J174" i="9"/>
  <c r="O174" i="9" s="1"/>
  <c r="N173" i="9"/>
  <c r="M173" i="9"/>
  <c r="L173" i="9"/>
  <c r="K173" i="9"/>
  <c r="J173" i="9"/>
  <c r="O173" i="9" s="1"/>
  <c r="N172" i="9"/>
  <c r="M172" i="9"/>
  <c r="L172" i="9"/>
  <c r="K172" i="9"/>
  <c r="J172" i="9"/>
  <c r="O172" i="9" s="1"/>
  <c r="N171" i="9"/>
  <c r="M171" i="9"/>
  <c r="L171" i="9"/>
  <c r="K171" i="9"/>
  <c r="J171" i="9"/>
  <c r="O171" i="9" s="1"/>
  <c r="N170" i="9"/>
  <c r="M170" i="9"/>
  <c r="L170" i="9"/>
  <c r="K170" i="9"/>
  <c r="J170" i="9"/>
  <c r="O170" i="9" s="1"/>
  <c r="N169" i="9"/>
  <c r="M169" i="9"/>
  <c r="L169" i="9"/>
  <c r="K169" i="9"/>
  <c r="J169" i="9"/>
  <c r="O169" i="9" s="1"/>
  <c r="O168" i="9"/>
  <c r="N168" i="9"/>
  <c r="M168" i="9"/>
  <c r="L168" i="9"/>
  <c r="K168" i="9"/>
  <c r="J168" i="9"/>
  <c r="N167" i="9"/>
  <c r="M167" i="9"/>
  <c r="L167" i="9"/>
  <c r="K167" i="9"/>
  <c r="J167" i="9"/>
  <c r="O167" i="9" s="1"/>
  <c r="N166" i="9"/>
  <c r="M166" i="9"/>
  <c r="L166" i="9"/>
  <c r="K166" i="9"/>
  <c r="J166" i="9"/>
  <c r="J241" i="9" s="1"/>
  <c r="O241" i="9" s="1"/>
  <c r="I162" i="9"/>
  <c r="N162" i="9" s="1"/>
  <c r="H162" i="9"/>
  <c r="M162" i="9" s="1"/>
  <c r="G162" i="9"/>
  <c r="L162" i="9" s="1"/>
  <c r="F162" i="9"/>
  <c r="K162" i="9" s="1"/>
  <c r="E162" i="9"/>
  <c r="N160" i="9"/>
  <c r="M160" i="9"/>
  <c r="L160" i="9"/>
  <c r="K160" i="9"/>
  <c r="J160" i="9"/>
  <c r="O160" i="9" s="1"/>
  <c r="N159" i="9"/>
  <c r="M159" i="9"/>
  <c r="L159" i="9"/>
  <c r="K159" i="9"/>
  <c r="J159" i="9"/>
  <c r="O159" i="9" s="1"/>
  <c r="O158" i="9"/>
  <c r="N158" i="9"/>
  <c r="M158" i="9"/>
  <c r="L158" i="9"/>
  <c r="K158" i="9"/>
  <c r="J158" i="9"/>
  <c r="N157" i="9"/>
  <c r="M157" i="9"/>
  <c r="L157" i="9"/>
  <c r="K157" i="9"/>
  <c r="J157" i="9"/>
  <c r="O157" i="9" s="1"/>
  <c r="N156" i="9"/>
  <c r="M156" i="9"/>
  <c r="L156" i="9"/>
  <c r="K156" i="9"/>
  <c r="J156" i="9"/>
  <c r="O156" i="9" s="1"/>
  <c r="N155" i="9"/>
  <c r="M155" i="9"/>
  <c r="L155" i="9"/>
  <c r="K155" i="9"/>
  <c r="J155" i="9"/>
  <c r="O155" i="9" s="1"/>
  <c r="N154" i="9"/>
  <c r="M154" i="9"/>
  <c r="L154" i="9"/>
  <c r="K154" i="9"/>
  <c r="J154" i="9"/>
  <c r="O154" i="9" s="1"/>
  <c r="N153" i="9"/>
  <c r="M153" i="9"/>
  <c r="L153" i="9"/>
  <c r="K153" i="9"/>
  <c r="J153" i="9"/>
  <c r="O153" i="9" s="1"/>
  <c r="N152" i="9"/>
  <c r="M152" i="9"/>
  <c r="L152" i="9"/>
  <c r="K152" i="9"/>
  <c r="J152" i="9"/>
  <c r="O152" i="9" s="1"/>
  <c r="N151" i="9"/>
  <c r="M151" i="9"/>
  <c r="L151" i="9"/>
  <c r="K151" i="9"/>
  <c r="J151" i="9"/>
  <c r="O151" i="9" s="1"/>
  <c r="N150" i="9"/>
  <c r="M150" i="9"/>
  <c r="L150" i="9"/>
  <c r="K150" i="9"/>
  <c r="J150" i="9"/>
  <c r="O150" i="9" s="1"/>
  <c r="N149" i="9"/>
  <c r="M149" i="9"/>
  <c r="L149" i="9"/>
  <c r="K149" i="9"/>
  <c r="J149" i="9"/>
  <c r="O149" i="9" s="1"/>
  <c r="N148" i="9"/>
  <c r="M148" i="9"/>
  <c r="L148" i="9"/>
  <c r="K148" i="9"/>
  <c r="J148" i="9"/>
  <c r="O148" i="9" s="1"/>
  <c r="N147" i="9"/>
  <c r="M147" i="9"/>
  <c r="L147" i="9"/>
  <c r="K147" i="9"/>
  <c r="J147" i="9"/>
  <c r="O147" i="9" s="1"/>
  <c r="O146" i="9"/>
  <c r="N146" i="9"/>
  <c r="M146" i="9"/>
  <c r="L146" i="9"/>
  <c r="K146" i="9"/>
  <c r="J146" i="9"/>
  <c r="N145" i="9"/>
  <c r="M145" i="9"/>
  <c r="L145" i="9"/>
  <c r="K145" i="9"/>
  <c r="J145" i="9"/>
  <c r="O145" i="9" s="1"/>
  <c r="N144" i="9"/>
  <c r="M144" i="9"/>
  <c r="L144" i="9"/>
  <c r="K144" i="9"/>
  <c r="J144" i="9"/>
  <c r="O144" i="9" s="1"/>
  <c r="N143" i="9"/>
  <c r="M143" i="9"/>
  <c r="L143" i="9"/>
  <c r="K143" i="9"/>
  <c r="J143" i="9"/>
  <c r="O143" i="9" s="1"/>
  <c r="O142" i="9"/>
  <c r="N142" i="9"/>
  <c r="M142" i="9"/>
  <c r="L142" i="9"/>
  <c r="K142" i="9"/>
  <c r="J142" i="9"/>
  <c r="N141" i="9"/>
  <c r="M141" i="9"/>
  <c r="L141" i="9"/>
  <c r="K141" i="9"/>
  <c r="J141" i="9"/>
  <c r="O141" i="9" s="1"/>
  <c r="N140" i="9"/>
  <c r="M140" i="9"/>
  <c r="L140" i="9"/>
  <c r="K140" i="9"/>
  <c r="J140" i="9"/>
  <c r="O140" i="9" s="1"/>
  <c r="N139" i="9"/>
  <c r="M139" i="9"/>
  <c r="L139" i="9"/>
  <c r="K139" i="9"/>
  <c r="J139" i="9"/>
  <c r="O139" i="9" s="1"/>
  <c r="O138" i="9"/>
  <c r="N138" i="9"/>
  <c r="M138" i="9"/>
  <c r="L138" i="9"/>
  <c r="K138" i="9"/>
  <c r="J138" i="9"/>
  <c r="N137" i="9"/>
  <c r="M137" i="9"/>
  <c r="L137" i="9"/>
  <c r="K137" i="9"/>
  <c r="J137" i="9"/>
  <c r="O137" i="9" s="1"/>
  <c r="N136" i="9"/>
  <c r="M136" i="9"/>
  <c r="L136" i="9"/>
  <c r="K136" i="9"/>
  <c r="J136" i="9"/>
  <c r="O136" i="9" s="1"/>
  <c r="N135" i="9"/>
  <c r="M135" i="9"/>
  <c r="L135" i="9"/>
  <c r="K135" i="9"/>
  <c r="J135" i="9"/>
  <c r="O135" i="9" s="1"/>
  <c r="N134" i="9"/>
  <c r="M134" i="9"/>
  <c r="L134" i="9"/>
  <c r="K134" i="9"/>
  <c r="J134" i="9"/>
  <c r="O134" i="9" s="1"/>
  <c r="N133" i="9"/>
  <c r="M133" i="9"/>
  <c r="L133" i="9"/>
  <c r="K133" i="9"/>
  <c r="J133" i="9"/>
  <c r="O133" i="9" s="1"/>
  <c r="N132" i="9"/>
  <c r="M132" i="9"/>
  <c r="L132" i="9"/>
  <c r="K132" i="9"/>
  <c r="J132" i="9"/>
  <c r="O132" i="9" s="1"/>
  <c r="N131" i="9"/>
  <c r="M131" i="9"/>
  <c r="L131" i="9"/>
  <c r="K131" i="9"/>
  <c r="J131" i="9"/>
  <c r="O131" i="9" s="1"/>
  <c r="N130" i="9"/>
  <c r="M130" i="9"/>
  <c r="L130" i="9"/>
  <c r="K130" i="9"/>
  <c r="J130" i="9"/>
  <c r="O130" i="9" s="1"/>
  <c r="N129" i="9"/>
  <c r="M129" i="9"/>
  <c r="L129" i="9"/>
  <c r="K129" i="9"/>
  <c r="J129" i="9"/>
  <c r="O129" i="9" s="1"/>
  <c r="N128" i="9"/>
  <c r="M128" i="9"/>
  <c r="L128" i="9"/>
  <c r="K128" i="9"/>
  <c r="J128" i="9"/>
  <c r="O128" i="9" s="1"/>
  <c r="N127" i="9"/>
  <c r="M127" i="9"/>
  <c r="L127" i="9"/>
  <c r="K127" i="9"/>
  <c r="J127" i="9"/>
  <c r="O127" i="9" s="1"/>
  <c r="O126" i="9"/>
  <c r="N126" i="9"/>
  <c r="M126" i="9"/>
  <c r="L126" i="9"/>
  <c r="K126" i="9"/>
  <c r="J126" i="9"/>
  <c r="N125" i="9"/>
  <c r="M125" i="9"/>
  <c r="L125" i="9"/>
  <c r="K125" i="9"/>
  <c r="J125" i="9"/>
  <c r="O125" i="9" s="1"/>
  <c r="N124" i="9"/>
  <c r="M124" i="9"/>
  <c r="L124" i="9"/>
  <c r="K124" i="9"/>
  <c r="J124" i="9"/>
  <c r="O124" i="9" s="1"/>
  <c r="N123" i="9"/>
  <c r="M123" i="9"/>
  <c r="L123" i="9"/>
  <c r="K123" i="9"/>
  <c r="J123" i="9"/>
  <c r="O123" i="9" s="1"/>
  <c r="N122" i="9"/>
  <c r="M122" i="9"/>
  <c r="L122" i="9"/>
  <c r="K122" i="9"/>
  <c r="J122" i="9"/>
  <c r="O122" i="9" s="1"/>
  <c r="N121" i="9"/>
  <c r="M121" i="9"/>
  <c r="L121" i="9"/>
  <c r="K121" i="9"/>
  <c r="J121" i="9"/>
  <c r="O121" i="9" s="1"/>
  <c r="N120" i="9"/>
  <c r="M120" i="9"/>
  <c r="L120" i="9"/>
  <c r="K120" i="9"/>
  <c r="J120" i="9"/>
  <c r="O120" i="9" s="1"/>
  <c r="N119" i="9"/>
  <c r="M119" i="9"/>
  <c r="L119" i="9"/>
  <c r="K119" i="9"/>
  <c r="J119" i="9"/>
  <c r="O119" i="9" s="1"/>
  <c r="N118" i="9"/>
  <c r="M118" i="9"/>
  <c r="L118" i="9"/>
  <c r="K118" i="9"/>
  <c r="J118" i="9"/>
  <c r="O118" i="9" s="1"/>
  <c r="N117" i="9"/>
  <c r="M117" i="9"/>
  <c r="L117" i="9"/>
  <c r="K117" i="9"/>
  <c r="J117" i="9"/>
  <c r="O117" i="9" s="1"/>
  <c r="N116" i="9"/>
  <c r="M116" i="9"/>
  <c r="L116" i="9"/>
  <c r="K116" i="9"/>
  <c r="J116" i="9"/>
  <c r="O116" i="9" s="1"/>
  <c r="N115" i="9"/>
  <c r="M115" i="9"/>
  <c r="L115" i="9"/>
  <c r="K115" i="9"/>
  <c r="J115" i="9"/>
  <c r="O115" i="9" s="1"/>
  <c r="O114" i="9"/>
  <c r="N114" i="9"/>
  <c r="M114" i="9"/>
  <c r="L114" i="9"/>
  <c r="K114" i="9"/>
  <c r="J114" i="9"/>
  <c r="N113" i="9"/>
  <c r="M113" i="9"/>
  <c r="L113" i="9"/>
  <c r="K113" i="9"/>
  <c r="J113" i="9"/>
  <c r="O113" i="9" s="1"/>
  <c r="N112" i="9"/>
  <c r="M112" i="9"/>
  <c r="L112" i="9"/>
  <c r="K112" i="9"/>
  <c r="J112" i="9"/>
  <c r="O112" i="9" s="1"/>
  <c r="N111" i="9"/>
  <c r="M111" i="9"/>
  <c r="L111" i="9"/>
  <c r="K111" i="9"/>
  <c r="J111" i="9"/>
  <c r="O111" i="9" s="1"/>
  <c r="O110" i="9"/>
  <c r="N110" i="9"/>
  <c r="M110" i="9"/>
  <c r="L110" i="9"/>
  <c r="K110" i="9"/>
  <c r="J110" i="9"/>
  <c r="N109" i="9"/>
  <c r="M109" i="9"/>
  <c r="L109" i="9"/>
  <c r="K109" i="9"/>
  <c r="J109" i="9"/>
  <c r="O109" i="9" s="1"/>
  <c r="N108" i="9"/>
  <c r="M108" i="9"/>
  <c r="L108" i="9"/>
  <c r="K108" i="9"/>
  <c r="J108" i="9"/>
  <c r="O108" i="9" s="1"/>
  <c r="N107" i="9"/>
  <c r="M107" i="9"/>
  <c r="L107" i="9"/>
  <c r="K107" i="9"/>
  <c r="J107" i="9"/>
  <c r="O107" i="9" s="1"/>
  <c r="O106" i="9"/>
  <c r="N106" i="9"/>
  <c r="M106" i="9"/>
  <c r="L106" i="9"/>
  <c r="K106" i="9"/>
  <c r="J106" i="9"/>
  <c r="N105" i="9"/>
  <c r="M105" i="9"/>
  <c r="L105" i="9"/>
  <c r="K105" i="9"/>
  <c r="J105" i="9"/>
  <c r="O105" i="9" s="1"/>
  <c r="N104" i="9"/>
  <c r="M104" i="9"/>
  <c r="L104" i="9"/>
  <c r="K104" i="9"/>
  <c r="J104" i="9"/>
  <c r="O104" i="9" s="1"/>
  <c r="N103" i="9"/>
  <c r="M103" i="9"/>
  <c r="L103" i="9"/>
  <c r="K103" i="9"/>
  <c r="J103" i="9"/>
  <c r="O103" i="9" s="1"/>
  <c r="N102" i="9"/>
  <c r="M102" i="9"/>
  <c r="L102" i="9"/>
  <c r="K102" i="9"/>
  <c r="J102" i="9"/>
  <c r="O102" i="9" s="1"/>
  <c r="N101" i="9"/>
  <c r="M101" i="9"/>
  <c r="L101" i="9"/>
  <c r="K101" i="9"/>
  <c r="J101" i="9"/>
  <c r="O101" i="9" s="1"/>
  <c r="N100" i="9"/>
  <c r="M100" i="9"/>
  <c r="L100" i="9"/>
  <c r="K100" i="9"/>
  <c r="J100" i="9"/>
  <c r="O100" i="9" s="1"/>
  <c r="N99" i="9"/>
  <c r="M99" i="9"/>
  <c r="L99" i="9"/>
  <c r="K99" i="9"/>
  <c r="J99" i="9"/>
  <c r="O99" i="9" s="1"/>
  <c r="N98" i="9"/>
  <c r="M98" i="9"/>
  <c r="L98" i="9"/>
  <c r="K98" i="9"/>
  <c r="J98" i="9"/>
  <c r="O98" i="9" s="1"/>
  <c r="N97" i="9"/>
  <c r="M97" i="9"/>
  <c r="L97" i="9"/>
  <c r="K97" i="9"/>
  <c r="J97" i="9"/>
  <c r="O97" i="9" s="1"/>
  <c r="N96" i="9"/>
  <c r="M96" i="9"/>
  <c r="L96" i="9"/>
  <c r="K96" i="9"/>
  <c r="J96" i="9"/>
  <c r="O96" i="9" s="1"/>
  <c r="N95" i="9"/>
  <c r="M95" i="9"/>
  <c r="L95" i="9"/>
  <c r="K95" i="9"/>
  <c r="J95" i="9"/>
  <c r="O95" i="9" s="1"/>
  <c r="O94" i="9"/>
  <c r="N94" i="9"/>
  <c r="M94" i="9"/>
  <c r="L94" i="9"/>
  <c r="K94" i="9"/>
  <c r="J94" i="9"/>
  <c r="N93" i="9"/>
  <c r="M93" i="9"/>
  <c r="L93" i="9"/>
  <c r="K93" i="9"/>
  <c r="J93" i="9"/>
  <c r="O93" i="9" s="1"/>
  <c r="N92" i="9"/>
  <c r="M92" i="9"/>
  <c r="L92" i="9"/>
  <c r="K92" i="9"/>
  <c r="J92" i="9"/>
  <c r="O92" i="9" s="1"/>
  <c r="N91" i="9"/>
  <c r="M91" i="9"/>
  <c r="L91" i="9"/>
  <c r="K91" i="9"/>
  <c r="J91" i="9"/>
  <c r="O91" i="9" s="1"/>
  <c r="N90" i="9"/>
  <c r="M90" i="9"/>
  <c r="L90" i="9"/>
  <c r="K90" i="9"/>
  <c r="J90" i="9"/>
  <c r="O90" i="9" s="1"/>
  <c r="N89" i="9"/>
  <c r="M89" i="9"/>
  <c r="L89" i="9"/>
  <c r="K89" i="9"/>
  <c r="J89" i="9"/>
  <c r="O89" i="9" s="1"/>
  <c r="N88" i="9"/>
  <c r="M88" i="9"/>
  <c r="L88" i="9"/>
  <c r="K88" i="9"/>
  <c r="J88" i="9"/>
  <c r="O88" i="9" s="1"/>
  <c r="N87" i="9"/>
  <c r="M87" i="9"/>
  <c r="L87" i="9"/>
  <c r="K87" i="9"/>
  <c r="J87" i="9"/>
  <c r="O87" i="9" s="1"/>
  <c r="I83" i="9"/>
  <c r="N83" i="9" s="1"/>
  <c r="H83" i="9"/>
  <c r="G83" i="9"/>
  <c r="F83" i="9"/>
  <c r="E83" i="9"/>
  <c r="N81" i="9"/>
  <c r="M81" i="9"/>
  <c r="L81" i="9"/>
  <c r="K81" i="9"/>
  <c r="J81" i="9"/>
  <c r="O81" i="9" s="1"/>
  <c r="O80" i="9"/>
  <c r="N80" i="9"/>
  <c r="M80" i="9"/>
  <c r="L80" i="9"/>
  <c r="K80" i="9"/>
  <c r="J80" i="9"/>
  <c r="N79" i="9"/>
  <c r="M79" i="9"/>
  <c r="L79" i="9"/>
  <c r="K79" i="9"/>
  <c r="J79" i="9"/>
  <c r="O79" i="9" s="1"/>
  <c r="N78" i="9"/>
  <c r="M78" i="9"/>
  <c r="L78" i="9"/>
  <c r="K78" i="9"/>
  <c r="J78" i="9"/>
  <c r="O78" i="9" s="1"/>
  <c r="N77" i="9"/>
  <c r="M77" i="9"/>
  <c r="L77" i="9"/>
  <c r="K77" i="9"/>
  <c r="J77" i="9"/>
  <c r="O77" i="9" s="1"/>
  <c r="N76" i="9"/>
  <c r="M76" i="9"/>
  <c r="L76" i="9"/>
  <c r="K76" i="9"/>
  <c r="J76" i="9"/>
  <c r="O76" i="9" s="1"/>
  <c r="N75" i="9"/>
  <c r="M75" i="9"/>
  <c r="L75" i="9"/>
  <c r="K75" i="9"/>
  <c r="J75" i="9"/>
  <c r="O75" i="9" s="1"/>
  <c r="N74" i="9"/>
  <c r="M74" i="9"/>
  <c r="L74" i="9"/>
  <c r="K74" i="9"/>
  <c r="J74" i="9"/>
  <c r="O74" i="9" s="1"/>
  <c r="N73" i="9"/>
  <c r="M73" i="9"/>
  <c r="L73" i="9"/>
  <c r="K73" i="9"/>
  <c r="J73" i="9"/>
  <c r="O73" i="9" s="1"/>
  <c r="N72" i="9"/>
  <c r="M72" i="9"/>
  <c r="L72" i="9"/>
  <c r="K72" i="9"/>
  <c r="J72" i="9"/>
  <c r="O72" i="9" s="1"/>
  <c r="O71" i="9"/>
  <c r="N71" i="9"/>
  <c r="M71" i="9"/>
  <c r="L71" i="9"/>
  <c r="K71" i="9"/>
  <c r="J71" i="9"/>
  <c r="N70" i="9"/>
  <c r="M70" i="9"/>
  <c r="L70" i="9"/>
  <c r="K70" i="9"/>
  <c r="J70" i="9"/>
  <c r="O70" i="9" s="1"/>
  <c r="N69" i="9"/>
  <c r="M69" i="9"/>
  <c r="L69" i="9"/>
  <c r="K69" i="9"/>
  <c r="J69" i="9"/>
  <c r="O69" i="9" s="1"/>
  <c r="O68" i="9"/>
  <c r="N68" i="9"/>
  <c r="M68" i="9"/>
  <c r="L68" i="9"/>
  <c r="K68" i="9"/>
  <c r="J68" i="9"/>
  <c r="O67" i="9"/>
  <c r="N67" i="9"/>
  <c r="M67" i="9"/>
  <c r="L67" i="9"/>
  <c r="K67" i="9"/>
  <c r="J67" i="9"/>
  <c r="N66" i="9"/>
  <c r="M66" i="9"/>
  <c r="L66" i="9"/>
  <c r="K66" i="9"/>
  <c r="J66" i="9"/>
  <c r="O66" i="9" s="1"/>
  <c r="N65" i="9"/>
  <c r="M65" i="9"/>
  <c r="L65" i="9"/>
  <c r="K65" i="9"/>
  <c r="J65" i="9"/>
  <c r="O65" i="9" s="1"/>
  <c r="N64" i="9"/>
  <c r="M64" i="9"/>
  <c r="L64" i="9"/>
  <c r="K64" i="9"/>
  <c r="J64" i="9"/>
  <c r="O64" i="9" s="1"/>
  <c r="N63" i="9"/>
  <c r="M63" i="9"/>
  <c r="L63" i="9"/>
  <c r="K63" i="9"/>
  <c r="J63" i="9"/>
  <c r="O63" i="9" s="1"/>
  <c r="N62" i="9"/>
  <c r="M62" i="9"/>
  <c r="L62" i="9"/>
  <c r="K62" i="9"/>
  <c r="J62" i="9"/>
  <c r="O62" i="9" s="1"/>
  <c r="N61" i="9"/>
  <c r="M61" i="9"/>
  <c r="L61" i="9"/>
  <c r="K61" i="9"/>
  <c r="J61" i="9"/>
  <c r="O61" i="9" s="1"/>
  <c r="N60" i="9"/>
  <c r="M60" i="9"/>
  <c r="L60" i="9"/>
  <c r="K60" i="9"/>
  <c r="J60" i="9"/>
  <c r="O60" i="9" s="1"/>
  <c r="N59" i="9"/>
  <c r="M59" i="9"/>
  <c r="L59" i="9"/>
  <c r="K59" i="9"/>
  <c r="J59" i="9"/>
  <c r="O59" i="9" s="1"/>
  <c r="N58" i="9"/>
  <c r="M58" i="9"/>
  <c r="L58" i="9"/>
  <c r="K58" i="9"/>
  <c r="J58" i="9"/>
  <c r="O58" i="9" s="1"/>
  <c r="N57" i="9"/>
  <c r="M57" i="9"/>
  <c r="L57" i="9"/>
  <c r="K57" i="9"/>
  <c r="J57" i="9"/>
  <c r="O57" i="9" s="1"/>
  <c r="N56" i="9"/>
  <c r="M56" i="9"/>
  <c r="L56" i="9"/>
  <c r="K56" i="9"/>
  <c r="J56" i="9"/>
  <c r="O56" i="9" s="1"/>
  <c r="O55" i="9"/>
  <c r="N55" i="9"/>
  <c r="M55" i="9"/>
  <c r="L55" i="9"/>
  <c r="K55" i="9"/>
  <c r="J55" i="9"/>
  <c r="N54" i="9"/>
  <c r="M54" i="9"/>
  <c r="L54" i="9"/>
  <c r="K54" i="9"/>
  <c r="J54" i="9"/>
  <c r="O54" i="9" s="1"/>
  <c r="N53" i="9"/>
  <c r="M53" i="9"/>
  <c r="L53" i="9"/>
  <c r="K53" i="9"/>
  <c r="J53" i="9"/>
  <c r="O53" i="9" s="1"/>
  <c r="O52" i="9"/>
  <c r="N52" i="9"/>
  <c r="M52" i="9"/>
  <c r="L52" i="9"/>
  <c r="K52" i="9"/>
  <c r="J52" i="9"/>
  <c r="N51" i="9"/>
  <c r="M51" i="9"/>
  <c r="L51" i="9"/>
  <c r="K51" i="9"/>
  <c r="J51" i="9"/>
  <c r="O51" i="9" s="1"/>
  <c r="N50" i="9"/>
  <c r="M50" i="9"/>
  <c r="L50" i="9"/>
  <c r="K50" i="9"/>
  <c r="J50" i="9"/>
  <c r="O50" i="9" s="1"/>
  <c r="N49" i="9"/>
  <c r="M49" i="9"/>
  <c r="L49" i="9"/>
  <c r="K49" i="9"/>
  <c r="J49" i="9"/>
  <c r="O49" i="9" s="1"/>
  <c r="N48" i="9"/>
  <c r="M48" i="9"/>
  <c r="L48" i="9"/>
  <c r="K48" i="9"/>
  <c r="J48" i="9"/>
  <c r="O48" i="9" s="1"/>
  <c r="N47" i="9"/>
  <c r="M47" i="9"/>
  <c r="L47" i="9"/>
  <c r="K47" i="9"/>
  <c r="J47" i="9"/>
  <c r="O47" i="9" s="1"/>
  <c r="N46" i="9"/>
  <c r="M46" i="9"/>
  <c r="L46" i="9"/>
  <c r="K46" i="9"/>
  <c r="J46" i="9"/>
  <c r="O46" i="9" s="1"/>
  <c r="N45" i="9"/>
  <c r="M45" i="9"/>
  <c r="L45" i="9"/>
  <c r="K45" i="9"/>
  <c r="J45" i="9"/>
  <c r="O45" i="9" s="1"/>
  <c r="N44" i="9"/>
  <c r="M44" i="9"/>
  <c r="L44" i="9"/>
  <c r="K44" i="9"/>
  <c r="J44" i="9"/>
  <c r="O44" i="9" s="1"/>
  <c r="N43" i="9"/>
  <c r="M43" i="9"/>
  <c r="L43" i="9"/>
  <c r="K43" i="9"/>
  <c r="J43" i="9"/>
  <c r="O43" i="9" s="1"/>
  <c r="N42" i="9"/>
  <c r="M42" i="9"/>
  <c r="L42" i="9"/>
  <c r="K42" i="9"/>
  <c r="J42" i="9"/>
  <c r="O42" i="9" s="1"/>
  <c r="N41" i="9"/>
  <c r="M41" i="9"/>
  <c r="L41" i="9"/>
  <c r="K41" i="9"/>
  <c r="J41" i="9"/>
  <c r="O41" i="9" s="1"/>
  <c r="N40" i="9"/>
  <c r="M40" i="9"/>
  <c r="L40" i="9"/>
  <c r="K40" i="9"/>
  <c r="J40" i="9"/>
  <c r="O40" i="9" s="1"/>
  <c r="O39" i="9"/>
  <c r="N39" i="9"/>
  <c r="M39" i="9"/>
  <c r="L39" i="9"/>
  <c r="K39" i="9"/>
  <c r="J39" i="9"/>
  <c r="N38" i="9"/>
  <c r="M38" i="9"/>
  <c r="L38" i="9"/>
  <c r="K38" i="9"/>
  <c r="J38" i="9"/>
  <c r="O38" i="9" s="1"/>
  <c r="N37" i="9"/>
  <c r="M37" i="9"/>
  <c r="L37" i="9"/>
  <c r="K37" i="9"/>
  <c r="J37" i="9"/>
  <c r="O37" i="9" s="1"/>
  <c r="O36" i="9"/>
  <c r="N36" i="9"/>
  <c r="M36" i="9"/>
  <c r="L36" i="9"/>
  <c r="K36" i="9"/>
  <c r="J36" i="9"/>
  <c r="N35" i="9"/>
  <c r="M35" i="9"/>
  <c r="L35" i="9"/>
  <c r="K35" i="9"/>
  <c r="J35" i="9"/>
  <c r="O35" i="9" s="1"/>
  <c r="N34" i="9"/>
  <c r="M34" i="9"/>
  <c r="L34" i="9"/>
  <c r="K34" i="9"/>
  <c r="J34" i="9"/>
  <c r="O34" i="9" s="1"/>
  <c r="N33" i="9"/>
  <c r="M33" i="9"/>
  <c r="L33" i="9"/>
  <c r="K33" i="9"/>
  <c r="J33" i="9"/>
  <c r="O33" i="9" s="1"/>
  <c r="N32" i="9"/>
  <c r="M32" i="9"/>
  <c r="L32" i="9"/>
  <c r="K32" i="9"/>
  <c r="J32" i="9"/>
  <c r="O32" i="9" s="1"/>
  <c r="N31" i="9"/>
  <c r="M31" i="9"/>
  <c r="L31" i="9"/>
  <c r="K31" i="9"/>
  <c r="J31" i="9"/>
  <c r="O31" i="9" s="1"/>
  <c r="N30" i="9"/>
  <c r="M30" i="9"/>
  <c r="L30" i="9"/>
  <c r="K30" i="9"/>
  <c r="J30" i="9"/>
  <c r="O30" i="9" s="1"/>
  <c r="N29" i="9"/>
  <c r="M29" i="9"/>
  <c r="L29" i="9"/>
  <c r="K29" i="9"/>
  <c r="J29" i="9"/>
  <c r="O29" i="9" s="1"/>
  <c r="N28" i="9"/>
  <c r="M28" i="9"/>
  <c r="L28" i="9"/>
  <c r="K28" i="9"/>
  <c r="J28" i="9"/>
  <c r="O28" i="9" s="1"/>
  <c r="N27" i="9"/>
  <c r="M27" i="9"/>
  <c r="L27" i="9"/>
  <c r="K27" i="9"/>
  <c r="J27" i="9"/>
  <c r="O27" i="9" s="1"/>
  <c r="N26" i="9"/>
  <c r="M26" i="9"/>
  <c r="L26" i="9"/>
  <c r="K26" i="9"/>
  <c r="J26" i="9"/>
  <c r="O26" i="9" s="1"/>
  <c r="N25" i="9"/>
  <c r="M25" i="9"/>
  <c r="L25" i="9"/>
  <c r="K25" i="9"/>
  <c r="J25" i="9"/>
  <c r="O25" i="9" s="1"/>
  <c r="N24" i="9"/>
  <c r="M24" i="9"/>
  <c r="L24" i="9"/>
  <c r="K24" i="9"/>
  <c r="J24" i="9"/>
  <c r="O24" i="9" s="1"/>
  <c r="O23" i="9"/>
  <c r="N23" i="9"/>
  <c r="M23" i="9"/>
  <c r="L23" i="9"/>
  <c r="K23" i="9"/>
  <c r="J23" i="9"/>
  <c r="N22" i="9"/>
  <c r="M22" i="9"/>
  <c r="L22" i="9"/>
  <c r="K22" i="9"/>
  <c r="J22" i="9"/>
  <c r="O22" i="9" s="1"/>
  <c r="N21" i="9"/>
  <c r="M21" i="9"/>
  <c r="L21" i="9"/>
  <c r="K21" i="9"/>
  <c r="J21" i="9"/>
  <c r="O21" i="9" s="1"/>
  <c r="O20" i="9"/>
  <c r="N20" i="9"/>
  <c r="M20" i="9"/>
  <c r="L20" i="9"/>
  <c r="K20" i="9"/>
  <c r="J20" i="9"/>
  <c r="N19" i="9"/>
  <c r="M19" i="9"/>
  <c r="L19" i="9"/>
  <c r="K19" i="9"/>
  <c r="J19" i="9"/>
  <c r="O19" i="9" s="1"/>
  <c r="N18" i="9"/>
  <c r="M18" i="9"/>
  <c r="L18" i="9"/>
  <c r="K18" i="9"/>
  <c r="J18" i="9"/>
  <c r="O18" i="9" s="1"/>
  <c r="N17" i="9"/>
  <c r="M17" i="9"/>
  <c r="L17" i="9"/>
  <c r="K17" i="9"/>
  <c r="J17" i="9"/>
  <c r="O17" i="9" s="1"/>
  <c r="N16" i="9"/>
  <c r="M16" i="9"/>
  <c r="L16" i="9"/>
  <c r="K16" i="9"/>
  <c r="J16" i="9"/>
  <c r="O16" i="9" s="1"/>
  <c r="N15" i="9"/>
  <c r="M15" i="9"/>
  <c r="L15" i="9"/>
  <c r="K15" i="9"/>
  <c r="J15" i="9"/>
  <c r="O15" i="9" s="1"/>
  <c r="N14" i="9"/>
  <c r="M14" i="9"/>
  <c r="L14" i="9"/>
  <c r="K14" i="9"/>
  <c r="J14" i="9"/>
  <c r="O14" i="9" s="1"/>
  <c r="N13" i="9"/>
  <c r="M13" i="9"/>
  <c r="L13" i="9"/>
  <c r="K13" i="9"/>
  <c r="J13" i="9"/>
  <c r="O13" i="9" s="1"/>
  <c r="N12" i="9"/>
  <c r="M12" i="9"/>
  <c r="L12" i="9"/>
  <c r="K12" i="9"/>
  <c r="J12" i="9"/>
  <c r="O12" i="9" s="1"/>
  <c r="N11" i="9"/>
  <c r="M11" i="9"/>
  <c r="L11" i="9"/>
  <c r="K11" i="9"/>
  <c r="J11" i="9"/>
  <c r="O11" i="9" s="1"/>
  <c r="N10" i="9"/>
  <c r="M10" i="9"/>
  <c r="L10" i="9"/>
  <c r="K10" i="9"/>
  <c r="J10" i="9"/>
  <c r="O10" i="9" s="1"/>
  <c r="N9" i="9"/>
  <c r="M9" i="9"/>
  <c r="L9" i="9"/>
  <c r="K9" i="9"/>
  <c r="J9" i="9"/>
  <c r="O9" i="9" s="1"/>
  <c r="N8" i="9"/>
  <c r="M8" i="9"/>
  <c r="L8" i="9"/>
  <c r="K8" i="9"/>
  <c r="J8" i="9"/>
  <c r="J83" i="9" l="1"/>
  <c r="O83" i="9" s="1"/>
  <c r="K83" i="9"/>
  <c r="J320" i="9"/>
  <c r="O320" i="9" s="1"/>
  <c r="J478" i="9"/>
  <c r="O478" i="9" s="1"/>
  <c r="K636" i="9"/>
  <c r="K952" i="9"/>
  <c r="L83" i="9"/>
  <c r="L952" i="9"/>
  <c r="M83" i="9"/>
  <c r="M636" i="9"/>
  <c r="J794" i="9"/>
  <c r="O794" i="9" s="1"/>
  <c r="M952" i="9"/>
  <c r="O877" i="9"/>
  <c r="O8" i="9"/>
  <c r="J162" i="9"/>
  <c r="O162" i="9" s="1"/>
  <c r="J557" i="9"/>
  <c r="O557" i="9" s="1"/>
  <c r="O482" i="9"/>
  <c r="L241" i="9"/>
  <c r="L715" i="9"/>
  <c r="N241" i="9"/>
  <c r="O166" i="9"/>
  <c r="O324" i="9"/>
  <c r="J399" i="9"/>
  <c r="O399" i="9" s="1"/>
  <c r="N715" i="9"/>
  <c r="L557" i="9"/>
  <c r="M715" i="9"/>
  <c r="J715" i="9"/>
  <c r="O715" i="9" s="1"/>
  <c r="O640" i="9"/>
  <c r="J873" i="9"/>
  <c r="O873" i="9" s="1"/>
  <c r="O721" i="9"/>
  <c r="I83" i="8"/>
  <c r="N83" i="8" s="1"/>
  <c r="H83" i="8"/>
  <c r="M83" i="8" s="1"/>
  <c r="G83" i="8"/>
  <c r="L83" i="8" s="1"/>
  <c r="F83" i="8"/>
  <c r="K83" i="8" s="1"/>
  <c r="E83" i="8"/>
  <c r="J83" i="8" s="1"/>
  <c r="D83" i="8"/>
  <c r="N81" i="8"/>
  <c r="M81" i="8"/>
  <c r="L81" i="8"/>
  <c r="K81" i="8"/>
  <c r="J81" i="8"/>
  <c r="N80" i="8"/>
  <c r="M80" i="8"/>
  <c r="L80" i="8"/>
  <c r="K80" i="8"/>
  <c r="J80" i="8"/>
  <c r="N79" i="8"/>
  <c r="M79" i="8"/>
  <c r="L79" i="8"/>
  <c r="K79" i="8"/>
  <c r="J79" i="8"/>
  <c r="N78" i="8"/>
  <c r="M78" i="8"/>
  <c r="L78" i="8"/>
  <c r="K78" i="8"/>
  <c r="J78" i="8"/>
  <c r="N77" i="8"/>
  <c r="M77" i="8"/>
  <c r="L77" i="8"/>
  <c r="K77" i="8"/>
  <c r="J77" i="8"/>
  <c r="N76" i="8"/>
  <c r="M76" i="8"/>
  <c r="L76" i="8"/>
  <c r="K76" i="8"/>
  <c r="J76" i="8"/>
  <c r="N75" i="8"/>
  <c r="M75" i="8"/>
  <c r="L75" i="8"/>
  <c r="K75" i="8"/>
  <c r="J75" i="8"/>
  <c r="N74" i="8"/>
  <c r="M74" i="8"/>
  <c r="L74" i="8"/>
  <c r="K74" i="8"/>
  <c r="J74" i="8"/>
  <c r="N73" i="8"/>
  <c r="M73" i="8"/>
  <c r="L73" i="8"/>
  <c r="K73" i="8"/>
  <c r="J73" i="8"/>
  <c r="N72" i="8"/>
  <c r="M72" i="8"/>
  <c r="L72" i="8"/>
  <c r="K72" i="8"/>
  <c r="J72" i="8"/>
  <c r="N71" i="8"/>
  <c r="M71" i="8"/>
  <c r="L71" i="8"/>
  <c r="K71" i="8"/>
  <c r="J71" i="8"/>
  <c r="N70" i="8"/>
  <c r="M70" i="8"/>
  <c r="L70" i="8"/>
  <c r="K70" i="8"/>
  <c r="J70" i="8"/>
  <c r="N69" i="8"/>
  <c r="M69" i="8"/>
  <c r="L69" i="8"/>
  <c r="K69" i="8"/>
  <c r="J69" i="8"/>
  <c r="N68" i="8"/>
  <c r="M68" i="8"/>
  <c r="L68" i="8"/>
  <c r="K68" i="8"/>
  <c r="J68" i="8"/>
  <c r="N67" i="8"/>
  <c r="M67" i="8"/>
  <c r="L67" i="8"/>
  <c r="K67" i="8"/>
  <c r="J67" i="8"/>
  <c r="N66" i="8"/>
  <c r="M66" i="8"/>
  <c r="L66" i="8"/>
  <c r="K66" i="8"/>
  <c r="J66" i="8"/>
  <c r="N65" i="8"/>
  <c r="M65" i="8"/>
  <c r="L65" i="8"/>
  <c r="K65" i="8"/>
  <c r="J65" i="8"/>
  <c r="N64" i="8"/>
  <c r="M64" i="8"/>
  <c r="L64" i="8"/>
  <c r="K64" i="8"/>
  <c r="J64" i="8"/>
  <c r="N63" i="8"/>
  <c r="M63" i="8"/>
  <c r="L63" i="8"/>
  <c r="K63" i="8"/>
  <c r="J63" i="8"/>
  <c r="N62" i="8"/>
  <c r="M62" i="8"/>
  <c r="L62" i="8"/>
  <c r="K62" i="8"/>
  <c r="J62" i="8"/>
  <c r="N61" i="8"/>
  <c r="M61" i="8"/>
  <c r="L61" i="8"/>
  <c r="K61" i="8"/>
  <c r="J61" i="8"/>
  <c r="N60" i="8"/>
  <c r="M60" i="8"/>
  <c r="L60" i="8"/>
  <c r="K60" i="8"/>
  <c r="J60" i="8"/>
  <c r="N59" i="8"/>
  <c r="M59" i="8"/>
  <c r="L59" i="8"/>
  <c r="K59" i="8"/>
  <c r="J59" i="8"/>
  <c r="N58" i="8"/>
  <c r="M58" i="8"/>
  <c r="L58" i="8"/>
  <c r="K58" i="8"/>
  <c r="J58" i="8"/>
  <c r="N57" i="8"/>
  <c r="M57" i="8"/>
  <c r="L57" i="8"/>
  <c r="K57" i="8"/>
  <c r="J57" i="8"/>
  <c r="N56" i="8"/>
  <c r="M56" i="8"/>
  <c r="L56" i="8"/>
  <c r="K56" i="8"/>
  <c r="J56" i="8"/>
  <c r="N55" i="8"/>
  <c r="M55" i="8"/>
  <c r="L55" i="8"/>
  <c r="K55" i="8"/>
  <c r="J55" i="8"/>
  <c r="N54" i="8"/>
  <c r="M54" i="8"/>
  <c r="L54" i="8"/>
  <c r="K54" i="8"/>
  <c r="J54" i="8"/>
  <c r="N53" i="8"/>
  <c r="M53" i="8"/>
  <c r="L53" i="8"/>
  <c r="K53" i="8"/>
  <c r="J53" i="8"/>
  <c r="N52" i="8"/>
  <c r="M52" i="8"/>
  <c r="L52" i="8"/>
  <c r="K52" i="8"/>
  <c r="J52" i="8"/>
  <c r="N51" i="8"/>
  <c r="M51" i="8"/>
  <c r="L51" i="8"/>
  <c r="K51" i="8"/>
  <c r="J51" i="8"/>
  <c r="N50" i="8"/>
  <c r="M50" i="8"/>
  <c r="L50" i="8"/>
  <c r="K50" i="8"/>
  <c r="J50" i="8"/>
  <c r="N49" i="8"/>
  <c r="M49" i="8"/>
  <c r="L49" i="8"/>
  <c r="K49" i="8"/>
  <c r="J49" i="8"/>
  <c r="N48" i="8"/>
  <c r="M48" i="8"/>
  <c r="L48" i="8"/>
  <c r="K48" i="8"/>
  <c r="J48" i="8"/>
  <c r="N47" i="8"/>
  <c r="M47" i="8"/>
  <c r="L47" i="8"/>
  <c r="K47" i="8"/>
  <c r="J47" i="8"/>
  <c r="N46" i="8"/>
  <c r="M46" i="8"/>
  <c r="L46" i="8"/>
  <c r="K46" i="8"/>
  <c r="J46" i="8"/>
  <c r="N45" i="8"/>
  <c r="M45" i="8"/>
  <c r="L45" i="8"/>
  <c r="K45" i="8"/>
  <c r="J45" i="8"/>
  <c r="N44" i="8"/>
  <c r="M44" i="8"/>
  <c r="L44" i="8"/>
  <c r="K44" i="8"/>
  <c r="J44" i="8"/>
  <c r="N43" i="8"/>
  <c r="M43" i="8"/>
  <c r="L43" i="8"/>
  <c r="K43" i="8"/>
  <c r="J43" i="8"/>
  <c r="N42" i="8"/>
  <c r="M42" i="8"/>
  <c r="L42" i="8"/>
  <c r="K42" i="8"/>
  <c r="J42" i="8"/>
  <c r="N41" i="8"/>
  <c r="M41" i="8"/>
  <c r="L41" i="8"/>
  <c r="K41" i="8"/>
  <c r="J41" i="8"/>
  <c r="N40" i="8"/>
  <c r="M40" i="8"/>
  <c r="L40" i="8"/>
  <c r="K40" i="8"/>
  <c r="J40" i="8"/>
  <c r="N39" i="8"/>
  <c r="M39" i="8"/>
  <c r="L39" i="8"/>
  <c r="K39" i="8"/>
  <c r="J39" i="8"/>
  <c r="N38" i="8"/>
  <c r="M38" i="8"/>
  <c r="L38" i="8"/>
  <c r="K38" i="8"/>
  <c r="J38" i="8"/>
  <c r="N37" i="8"/>
  <c r="M37" i="8"/>
  <c r="L37" i="8"/>
  <c r="K37" i="8"/>
  <c r="J37" i="8"/>
  <c r="N36" i="8"/>
  <c r="M36" i="8"/>
  <c r="L36" i="8"/>
  <c r="K36" i="8"/>
  <c r="J36" i="8"/>
  <c r="N35" i="8"/>
  <c r="M35" i="8"/>
  <c r="L35" i="8"/>
  <c r="K35" i="8"/>
  <c r="J35" i="8"/>
  <c r="N34" i="8"/>
  <c r="M34" i="8"/>
  <c r="L34" i="8"/>
  <c r="K34" i="8"/>
  <c r="J34" i="8"/>
  <c r="N33" i="8"/>
  <c r="M33" i="8"/>
  <c r="L33" i="8"/>
  <c r="K33" i="8"/>
  <c r="J33" i="8"/>
  <c r="N32" i="8"/>
  <c r="M32" i="8"/>
  <c r="L32" i="8"/>
  <c r="K32" i="8"/>
  <c r="J32" i="8"/>
  <c r="N31" i="8"/>
  <c r="M31" i="8"/>
  <c r="L31" i="8"/>
  <c r="K31" i="8"/>
  <c r="J31" i="8"/>
  <c r="N30" i="8"/>
  <c r="M30" i="8"/>
  <c r="L30" i="8"/>
  <c r="K30" i="8"/>
  <c r="J30" i="8"/>
  <c r="N29" i="8"/>
  <c r="M29" i="8"/>
  <c r="L29" i="8"/>
  <c r="K29" i="8"/>
  <c r="J29" i="8"/>
  <c r="N28" i="8"/>
  <c r="M28" i="8"/>
  <c r="L28" i="8"/>
  <c r="K28" i="8"/>
  <c r="J28" i="8"/>
  <c r="N27" i="8"/>
  <c r="M27" i="8"/>
  <c r="L27" i="8"/>
  <c r="K27" i="8"/>
  <c r="J27" i="8"/>
  <c r="N26" i="8"/>
  <c r="M26" i="8"/>
  <c r="L26" i="8"/>
  <c r="K26" i="8"/>
  <c r="J26" i="8"/>
  <c r="N25" i="8"/>
  <c r="M25" i="8"/>
  <c r="L25" i="8"/>
  <c r="K25" i="8"/>
  <c r="J25" i="8"/>
  <c r="N24" i="8"/>
  <c r="M24" i="8"/>
  <c r="L24" i="8"/>
  <c r="K24" i="8"/>
  <c r="J24" i="8"/>
  <c r="N23" i="8"/>
  <c r="M23" i="8"/>
  <c r="L23" i="8"/>
  <c r="K23" i="8"/>
  <c r="J23" i="8"/>
  <c r="N22" i="8"/>
  <c r="M22" i="8"/>
  <c r="L22" i="8"/>
  <c r="K22" i="8"/>
  <c r="J22" i="8"/>
  <c r="N21" i="8"/>
  <c r="M21" i="8"/>
  <c r="L21" i="8"/>
  <c r="K21" i="8"/>
  <c r="J21" i="8"/>
  <c r="N20" i="8"/>
  <c r="M20" i="8"/>
  <c r="L20" i="8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N14" i="8"/>
  <c r="M14" i="8"/>
  <c r="L14" i="8"/>
  <c r="K14" i="8"/>
  <c r="J14" i="8"/>
  <c r="N13" i="8"/>
  <c r="M13" i="8"/>
  <c r="L13" i="8"/>
  <c r="K13" i="8"/>
  <c r="J13" i="8"/>
  <c r="N12" i="8"/>
  <c r="M12" i="8"/>
  <c r="L12" i="8"/>
  <c r="K12" i="8"/>
  <c r="J12" i="8"/>
  <c r="N11" i="8"/>
  <c r="M11" i="8"/>
  <c r="L11" i="8"/>
  <c r="K11" i="8"/>
  <c r="J11" i="8"/>
  <c r="N10" i="8"/>
  <c r="M10" i="8"/>
  <c r="L10" i="8"/>
  <c r="K10" i="8"/>
  <c r="J10" i="8"/>
  <c r="N9" i="8"/>
  <c r="M9" i="8"/>
  <c r="L9" i="8"/>
  <c r="K9" i="8"/>
  <c r="J9" i="8"/>
  <c r="N8" i="8"/>
  <c r="M8" i="8"/>
  <c r="L8" i="8"/>
  <c r="K8" i="8"/>
  <c r="J8" i="8"/>
  <c r="ES43" i="7" l="1"/>
  <c r="ES44" i="7" s="1"/>
  <c r="ER43" i="7"/>
  <c r="ER44" i="7" s="1"/>
  <c r="EQ43" i="7"/>
  <c r="EQ44" i="7" s="1"/>
  <c r="EP43" i="7"/>
  <c r="EP44" i="7" s="1"/>
  <c r="EO43" i="7"/>
  <c r="EO44" i="7" s="1"/>
  <c r="EN43" i="7"/>
  <c r="EN44" i="7" s="1"/>
  <c r="EM43" i="7"/>
  <c r="EM44" i="7" s="1"/>
  <c r="EL43" i="7"/>
  <c r="EL44" i="7" s="1"/>
  <c r="EK43" i="7"/>
  <c r="EK44" i="7" s="1"/>
  <c r="EJ43" i="7"/>
  <c r="EJ44" i="7" s="1"/>
  <c r="EI43" i="7"/>
  <c r="EI44" i="7" s="1"/>
  <c r="EH43" i="7"/>
  <c r="EH44" i="7" s="1"/>
  <c r="EG43" i="7"/>
  <c r="EG44" i="7" s="1"/>
  <c r="EF43" i="7"/>
  <c r="EF44" i="7" s="1"/>
  <c r="EE43" i="7"/>
  <c r="EE44" i="7" s="1"/>
  <c r="ED43" i="7"/>
  <c r="ED44" i="7" s="1"/>
  <c r="EC43" i="7"/>
  <c r="EC44" i="7" s="1"/>
  <c r="EB43" i="7"/>
  <c r="EB44" i="7" s="1"/>
  <c r="EA43" i="7"/>
  <c r="EA44" i="7" s="1"/>
  <c r="DZ43" i="7"/>
  <c r="DZ44" i="7" s="1"/>
  <c r="DY43" i="7"/>
  <c r="DY44" i="7" s="1"/>
  <c r="DX43" i="7"/>
  <c r="DX44" i="7" s="1"/>
  <c r="DW43" i="7"/>
  <c r="DW44" i="7" s="1"/>
  <c r="DV43" i="7"/>
  <c r="DV44" i="7" s="1"/>
  <c r="DU43" i="7"/>
  <c r="DU44" i="7" s="1"/>
  <c r="DT43" i="7"/>
  <c r="DT44" i="7" s="1"/>
  <c r="DS43" i="7"/>
  <c r="DS44" i="7" s="1"/>
  <c r="DR43" i="7"/>
  <c r="DR44" i="7" s="1"/>
  <c r="DQ43" i="7"/>
  <c r="DQ44" i="7" s="1"/>
  <c r="DP43" i="7"/>
  <c r="DP44" i="7" s="1"/>
  <c r="DO43" i="7"/>
  <c r="DO44" i="7" s="1"/>
  <c r="DN43" i="7"/>
  <c r="DN44" i="7" s="1"/>
  <c r="DM43" i="7"/>
  <c r="DM44" i="7" s="1"/>
  <c r="DL43" i="7"/>
  <c r="DL44" i="7" s="1"/>
  <c r="DK43" i="7"/>
  <c r="DK44" i="7" s="1"/>
  <c r="DJ43" i="7"/>
  <c r="DJ44" i="7" s="1"/>
  <c r="DI43" i="7"/>
  <c r="DI44" i="7" s="1"/>
  <c r="DH43" i="7"/>
  <c r="DH44" i="7" s="1"/>
  <c r="DG43" i="7"/>
  <c r="DG44" i="7" s="1"/>
  <c r="DF43" i="7"/>
  <c r="DF44" i="7" s="1"/>
  <c r="DE43" i="7"/>
  <c r="DE44" i="7" s="1"/>
  <c r="DD43" i="7"/>
  <c r="DD44" i="7" s="1"/>
  <c r="DC43" i="7"/>
  <c r="DC44" i="7" s="1"/>
  <c r="DB43" i="7"/>
  <c r="DB44" i="7" s="1"/>
  <c r="DA43" i="7"/>
  <c r="DA44" i="7" s="1"/>
  <c r="CZ43" i="7"/>
  <c r="CZ44" i="7" s="1"/>
  <c r="CY43" i="7"/>
  <c r="CY44" i="7" s="1"/>
  <c r="CX43" i="7"/>
  <c r="CX44" i="7" s="1"/>
  <c r="CW43" i="7"/>
  <c r="CW44" i="7" s="1"/>
  <c r="CV43" i="7"/>
  <c r="CV44" i="7" s="1"/>
  <c r="CU43" i="7"/>
  <c r="CU44" i="7" s="1"/>
  <c r="CT43" i="7"/>
  <c r="CT44" i="7" s="1"/>
  <c r="CS43" i="7"/>
  <c r="CS44" i="7" s="1"/>
  <c r="CR43" i="7"/>
  <c r="CR44" i="7" s="1"/>
  <c r="CQ43" i="7"/>
  <c r="CQ44" i="7" s="1"/>
  <c r="CP43" i="7"/>
  <c r="CP44" i="7" s="1"/>
  <c r="CO43" i="7"/>
  <c r="CO44" i="7" s="1"/>
  <c r="CN43" i="7"/>
  <c r="CN44" i="7" s="1"/>
  <c r="CM43" i="7"/>
  <c r="CM44" i="7" s="1"/>
  <c r="CL43" i="7"/>
  <c r="CL44" i="7" s="1"/>
  <c r="CK43" i="7"/>
  <c r="CK44" i="7" s="1"/>
  <c r="CJ43" i="7"/>
  <c r="CJ44" i="7" s="1"/>
  <c r="CI43" i="7"/>
  <c r="CI44" i="7" s="1"/>
  <c r="CH43" i="7"/>
  <c r="CH44" i="7" s="1"/>
  <c r="CG43" i="7"/>
  <c r="CG44" i="7" s="1"/>
  <c r="CF43" i="7"/>
  <c r="CF44" i="7" s="1"/>
  <c r="CE43" i="7"/>
  <c r="CE44" i="7" s="1"/>
  <c r="CD43" i="7"/>
  <c r="CD44" i="7" s="1"/>
  <c r="CC43" i="7"/>
  <c r="CC44" i="7" s="1"/>
  <c r="CB43" i="7"/>
  <c r="CB44" i="7" s="1"/>
  <c r="CA43" i="7"/>
  <c r="CA44" i="7" s="1"/>
  <c r="BZ43" i="7"/>
  <c r="BZ44" i="7" s="1"/>
  <c r="BY43" i="7"/>
  <c r="BY44" i="7" s="1"/>
  <c r="BX43" i="7"/>
  <c r="BX44" i="7" s="1"/>
  <c r="BW43" i="7"/>
  <c r="BW44" i="7" s="1"/>
  <c r="BV43" i="7"/>
  <c r="BV44" i="7" s="1"/>
  <c r="BU43" i="7"/>
  <c r="BU44" i="7" s="1"/>
  <c r="BT43" i="7"/>
  <c r="BT44" i="7" s="1"/>
  <c r="BS43" i="7"/>
  <c r="BS44" i="7" s="1"/>
  <c r="BR43" i="7"/>
  <c r="BR44" i="7" s="1"/>
  <c r="BQ43" i="7"/>
  <c r="BQ44" i="7" s="1"/>
  <c r="BP43" i="7"/>
  <c r="BP44" i="7" s="1"/>
  <c r="BO43" i="7"/>
  <c r="BO44" i="7" s="1"/>
  <c r="BN43" i="7"/>
  <c r="BN44" i="7" s="1"/>
  <c r="BM43" i="7"/>
  <c r="BM44" i="7" s="1"/>
  <c r="BL43" i="7"/>
  <c r="BL44" i="7" s="1"/>
  <c r="BK43" i="7"/>
  <c r="BK44" i="7" s="1"/>
  <c r="BJ43" i="7"/>
  <c r="BJ44" i="7" s="1"/>
  <c r="BI43" i="7"/>
  <c r="BI44" i="7" s="1"/>
  <c r="BH43" i="7"/>
  <c r="BH44" i="7" s="1"/>
  <c r="BG43" i="7"/>
  <c r="BG44" i="7" s="1"/>
  <c r="BF43" i="7"/>
  <c r="BF44" i="7" s="1"/>
  <c r="BE43" i="7"/>
  <c r="BE44" i="7" s="1"/>
  <c r="BD43" i="7"/>
  <c r="BD44" i="7" s="1"/>
  <c r="BC43" i="7"/>
  <c r="BC44" i="7" s="1"/>
  <c r="BB43" i="7"/>
  <c r="BB44" i="7" s="1"/>
  <c r="BA43" i="7"/>
  <c r="BA44" i="7" s="1"/>
  <c r="AZ43" i="7"/>
  <c r="AZ44" i="7" s="1"/>
  <c r="AY43" i="7"/>
  <c r="AY44" i="7" s="1"/>
  <c r="AX43" i="7"/>
  <c r="AX44" i="7" s="1"/>
  <c r="AW43" i="7"/>
  <c r="AW44" i="7" s="1"/>
  <c r="AV43" i="7"/>
  <c r="AV44" i="7" s="1"/>
  <c r="AU43" i="7"/>
  <c r="AU44" i="7" s="1"/>
  <c r="AT43" i="7"/>
  <c r="AT44" i="7" s="1"/>
  <c r="AS43" i="7"/>
  <c r="AS44" i="7" s="1"/>
  <c r="AR43" i="7"/>
  <c r="AR44" i="7" s="1"/>
  <c r="AQ43" i="7"/>
  <c r="AQ44" i="7" s="1"/>
  <c r="AP43" i="7"/>
  <c r="AP44" i="7" s="1"/>
  <c r="AO43" i="7"/>
  <c r="AO44" i="7" s="1"/>
  <c r="AN43" i="7"/>
  <c r="AN44" i="7" s="1"/>
  <c r="AM43" i="7"/>
  <c r="AM44" i="7" s="1"/>
  <c r="AL43" i="7"/>
  <c r="AL44" i="7" s="1"/>
  <c r="AI43" i="7"/>
  <c r="AI44" i="7" s="1"/>
  <c r="AH43" i="7"/>
  <c r="AH44" i="7" s="1"/>
  <c r="AG43" i="7"/>
  <c r="AG44" i="7" s="1"/>
  <c r="AF43" i="7"/>
  <c r="AF44" i="7" s="1"/>
  <c r="AE43" i="7"/>
  <c r="AE44" i="7" s="1"/>
  <c r="AD43" i="7"/>
  <c r="AD44" i="7" s="1"/>
  <c r="AA43" i="7"/>
  <c r="AA44" i="7" s="1"/>
  <c r="Z43" i="7"/>
  <c r="Z44" i="7" s="1"/>
  <c r="Y43" i="7"/>
  <c r="Y44" i="7" s="1"/>
  <c r="X43" i="7"/>
  <c r="X44" i="7" s="1"/>
  <c r="W43" i="7"/>
  <c r="W44" i="7" s="1"/>
  <c r="V43" i="7"/>
  <c r="V44" i="7" s="1"/>
  <c r="U43" i="7"/>
  <c r="U44" i="7" s="1"/>
  <c r="T43" i="7"/>
  <c r="T44" i="7" s="1"/>
  <c r="S43" i="7"/>
  <c r="S44" i="7" s="1"/>
  <c r="R43" i="7"/>
  <c r="R44" i="7" s="1"/>
  <c r="Q43" i="7"/>
  <c r="Q44" i="7" s="1"/>
  <c r="P43" i="7"/>
  <c r="P44" i="7" s="1"/>
  <c r="O43" i="7"/>
  <c r="O44" i="7" s="1"/>
  <c r="N43" i="7"/>
  <c r="N44" i="7" s="1"/>
  <c r="M43" i="7"/>
  <c r="M44" i="7" s="1"/>
  <c r="L43" i="7"/>
  <c r="L44" i="7" s="1"/>
  <c r="K43" i="7"/>
  <c r="K44" i="7" s="1"/>
  <c r="J43" i="7"/>
  <c r="J44" i="7" s="1"/>
  <c r="I43" i="7"/>
  <c r="I44" i="7" s="1"/>
  <c r="H43" i="7"/>
  <c r="H44" i="7" s="1"/>
  <c r="G43" i="7"/>
  <c r="G44" i="7" s="1"/>
  <c r="F43" i="7"/>
  <c r="F44" i="7" s="1"/>
  <c r="E43" i="7"/>
  <c r="E44" i="7" s="1"/>
  <c r="D43" i="7"/>
  <c r="D44" i="7" s="1"/>
  <c r="C43" i="7"/>
  <c r="C44" i="7" s="1"/>
  <c r="B43" i="7"/>
  <c r="B44" i="7" s="1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I35" i="7"/>
  <c r="AH35" i="7"/>
  <c r="AG35" i="7"/>
  <c r="AF35" i="7"/>
  <c r="AE35" i="7"/>
  <c r="AD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ES22" i="7"/>
  <c r="ES26" i="7" s="1"/>
  <c r="ER22" i="7"/>
  <c r="ER26" i="7" s="1"/>
  <c r="EQ22" i="7"/>
  <c r="EQ26" i="7" s="1"/>
  <c r="EP22" i="7"/>
  <c r="EP26" i="7" s="1"/>
  <c r="EO22" i="7"/>
  <c r="EO26" i="7" s="1"/>
  <c r="EN22" i="7"/>
  <c r="EN26" i="7" s="1"/>
  <c r="EM22" i="7"/>
  <c r="EM26" i="7" s="1"/>
  <c r="EL22" i="7"/>
  <c r="EL26" i="7" s="1"/>
  <c r="EK22" i="7"/>
  <c r="EK26" i="7" s="1"/>
  <c r="EJ22" i="7"/>
  <c r="EJ26" i="7" s="1"/>
  <c r="EI22" i="7"/>
  <c r="EI26" i="7" s="1"/>
  <c r="EH22" i="7"/>
  <c r="EH26" i="7" s="1"/>
  <c r="EG22" i="7"/>
  <c r="EG26" i="7" s="1"/>
  <c r="EF22" i="7"/>
  <c r="EF26" i="7" s="1"/>
  <c r="EE22" i="7"/>
  <c r="EE26" i="7" s="1"/>
  <c r="ED22" i="7"/>
  <c r="ED26" i="7" s="1"/>
  <c r="EC22" i="7"/>
  <c r="EC26" i="7" s="1"/>
  <c r="EB22" i="7"/>
  <c r="EB26" i="7" s="1"/>
  <c r="EA22" i="7"/>
  <c r="EA26" i="7" s="1"/>
  <c r="DZ22" i="7"/>
  <c r="DZ26" i="7" s="1"/>
  <c r="DY22" i="7"/>
  <c r="DY26" i="7" s="1"/>
  <c r="DX22" i="7"/>
  <c r="DX26" i="7" s="1"/>
  <c r="DW22" i="7"/>
  <c r="DW26" i="7" s="1"/>
  <c r="DV22" i="7"/>
  <c r="DV26" i="7" s="1"/>
  <c r="DU22" i="7"/>
  <c r="DU26" i="7" s="1"/>
  <c r="DT22" i="7"/>
  <c r="DT26" i="7" s="1"/>
  <c r="DS22" i="7"/>
  <c r="DS26" i="7" s="1"/>
  <c r="DR22" i="7"/>
  <c r="DR26" i="7" s="1"/>
  <c r="DQ22" i="7"/>
  <c r="DQ26" i="7" s="1"/>
  <c r="DP22" i="7"/>
  <c r="DP26" i="7" s="1"/>
  <c r="DO22" i="7"/>
  <c r="DO26" i="7" s="1"/>
  <c r="DN22" i="7"/>
  <c r="DN26" i="7" s="1"/>
  <c r="DM22" i="7"/>
  <c r="DM26" i="7" s="1"/>
  <c r="DL22" i="7"/>
  <c r="DL26" i="7" s="1"/>
  <c r="DK22" i="7"/>
  <c r="DK26" i="7" s="1"/>
  <c r="DJ22" i="7"/>
  <c r="DJ26" i="7" s="1"/>
  <c r="DI22" i="7"/>
  <c r="DI26" i="7" s="1"/>
  <c r="DH22" i="7"/>
  <c r="DH26" i="7" s="1"/>
  <c r="DG22" i="7"/>
  <c r="DG26" i="7" s="1"/>
  <c r="DF22" i="7"/>
  <c r="DF26" i="7" s="1"/>
  <c r="DE22" i="7"/>
  <c r="DE26" i="7" s="1"/>
  <c r="DD22" i="7"/>
  <c r="DD26" i="7" s="1"/>
  <c r="DC22" i="7"/>
  <c r="DC26" i="7" s="1"/>
  <c r="DB22" i="7"/>
  <c r="DB26" i="7" s="1"/>
  <c r="DA22" i="7"/>
  <c r="DA26" i="7" s="1"/>
  <c r="CZ22" i="7"/>
  <c r="CZ26" i="7" s="1"/>
  <c r="CY22" i="7"/>
  <c r="CY26" i="7" s="1"/>
  <c r="CX22" i="7"/>
  <c r="CX26" i="7" s="1"/>
  <c r="CW22" i="7"/>
  <c r="CW26" i="7" s="1"/>
  <c r="CV22" i="7"/>
  <c r="CV26" i="7" s="1"/>
  <c r="CU22" i="7"/>
  <c r="CU26" i="7" s="1"/>
  <c r="CT22" i="7"/>
  <c r="CT26" i="7" s="1"/>
  <c r="CS22" i="7"/>
  <c r="CS26" i="7" s="1"/>
  <c r="CR22" i="7"/>
  <c r="CR26" i="7" s="1"/>
  <c r="CQ22" i="7"/>
  <c r="CQ26" i="7" s="1"/>
  <c r="CP22" i="7"/>
  <c r="CP26" i="7" s="1"/>
  <c r="CO22" i="7"/>
  <c r="CO26" i="7" s="1"/>
  <c r="CN22" i="7"/>
  <c r="CN26" i="7" s="1"/>
  <c r="CM22" i="7"/>
  <c r="CM26" i="7" s="1"/>
  <c r="CL22" i="7"/>
  <c r="CL26" i="7" s="1"/>
  <c r="CK22" i="7"/>
  <c r="CK26" i="7" s="1"/>
  <c r="CJ22" i="7"/>
  <c r="CJ26" i="7" s="1"/>
  <c r="CI22" i="7"/>
  <c r="CI26" i="7" s="1"/>
  <c r="CH22" i="7"/>
  <c r="CH26" i="7" s="1"/>
  <c r="CG22" i="7"/>
  <c r="CG26" i="7" s="1"/>
  <c r="CF22" i="7"/>
  <c r="CF26" i="7" s="1"/>
  <c r="CE22" i="7"/>
  <c r="CE26" i="7" s="1"/>
  <c r="CD22" i="7"/>
  <c r="CD26" i="7" s="1"/>
  <c r="CC22" i="7"/>
  <c r="CC26" i="7" s="1"/>
  <c r="CB22" i="7"/>
  <c r="CB26" i="7" s="1"/>
  <c r="CA22" i="7"/>
  <c r="CA26" i="7" s="1"/>
  <c r="BZ22" i="7"/>
  <c r="BZ26" i="7" s="1"/>
  <c r="BY22" i="7"/>
  <c r="BY26" i="7" s="1"/>
  <c r="BX22" i="7"/>
  <c r="BX26" i="7" s="1"/>
  <c r="BW22" i="7"/>
  <c r="BW26" i="7" s="1"/>
  <c r="BV22" i="7"/>
  <c r="BV26" i="7" s="1"/>
  <c r="BU22" i="7"/>
  <c r="BU26" i="7" s="1"/>
  <c r="BT22" i="7"/>
  <c r="BT26" i="7" s="1"/>
  <c r="BS22" i="7"/>
  <c r="BS26" i="7" s="1"/>
  <c r="BR22" i="7"/>
  <c r="BR26" i="7" s="1"/>
  <c r="BQ22" i="7"/>
  <c r="BQ26" i="7" s="1"/>
  <c r="BP22" i="7"/>
  <c r="BP26" i="7" s="1"/>
  <c r="BO22" i="7"/>
  <c r="BO26" i="7" s="1"/>
  <c r="BN22" i="7"/>
  <c r="BN26" i="7" s="1"/>
  <c r="BM22" i="7"/>
  <c r="BM26" i="7" s="1"/>
  <c r="BL22" i="7"/>
  <c r="BL26" i="7" s="1"/>
  <c r="BK22" i="7"/>
  <c r="BK26" i="7" s="1"/>
  <c r="BJ22" i="7"/>
  <c r="BJ26" i="7" s="1"/>
  <c r="BI22" i="7"/>
  <c r="BI26" i="7" s="1"/>
  <c r="BH22" i="7"/>
  <c r="BH26" i="7" s="1"/>
  <c r="BG22" i="7"/>
  <c r="BG26" i="7" s="1"/>
  <c r="BF22" i="7"/>
  <c r="BF26" i="7" s="1"/>
  <c r="BE22" i="7"/>
  <c r="BE26" i="7" s="1"/>
  <c r="BD22" i="7"/>
  <c r="BD26" i="7" s="1"/>
  <c r="BC22" i="7"/>
  <c r="BC26" i="7" s="1"/>
  <c r="BB22" i="7"/>
  <c r="BB26" i="7" s="1"/>
  <c r="BA22" i="7"/>
  <c r="BA26" i="7" s="1"/>
  <c r="AZ22" i="7"/>
  <c r="AZ26" i="7" s="1"/>
  <c r="AY22" i="7"/>
  <c r="AY26" i="7" s="1"/>
  <c r="AX22" i="7"/>
  <c r="AX26" i="7" s="1"/>
  <c r="AW22" i="7"/>
  <c r="AW26" i="7" s="1"/>
  <c r="AV22" i="7"/>
  <c r="AV26" i="7" s="1"/>
  <c r="AU22" i="7"/>
  <c r="AU26" i="7" s="1"/>
  <c r="AT22" i="7"/>
  <c r="AT26" i="7" s="1"/>
  <c r="AS22" i="7"/>
  <c r="AS26" i="7" s="1"/>
  <c r="AR22" i="7"/>
  <c r="AR26" i="7" s="1"/>
  <c r="AQ22" i="7"/>
  <c r="AQ26" i="7" s="1"/>
  <c r="AP22" i="7"/>
  <c r="AP26" i="7" s="1"/>
  <c r="AO22" i="7"/>
  <c r="AO26" i="7" s="1"/>
  <c r="AN22" i="7"/>
  <c r="AN26" i="7" s="1"/>
  <c r="AM22" i="7"/>
  <c r="AM26" i="7" s="1"/>
  <c r="AL22" i="7"/>
  <c r="AL26" i="7" s="1"/>
  <c r="AI22" i="7"/>
  <c r="AI26" i="7" s="1"/>
  <c r="AH22" i="7"/>
  <c r="AH26" i="7" s="1"/>
  <c r="AG22" i="7"/>
  <c r="AG26" i="7" s="1"/>
  <c r="AF22" i="7"/>
  <c r="AF26" i="7" s="1"/>
  <c r="AE22" i="7"/>
  <c r="AE26" i="7" s="1"/>
  <c r="AD22" i="7"/>
  <c r="AD26" i="7" s="1"/>
  <c r="AA22" i="7"/>
  <c r="AA26" i="7" s="1"/>
  <c r="Z22" i="7"/>
  <c r="Z26" i="7" s="1"/>
  <c r="Y22" i="7"/>
  <c r="Y26" i="7" s="1"/>
  <c r="X22" i="7"/>
  <c r="X26" i="7" s="1"/>
  <c r="W22" i="7"/>
  <c r="W26" i="7" s="1"/>
  <c r="V22" i="7"/>
  <c r="V26" i="7" s="1"/>
  <c r="U22" i="7"/>
  <c r="U26" i="7" s="1"/>
  <c r="T22" i="7"/>
  <c r="T26" i="7" s="1"/>
  <c r="S22" i="7"/>
  <c r="S26" i="7" s="1"/>
  <c r="R22" i="7"/>
  <c r="R26" i="7" s="1"/>
  <c r="Q22" i="7"/>
  <c r="Q26" i="7" s="1"/>
  <c r="P22" i="7"/>
  <c r="P26" i="7" s="1"/>
  <c r="O22" i="7"/>
  <c r="O26" i="7" s="1"/>
  <c r="N22" i="7"/>
  <c r="N26" i="7" s="1"/>
  <c r="M22" i="7"/>
  <c r="M26" i="7" s="1"/>
  <c r="L22" i="7"/>
  <c r="L26" i="7" s="1"/>
  <c r="K22" i="7"/>
  <c r="K26" i="7" s="1"/>
  <c r="J22" i="7"/>
  <c r="J26" i="7" s="1"/>
  <c r="I22" i="7"/>
  <c r="I26" i="7" s="1"/>
  <c r="H22" i="7"/>
  <c r="H26" i="7" s="1"/>
  <c r="G22" i="7"/>
  <c r="G26" i="7" s="1"/>
  <c r="F22" i="7"/>
  <c r="F26" i="7" s="1"/>
  <c r="E22" i="7"/>
  <c r="E26" i="7" s="1"/>
  <c r="D22" i="7"/>
  <c r="D26" i="7" s="1"/>
  <c r="C22" i="7"/>
  <c r="C26" i="7" s="1"/>
  <c r="B22" i="7"/>
  <c r="B26" i="7" s="1"/>
  <c r="D43" i="6"/>
  <c r="H41" i="6"/>
  <c r="H40" i="6"/>
  <c r="H38" i="6"/>
  <c r="H35" i="6"/>
  <c r="H34" i="6"/>
  <c r="H31" i="6"/>
  <c r="H30" i="6"/>
  <c r="G27" i="6"/>
  <c r="G43" i="6" s="1"/>
  <c r="F27" i="6"/>
  <c r="F43" i="6" s="1"/>
  <c r="E27" i="6"/>
  <c r="E43" i="6" s="1"/>
  <c r="D27" i="6"/>
  <c r="C27" i="6"/>
  <c r="C43" i="6" s="1"/>
  <c r="B27" i="6"/>
  <c r="B43" i="6" s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27" i="6" l="1"/>
  <c r="H43" i="6" s="1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Q88" i="5"/>
  <c r="Q106" i="5" s="1"/>
  <c r="P88" i="5"/>
  <c r="P106" i="5" s="1"/>
  <c r="O88" i="5"/>
  <c r="O106" i="5" s="1"/>
  <c r="N88" i="5"/>
  <c r="N106" i="5" s="1"/>
  <c r="M88" i="5"/>
  <c r="M106" i="5" s="1"/>
  <c r="L88" i="5"/>
  <c r="L106" i="5" s="1"/>
  <c r="K88" i="5"/>
  <c r="K106" i="5" s="1"/>
  <c r="I88" i="5"/>
  <c r="I106" i="5" s="1"/>
  <c r="H88" i="5"/>
  <c r="H106" i="5" s="1"/>
  <c r="G88" i="5"/>
  <c r="G106" i="5" s="1"/>
  <c r="F88" i="5"/>
  <c r="F106" i="5" s="1"/>
  <c r="E88" i="5"/>
  <c r="E106" i="5" s="1"/>
  <c r="D88" i="5"/>
  <c r="D106" i="5" s="1"/>
  <c r="C88" i="5"/>
  <c r="C106" i="5" s="1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J11" i="5"/>
  <c r="R11" i="5" s="1"/>
  <c r="R88" i="5" s="1"/>
  <c r="R106" i="5" s="1"/>
  <c r="J88" i="5" l="1"/>
  <c r="J106" i="5" s="1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O99" i="4"/>
  <c r="O100" i="4" s="1"/>
  <c r="N99" i="4"/>
  <c r="N100" i="4" s="1"/>
  <c r="M99" i="4"/>
  <c r="M100" i="4" s="1"/>
  <c r="L99" i="4"/>
  <c r="L148" i="4" s="1"/>
  <c r="O91" i="4"/>
  <c r="N91" i="4"/>
  <c r="M91" i="4"/>
  <c r="L91" i="4"/>
  <c r="M83" i="4"/>
  <c r="L83" i="4"/>
  <c r="O79" i="4"/>
  <c r="N79" i="4"/>
  <c r="O75" i="4"/>
  <c r="N75" i="4"/>
  <c r="M75" i="4"/>
  <c r="M79" i="4" s="1"/>
  <c r="L75" i="4"/>
  <c r="L79" i="4" s="1"/>
  <c r="O43" i="4"/>
  <c r="O132" i="4" s="1"/>
  <c r="N43" i="4"/>
  <c r="N132" i="4" s="1"/>
  <c r="O42" i="4"/>
  <c r="O131" i="4" s="1"/>
  <c r="N42" i="4"/>
  <c r="N131" i="4" s="1"/>
  <c r="M42" i="4"/>
  <c r="M43" i="4" s="1"/>
  <c r="L42" i="4"/>
  <c r="L43" i="4" s="1"/>
  <c r="O34" i="4"/>
  <c r="N34" i="4"/>
  <c r="M34" i="4"/>
  <c r="L34" i="4"/>
  <c r="L22" i="4"/>
  <c r="O18" i="4"/>
  <c r="O22" i="4" s="1"/>
  <c r="N18" i="4"/>
  <c r="N22" i="4" s="1"/>
  <c r="M18" i="4"/>
  <c r="M22" i="4" s="1"/>
  <c r="L18" i="4"/>
  <c r="L132" i="4" l="1"/>
  <c r="L125" i="4"/>
  <c r="M132" i="4"/>
  <c r="M125" i="4"/>
  <c r="M149" i="4"/>
  <c r="M142" i="4"/>
  <c r="N149" i="4"/>
  <c r="N142" i="4"/>
  <c r="O149" i="4"/>
  <c r="O142" i="4"/>
  <c r="M124" i="4"/>
  <c r="M131" i="4"/>
  <c r="M141" i="4"/>
  <c r="M148" i="4"/>
  <c r="L100" i="4"/>
  <c r="N124" i="4"/>
  <c r="N125" i="4"/>
  <c r="N141" i="4"/>
  <c r="N148" i="4"/>
  <c r="L124" i="4"/>
  <c r="L131" i="4"/>
  <c r="O124" i="4"/>
  <c r="O125" i="4"/>
  <c r="O141" i="4"/>
  <c r="O148" i="4"/>
  <c r="L141" i="4"/>
  <c r="L142" i="4" l="1"/>
  <c r="L149" i="4"/>
  <c r="M33" i="3" l="1"/>
  <c r="G31" i="3"/>
  <c r="K29" i="3"/>
  <c r="K31" i="3" s="1"/>
  <c r="J29" i="3"/>
  <c r="J31" i="3" s="1"/>
  <c r="H29" i="3"/>
  <c r="H31" i="3" s="1"/>
  <c r="F29" i="3"/>
  <c r="F31" i="3" s="1"/>
  <c r="E29" i="3"/>
  <c r="E31" i="3" s="1"/>
  <c r="D29" i="3"/>
  <c r="D31" i="3" s="1"/>
  <c r="B29" i="3"/>
  <c r="B31" i="3" s="1"/>
  <c r="M11" i="3"/>
  <c r="M29" i="3" s="1"/>
  <c r="M10" i="3"/>
  <c r="M9" i="3"/>
  <c r="M8" i="3"/>
  <c r="M7" i="3"/>
  <c r="M31" i="3" l="1"/>
  <c r="L42" i="2"/>
  <c r="L43" i="2" s="1"/>
  <c r="K42" i="2"/>
  <c r="K43" i="2" s="1"/>
  <c r="I42" i="2"/>
  <c r="I43" i="2" s="1"/>
  <c r="H42" i="2"/>
  <c r="H43" i="2" s="1"/>
  <c r="F42" i="2"/>
  <c r="F43" i="2" s="1"/>
  <c r="E42" i="2"/>
  <c r="E43" i="2" s="1"/>
  <c r="C42" i="2"/>
  <c r="C43" i="2" s="1"/>
  <c r="B42" i="2"/>
  <c r="B43" i="2" s="1"/>
  <c r="L34" i="2"/>
  <c r="K34" i="2"/>
  <c r="I34" i="2"/>
  <c r="H34" i="2"/>
  <c r="F34" i="2"/>
  <c r="E34" i="2"/>
  <c r="C34" i="2"/>
  <c r="B34" i="2"/>
  <c r="L21" i="2"/>
  <c r="L25" i="2" s="1"/>
  <c r="K21" i="2"/>
  <c r="K25" i="2" s="1"/>
  <c r="I21" i="2"/>
  <c r="I25" i="2" s="1"/>
  <c r="H21" i="2"/>
  <c r="H25" i="2" s="1"/>
  <c r="F21" i="2"/>
  <c r="F25" i="2" s="1"/>
  <c r="E21" i="2"/>
  <c r="E25" i="2" s="1"/>
  <c r="C21" i="2"/>
  <c r="C25" i="2" s="1"/>
  <c r="B21" i="2"/>
  <c r="B25" i="2" s="1"/>
</calcChain>
</file>

<file path=xl/sharedStrings.xml><?xml version="1.0" encoding="utf-8"?>
<sst xmlns="http://schemas.openxmlformats.org/spreadsheetml/2006/main" count="7735" uniqueCount="1328">
  <si>
    <t>Tafla 1 Samantekt ársreikninga 2017</t>
  </si>
  <si>
    <t>Tafla 2 Rekstraryfirlit sveitarsjóða, landið allt</t>
  </si>
  <si>
    <t>Tafla 3 Heildaryfirlit 2011 til 2017</t>
  </si>
  <si>
    <t>Tafla 4 Framlög Jöfnunarsjóðs</t>
  </si>
  <si>
    <t>Tafla 5 Framlög Jöfnunarsjóðs vegna málefna fatlaðra</t>
  </si>
  <si>
    <t>Tafla 6 Ársreikningar sveitarfélaga 2017</t>
  </si>
  <si>
    <t>Tafla 7 Skatttekjur aðalsjóðs (kr. á íbúa)</t>
  </si>
  <si>
    <t>Tafla 8 Rekstur málaflokka (kr. á íbúa)</t>
  </si>
  <si>
    <t>Tafla 12 Álagt útsvar 2018 vegna launa 2017</t>
  </si>
  <si>
    <t>Tafla 13 Álagður fasteignaskattur 2018</t>
  </si>
  <si>
    <t>Tafla 15 Íbúafjöldi í sveitarfélögum 1. janúar 2018</t>
  </si>
  <si>
    <t>Tafla 16 Aldursskipting íbúanna eftir sveitarfélögum</t>
  </si>
  <si>
    <t>Tafla 17 Stöðugildi hjá sveitarfélögunum 1. apríl 2018</t>
  </si>
  <si>
    <t>Tafla 18 Upplýsingar um starfsemi grunnskóla árið 2017</t>
  </si>
  <si>
    <t>Tafla 19 Upplýsingar um starfsemi leikskóla árið 2017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</si>
  <si>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</si>
  <si>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</si>
  <si>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</si>
  <si>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</si>
  <si>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</si>
  <si>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</si>
  <si>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Samantekin</t>
  </si>
  <si>
    <t>A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</si>
  <si>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</si>
  <si>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</si>
  <si>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</si>
  <si>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</si>
  <si>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</si>
  <si>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</si>
  <si>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</si>
  <si>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</si>
  <si>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</si>
  <si>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</si>
  <si>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</si>
  <si>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</si>
  <si>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</si>
  <si>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</si>
  <si>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</si>
  <si>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</si>
  <si>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</si>
  <si>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</si>
  <si>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</si>
  <si>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</si>
  <si>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</si>
  <si>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</si>
  <si>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</si>
  <si>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</si>
  <si>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</si>
  <si>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</si>
  <si>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</si>
  <si>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</si>
  <si>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</si>
  <si>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</si>
  <si>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</si>
  <si>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</si>
  <si>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</si>
  <si>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</si>
  <si>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</si>
  <si>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</si>
  <si>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</si>
  <si>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</si>
  <si>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</si>
  <si>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</si>
  <si>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</si>
  <si>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</si>
  <si>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</si>
  <si>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</si>
  <si>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</si>
  <si>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</si>
  <si>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</si>
  <si>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</si>
  <si>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</si>
  <si>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</si>
  <si>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</si>
  <si>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</si>
  <si>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</si>
  <si>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</si>
  <si>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</si>
  <si>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Aðrar tekjur með skattaígildi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</si>
  <si>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</si>
  <si>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</si>
  <si>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</si>
  <si>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</si>
  <si>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</si>
  <si>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</si>
  <si>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</si>
  <si>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</si>
  <si>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</si>
  <si>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</si>
  <si>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</si>
  <si>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</si>
  <si>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</si>
  <si>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</si>
  <si>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</si>
  <si>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</si>
  <si>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</si>
  <si>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</si>
  <si>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Rekstur sveitarsjóða samtals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</si>
  <si>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</si>
  <si>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</si>
  <si>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</si>
  <si>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</si>
  <si>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</si>
  <si>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</si>
  <si>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</si>
  <si>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</si>
  <si>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</si>
  <si>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</si>
  <si>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</si>
  <si>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</si>
  <si>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</si>
  <si>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Reglugerð nr. 960/2010</t>
  </si>
  <si>
    <t>Reglugerð nr. 351/2002</t>
  </si>
  <si>
    <t>Rgl. 80/2001</t>
  </si>
  <si>
    <t>Rgl .23/2013</t>
  </si>
  <si>
    <t>Framlög</t>
  </si>
  <si>
    <t>Almenn</t>
  </si>
  <si>
    <t>vegna</t>
  </si>
  <si>
    <t>til</t>
  </si>
  <si>
    <t>Tekju-</t>
  </si>
  <si>
    <t>Útgjalda-</t>
  </si>
  <si>
    <t>jöfnunarfr.</t>
  </si>
  <si>
    <t>v/sérþarfa</t>
  </si>
  <si>
    <t>Skólab.</t>
  </si>
  <si>
    <t>framlög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</si>
  <si>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</si>
  <si>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</si>
  <si>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</si>
  <si>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</si>
  <si>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</si>
  <si>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</si>
  <si>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</si>
  <si>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</si>
  <si>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Fasteigna-</t>
  </si>
  <si>
    <t>eflingar</t>
  </si>
  <si>
    <t>eininga</t>
  </si>
  <si>
    <t>erfiðleika</t>
  </si>
  <si>
    <t>verkefna</t>
  </si>
  <si>
    <t>grunnskóla</t>
  </si>
  <si>
    <t>nemenda</t>
  </si>
  <si>
    <t>fræðslu</t>
  </si>
  <si>
    <t>Reykjum</t>
  </si>
  <si>
    <t>yfirf.</t>
  </si>
  <si>
    <t>skatts-</t>
  </si>
  <si>
    <t>tónlistar-</t>
  </si>
  <si>
    <t>a-liður 7.gr.</t>
  </si>
  <si>
    <t>b-liður 7.gr</t>
  </si>
  <si>
    <t>11.gr.</t>
  </si>
  <si>
    <t>12.gr.</t>
  </si>
  <si>
    <t>13.gr.</t>
  </si>
  <si>
    <t>3.gr.</t>
  </si>
  <si>
    <t>4.gr.</t>
  </si>
  <si>
    <t>5.gr.</t>
  </si>
  <si>
    <t>6.gr.</t>
  </si>
  <si>
    <t>grunnsk.</t>
  </si>
  <si>
    <t>jöfnun</t>
  </si>
  <si>
    <t>námi</t>
  </si>
  <si>
    <t>Samtals</t>
  </si>
  <si>
    <t>Reykjavíkurborg*</t>
  </si>
  <si>
    <t>Kópavogsbær</t>
  </si>
  <si>
    <t>Seltjarnarneskaupstaður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</si>
  <si>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</si>
  <si>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</si>
  <si>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</si>
  <si>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</si>
  <si>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</si>
  <si>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</si>
  <si>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Sandgerðisbær</t>
  </si>
  <si>
    <t>Sveitarfélagið Garður</t>
  </si>
  <si>
    <t>Sveitarfélagið Vogar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</si>
  <si>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</si>
  <si>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</si>
  <si>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</si>
  <si>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</si>
  <si>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</si>
  <si>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</si>
  <si>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</si>
  <si>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</si>
  <si>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</si>
  <si>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</si>
  <si>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</si>
  <si>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</si>
  <si>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</si>
  <si>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</si>
  <si>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</si>
  <si>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</si>
  <si>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</si>
  <si>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</si>
  <si>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</si>
  <si>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</si>
  <si>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</si>
  <si>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 xml:space="preserve">Blönduósbær 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</si>
  <si>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</si>
  <si>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</si>
  <si>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</si>
  <si>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</si>
  <si>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</si>
  <si>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</si>
  <si>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</si>
  <si>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</si>
  <si>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</si>
  <si>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</si>
  <si>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</si>
  <si>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</si>
  <si>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</si>
  <si>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</si>
  <si>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</si>
  <si>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</si>
  <si>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</si>
  <si>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Seyðisfjarðarkaupstaður</t>
  </si>
  <si>
    <t>Fjarðabyggð</t>
  </si>
  <si>
    <t>Vopnafjarðarhreppur</t>
  </si>
  <si>
    <t>Fljótsdalshreppur</t>
  </si>
  <si>
    <t>Borgarfjarðarhreppur</t>
  </si>
  <si>
    <t>Breiðdalshreppur</t>
  </si>
  <si>
    <t>Djúpavogshreppur</t>
  </si>
  <si>
    <t>Fljótsdalshérað</t>
  </si>
  <si>
    <t>Sveitarfélagið Hornafjörður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</si>
  <si>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</si>
  <si>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</si>
  <si>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</si>
  <si>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</si>
  <si>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</si>
  <si>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</si>
  <si>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</si>
  <si>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</si>
  <si>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</si>
  <si>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</si>
  <si>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</si>
  <si>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</si>
  <si>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</si>
  <si>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</si>
  <si>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Annað:</t>
  </si>
  <si>
    <t>Vatnsveituframkvæmdir á lögbýlum</t>
  </si>
  <si>
    <t>Greiningar- og ráðgjafarstöð ríkisins</t>
  </si>
  <si>
    <t>Samband íslenskra sveitarfél. öryggishandbók</t>
  </si>
  <si>
    <t>Samband íslenskra sveitarfélaga í Brussel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</si>
  <si>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</si>
  <si>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</si>
  <si>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</si>
  <si>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</si>
  <si>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</si>
  <si>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Eyþing</t>
  </si>
  <si>
    <t>Samband sveitarfélaga á Austurlandi</t>
  </si>
  <si>
    <t>Samtök sunnlenskra sveitarfélaga</t>
  </si>
  <si>
    <t>Framlög alls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</si>
  <si>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</si>
  <si>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</si>
  <si>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</si>
  <si>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</si>
  <si>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</si>
  <si>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</si>
  <si>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</si>
  <si>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</si>
  <si>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</si>
  <si>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</si>
  <si>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</si>
  <si>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Reykjavíkuborg</t>
  </si>
  <si>
    <t xml:space="preserve">Garðabær </t>
  </si>
  <si>
    <t>Mosfellsbær og Kjósarhreppur</t>
  </si>
  <si>
    <t>Vesturland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</si>
  <si>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</si>
  <si>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</si>
  <si>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</si>
  <si>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</si>
  <si>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</si>
  <si>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</si>
  <si>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Annað</t>
  </si>
  <si>
    <t>Sumardvöl í Reykjadal</t>
  </si>
  <si>
    <t>Gistiheimilið Melgerð 7, Kópavogi</t>
  </si>
  <si>
    <t>Breytingakostnaður</t>
  </si>
  <si>
    <t xml:space="preserve">Samband íslenskra sveitarfélaga </t>
  </si>
  <si>
    <t>Vinnumálastofnun - AMS</t>
  </si>
  <si>
    <t>Fasteignasjóður Jöfnunarsjóðs sveitarfélaga</t>
  </si>
  <si>
    <t>Framlög samtals</t>
  </si>
  <si>
    <t>Hörgárbyggð</t>
  </si>
  <si>
    <t>Grímsnes- og Grafningshr.</t>
  </si>
  <si>
    <t>Skeiða- og Gnúpverjahr.</t>
  </si>
  <si>
    <t>Íbúafjöldi</t>
  </si>
  <si>
    <t>Kr. á íbúa, raðað eftir íbúafjölda</t>
  </si>
  <si>
    <t>Jöfnunar-</t>
  </si>
  <si>
    <t>Skatta-</t>
  </si>
  <si>
    <t>Svnr</t>
  </si>
  <si>
    <t>Heiti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</si>
  <si>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</si>
  <si>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</si>
  <si>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</si>
  <si>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</si>
  <si>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</si>
  <si>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</si>
  <si>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</si>
  <si>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</si>
  <si>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</si>
  <si>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</si>
  <si>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</si>
  <si>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</si>
  <si>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6000 Akureyrarkaupstaður</t>
  </si>
  <si>
    <t>2000 Reykjanesbær</t>
  </si>
  <si>
    <t>1300 Garðabær</t>
  </si>
  <si>
    <t>1604 Mosfellsbær</t>
  </si>
  <si>
    <t>8200 Sveitarfélagið Árborg</t>
  </si>
  <si>
    <t>3000 Akraneskaupstaður</t>
  </si>
  <si>
    <t>7300 Fjarðabyggð</t>
  </si>
  <si>
    <t>1100 Seltjarnarneskaupstaður</t>
  </si>
  <si>
    <t>Seltjarnarnesbær</t>
  </si>
  <si>
    <t>8000 Vestmannaeyjabær</t>
  </si>
  <si>
    <t>5200 Sveitarfélagið Skagafjörður</t>
  </si>
  <si>
    <t>3609 Borgarbyggð</t>
  </si>
  <si>
    <t>4200 Ísafjarðarbær</t>
  </si>
  <si>
    <t>7620 Fljótsdalshérað</t>
  </si>
  <si>
    <t>2300 Grindavíkurbær</t>
  </si>
  <si>
    <t>6100 Norðurþing</t>
  </si>
  <si>
    <t>8716 Hveragerðisbær</t>
  </si>
  <si>
    <t>7708 Sveitarfélagið Hornafjörður</t>
  </si>
  <si>
    <t>8717 Sveitarfélagið Ölfus</t>
  </si>
  <si>
    <t>6250 Fjallabyggð</t>
  </si>
  <si>
    <t>8613 Rangárþing eystra</t>
  </si>
  <si>
    <t>6400 Dalvíkurbyggð</t>
  </si>
  <si>
    <t>3714 Snæfellsbær</t>
  </si>
  <si>
    <t>8614 Rangárþing ytra</t>
  </si>
  <si>
    <t>2506 Sveitarfélagið Vogar</t>
  </si>
  <si>
    <t>3711 Stykkishólmsbær</t>
  </si>
  <si>
    <t>5508 Húnaþing vestra</t>
  </si>
  <si>
    <t>8721 Bláskógabyggð</t>
  </si>
  <si>
    <t>6513 Eyjafjarðarsveit</t>
  </si>
  <si>
    <t>4607 Vesturbyggð</t>
  </si>
  <si>
    <t>4100 Bolungarvíkurkaupstaður</t>
  </si>
  <si>
    <t xml:space="preserve">5604 Blönduósbær </t>
  </si>
  <si>
    <t>6612 Þingeyjarsveit</t>
  </si>
  <si>
    <t>3709 Grundarfjarðarbær</t>
  </si>
  <si>
    <t>8710 Hrunamannahreppur</t>
  </si>
  <si>
    <t>8508 Mýrdalshreppur</t>
  </si>
  <si>
    <t>7000 Seyðisfjarðarkaupstaður</t>
  </si>
  <si>
    <t>3811 Dalabyggð</t>
  </si>
  <si>
    <t>8722 Flóahreppur</t>
  </si>
  <si>
    <t>7502 Vopnafjarðarhreppur</t>
  </si>
  <si>
    <t>3511 Hvalfjarðarsveit</t>
  </si>
  <si>
    <t>8720 Skeiða- og Gnúpverjahreppur</t>
  </si>
  <si>
    <t>6515 Hörgársveit</t>
  </si>
  <si>
    <t>8509 Skaftárhreppur</t>
  </si>
  <si>
    <t>6709 Langanesbyggð</t>
  </si>
  <si>
    <t>6607 Skútustaðahreppur</t>
  </si>
  <si>
    <t>8719 Grímsnes- og Grafningshreppur</t>
  </si>
  <si>
    <t>6601 Svalbarðsstrandarhreppur</t>
  </si>
  <si>
    <t>7617 Djúpavogshreppur</t>
  </si>
  <si>
    <t>5609 Sveitarfélagið Skagaströnd</t>
  </si>
  <si>
    <t>4911 Strandabyggð</t>
  </si>
  <si>
    <t>5612 Húnavatnshreppur</t>
  </si>
  <si>
    <t>6602 Grýtubakkahreppur</t>
  </si>
  <si>
    <t>4502 Reykhólahreppur</t>
  </si>
  <si>
    <t>4604 Tálknafjarðarhreppur</t>
  </si>
  <si>
    <t>8610 Ásahreppur</t>
  </si>
  <si>
    <t>1606 Kjósarhreppur</t>
  </si>
  <si>
    <t>4803 Súðavíkurhreppur</t>
  </si>
  <si>
    <t>5706 Akrahreppur</t>
  </si>
  <si>
    <t>3713 Eyja- og Miklaholtshreppur</t>
  </si>
  <si>
    <t>7509 Borgarfjarðarhreppur</t>
  </si>
  <si>
    <t>4902 Kaldrananeshreppur</t>
  </si>
  <si>
    <t>6706 Svalbarðshreppur</t>
  </si>
  <si>
    <t>5611 Skagabyggð</t>
  </si>
  <si>
    <t>7505 Fljótsdalshreppur</t>
  </si>
  <si>
    <t>3710 Helgafellssveit</t>
  </si>
  <si>
    <t>3506 Skorradalshreppur</t>
  </si>
  <si>
    <t>6611 Tjörneshreppur</t>
  </si>
  <si>
    <t>4901 Árneshreppur</t>
  </si>
  <si>
    <t>íbúafj.</t>
  </si>
  <si>
    <t>kostnaður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</si>
  <si>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</si>
  <si>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</si>
  <si>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</si>
  <si>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</si>
  <si>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</si>
  <si>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</si>
  <si>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</si>
  <si>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</si>
  <si>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</si>
  <si>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</si>
  <si>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</si>
  <si>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</si>
  <si>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</si>
  <si>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</si>
  <si>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</si>
  <si>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</si>
  <si>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</si>
  <si>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</si>
  <si>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</si>
  <si>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Raðað eftir íbúafjölda</t>
  </si>
  <si>
    <t>Laun,</t>
  </si>
  <si>
    <t>Fjár-</t>
  </si>
  <si>
    <t>A+B Hluti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</si>
  <si>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</si>
  <si>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</si>
  <si>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</si>
  <si>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</si>
  <si>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</si>
  <si>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</si>
  <si>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</si>
  <si>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</si>
  <si>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</si>
  <si>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Laun og áfallnar lífsj.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</si>
  <si>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</si>
  <si>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</si>
  <si>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</si>
  <si>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</si>
  <si>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</si>
  <si>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</si>
  <si>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</si>
  <si>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</si>
  <si>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Annar rekstur of afskr.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</si>
  <si>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</si>
  <si>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</si>
  <si>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</si>
  <si>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</si>
  <si>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</si>
  <si>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</si>
  <si>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</si>
  <si>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</si>
  <si>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</si>
  <si>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</si>
  <si>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</si>
  <si>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</si>
  <si>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</si>
  <si>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</si>
  <si>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</si>
  <si>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</si>
  <si>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</si>
  <si>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</si>
  <si>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</si>
  <si>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</si>
  <si>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Grindavíkurkaupstaður</t>
  </si>
  <si>
    <t>Blönduósbær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</si>
  <si>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</si>
  <si>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</si>
  <si>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</si>
  <si>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</si>
  <si>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</si>
  <si>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</si>
  <si>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</si>
  <si>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</si>
  <si>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</si>
  <si>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</si>
  <si>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</si>
  <si>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</si>
  <si>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</si>
  <si>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</si>
  <si>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</si>
  <si>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</si>
  <si>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</si>
  <si>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</si>
  <si>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</si>
  <si>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</si>
  <si>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</si>
  <si>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</si>
  <si>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</si>
  <si>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</si>
  <si>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</si>
  <si>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</si>
  <si>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</si>
  <si>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</si>
  <si>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</si>
  <si>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</si>
  <si>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</si>
  <si>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</si>
  <si>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Reykjanesbær 11)</t>
  </si>
  <si>
    <t>Akraneskaupstaður 1 ) 5)</t>
  </si>
  <si>
    <t>Hvalfjarðarsveit 5)</t>
  </si>
  <si>
    <t>Grundarfjarðarbær 6)</t>
  </si>
  <si>
    <t>Stykkishólmsbær 7)</t>
  </si>
  <si>
    <t>Akureyrarkaupstaður 3) 8)</t>
  </si>
  <si>
    <t>Dalvíkurbyggð 4) 9)</t>
  </si>
  <si>
    <t>Eyjafjarðarsveit 8)</t>
  </si>
  <si>
    <t>Hörgársveit 8)</t>
  </si>
  <si>
    <t>Svalbarðsstrandarhr. 8)</t>
  </si>
  <si>
    <t>Fljótsdalshérað 10)</t>
  </si>
  <si>
    <t>Grímsn.- og Grafningshr.</t>
  </si>
  <si>
    <t>9) Vatnsgjald: Fast gjald kr. 4.799 og gjald á hvern fermetra kr. 176,12</t>
  </si>
  <si>
    <t>Tafla 15. Íbúafjöldi í sveitarfélögum</t>
  </si>
  <si>
    <t>1. janúar 2018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</si>
  <si>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</si>
  <si>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</si>
  <si>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</si>
  <si>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</si>
  <si>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</si>
  <si>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</si>
  <si>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</si>
  <si>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</si>
  <si>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</si>
  <si>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</si>
  <si>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</si>
  <si>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</si>
  <si>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</si>
  <si>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</si>
  <si>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</si>
  <si>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</si>
  <si>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</si>
  <si>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</si>
  <si>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</si>
  <si>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</si>
  <si>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</si>
  <si>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</si>
  <si>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</si>
  <si>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</si>
  <si>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</si>
  <si>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</si>
  <si>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</si>
  <si>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</si>
  <si>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</si>
  <si>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</si>
  <si>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</si>
  <si>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</si>
  <si>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</si>
  <si>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</si>
  <si>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</si>
  <si>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</si>
  <si>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</si>
  <si>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</si>
  <si>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</si>
  <si>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</si>
  <si>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</si>
  <si>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</si>
  <si>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</si>
  <si>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</si>
  <si>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</si>
  <si>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</si>
  <si>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</si>
  <si>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</si>
  <si>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</si>
  <si>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</si>
  <si>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</si>
  <si>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</si>
  <si>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</si>
  <si>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</si>
  <si>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</si>
  <si>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</si>
  <si>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</si>
  <si>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</si>
  <si>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</si>
  <si>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</si>
  <si>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</si>
  <si>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</si>
  <si>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</si>
  <si>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</si>
  <si>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</si>
  <si>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</si>
  <si>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</si>
  <si>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</si>
  <si>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</si>
  <si>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</si>
  <si>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</si>
  <si>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</si>
  <si>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</si>
  <si>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</si>
  <si>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</si>
  <si>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</si>
  <si>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</si>
  <si>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</si>
  <si>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</si>
  <si>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</si>
  <si>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</si>
  <si>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</si>
  <si>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</si>
  <si>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</si>
  <si>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</si>
  <si>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</si>
  <si>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</si>
  <si>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</si>
  <si>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</si>
  <si>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</si>
  <si>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</si>
  <si>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</si>
  <si>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</si>
  <si>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</si>
  <si>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</si>
  <si>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</si>
  <si>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</si>
  <si>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</si>
  <si>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</si>
  <si>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</si>
  <si>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</si>
  <si>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</si>
  <si>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</si>
  <si>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</si>
  <si>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</si>
  <si>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</si>
  <si>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</si>
  <si>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</si>
  <si>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</si>
  <si>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</si>
  <si>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</si>
  <si>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</si>
  <si>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</si>
  <si>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</si>
  <si>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</si>
  <si>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</si>
  <si>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</si>
  <si>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</si>
  <si>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</si>
  <si>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</si>
  <si>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</si>
  <si>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</si>
  <si>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</si>
  <si>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0-5</t>
  </si>
  <si>
    <t>6-15</t>
  </si>
  <si>
    <t>16-66</t>
  </si>
  <si>
    <t>67-</t>
  </si>
  <si>
    <t>Suðurnes</t>
  </si>
  <si>
    <t>Norðurland vestra</t>
  </si>
  <si>
    <t>Norðurland eystra</t>
  </si>
  <si>
    <t>Meðal</t>
  </si>
  <si>
    <t>Max</t>
  </si>
  <si>
    <t>Min</t>
  </si>
  <si>
    <t>BSRB</t>
  </si>
  <si>
    <t>BHM</t>
  </si>
  <si>
    <t>KÍ</t>
  </si>
  <si>
    <t>ASÍ</t>
  </si>
  <si>
    <t>stöðugildi</t>
  </si>
  <si>
    <t>Ýmis samstarfsverkefni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</si>
  <si>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</si>
  <si>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</si>
  <si>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</si>
  <si>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</si>
  <si>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</si>
  <si>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</si>
  <si>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</si>
  <si>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</si>
  <si>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</si>
  <si>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</si>
  <si>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</si>
  <si>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</si>
  <si>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</si>
  <si>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</si>
  <si>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</si>
  <si>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</si>
  <si>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</si>
  <si>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</si>
  <si>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</si>
  <si>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</si>
  <si>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</si>
  <si>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</si>
  <si>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</si>
  <si>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</si>
  <si>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</si>
  <si>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</si>
  <si>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</si>
  <si>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</si>
  <si>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</si>
  <si>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</si>
  <si>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</si>
  <si>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</si>
  <si>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Háaleitisskóli</t>
  </si>
  <si>
    <t>Háteigsskóli</t>
  </si>
  <si>
    <t>Hlíðaskóli</t>
  </si>
  <si>
    <t>Hólabrekkuskóli</t>
  </si>
  <si>
    <t>Húsaskóli</t>
  </si>
  <si>
    <t xml:space="preserve">Ingunnarskóli </t>
  </si>
  <si>
    <t>Kelduskóli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</si>
  <si>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</si>
  <si>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</si>
  <si>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</si>
  <si>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</si>
  <si>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</si>
  <si>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</si>
  <si>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</si>
  <si>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</si>
  <si>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</si>
  <si>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</si>
  <si>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</si>
  <si>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</si>
  <si>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</si>
  <si>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</si>
  <si>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</si>
  <si>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</si>
  <si>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Vættaskóli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</si>
  <si>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</si>
  <si>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</si>
  <si>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</si>
  <si>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</si>
  <si>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</si>
  <si>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</si>
  <si>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</si>
  <si>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</si>
  <si>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</si>
  <si>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</si>
  <si>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</si>
  <si>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</si>
  <si>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</si>
  <si>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</si>
  <si>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</si>
  <si>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Seltjarnarneskaupstaður samtals</t>
  </si>
  <si>
    <t>1300</t>
  </si>
  <si>
    <t>Álftanesskóli</t>
  </si>
  <si>
    <t>Flataskóli</t>
  </si>
  <si>
    <t>Garðaskóli</t>
  </si>
  <si>
    <t>Hofsstaðaskóli</t>
  </si>
  <si>
    <t>Sjálandsskóli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</si>
  <si>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</si>
  <si>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</si>
  <si>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</si>
  <si>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</si>
  <si>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</si>
  <si>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</si>
  <si>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</si>
  <si>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</si>
  <si>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1-5</t>
  </si>
  <si>
    <t>Víðistaðaskóli</t>
  </si>
  <si>
    <t>Öldutúnsskóli</t>
  </si>
  <si>
    <t>1400 Hafnarfjarðarkaupstaður samtals</t>
  </si>
  <si>
    <t>1604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</si>
  <si>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</si>
  <si>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</si>
  <si>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</si>
  <si>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</si>
  <si>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</si>
  <si>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</si>
  <si>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</si>
  <si>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</si>
  <si>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</si>
  <si>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</si>
  <si>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</si>
  <si>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</si>
  <si>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</si>
  <si>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</si>
  <si>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2000 Reykjanesbær samtals</t>
  </si>
  <si>
    <t>2300</t>
  </si>
  <si>
    <t>Grunnskóli Grindavíkur</t>
  </si>
  <si>
    <t>2300 Grindavíkurbær samtals</t>
  </si>
  <si>
    <t>Stóru-Vogaskóli</t>
  </si>
  <si>
    <t>2506 Sveitarfélagið Vogar samtals</t>
  </si>
  <si>
    <t>Gerðaskóli</t>
  </si>
  <si>
    <t>Grunnskólinn í Sandgerði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</si>
  <si>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</si>
  <si>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</si>
  <si>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</si>
  <si>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</si>
  <si>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</si>
  <si>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</si>
  <si>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</si>
  <si>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</si>
  <si>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</si>
  <si>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</si>
  <si>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Grunnskólinn í Borgarnesi</t>
  </si>
  <si>
    <t>3609 Borgarbyggð samtals</t>
  </si>
  <si>
    <t>3709</t>
  </si>
  <si>
    <t>Grunnskóli Grundarfjarðar</t>
  </si>
  <si>
    <t>3709 Grundarfjarðarbær samtals</t>
  </si>
  <si>
    <t>3711</t>
  </si>
  <si>
    <t>Grunnskólinn í Stykkishólmi</t>
  </si>
  <si>
    <t>3711 Stykkishólmsbær samtals</t>
  </si>
  <si>
    <t>3713</t>
  </si>
  <si>
    <t>Laugargerðisskóli</t>
  </si>
  <si>
    <t>3713 Eyja- og Miklaholtshreppur samtals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</si>
  <si>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</si>
  <si>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</si>
  <si>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</si>
  <si>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</si>
  <si>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</si>
  <si>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</si>
  <si>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</si>
  <si>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</si>
  <si>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</si>
  <si>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</si>
  <si>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</si>
  <si>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</si>
  <si>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</si>
  <si>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</si>
  <si>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</si>
  <si>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</si>
  <si>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</si>
  <si>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</si>
  <si>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</si>
  <si>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</si>
  <si>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4607</t>
  </si>
  <si>
    <t>Bíldudalsskóli</t>
  </si>
  <si>
    <t>Grunnskóli Vesturbyggðar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</si>
  <si>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</si>
  <si>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</si>
  <si>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</si>
  <si>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</si>
  <si>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</si>
  <si>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</si>
  <si>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4902 Kaldrananeshreppur samtals</t>
  </si>
  <si>
    <t>4911</t>
  </si>
  <si>
    <t>Grunnskólinn Hólmavík</t>
  </si>
  <si>
    <t>4911 Strandabyggð samtals</t>
  </si>
  <si>
    <t>IV Vestfirðir samtals</t>
  </si>
  <si>
    <t>V Norðurland vestra</t>
  </si>
  <si>
    <t>5200</t>
  </si>
  <si>
    <t>Árskóli Sauðárkróki</t>
  </si>
  <si>
    <t>Grunnskólinn austan Vatna</t>
  </si>
  <si>
    <t>Varmahlíðarskóli</t>
  </si>
  <si>
    <t>5200 Sveitarfélagið Skagafjörður samtals</t>
  </si>
  <si>
    <t>5508</t>
  </si>
  <si>
    <t>Grunnskóli Húnaþings vestra</t>
  </si>
  <si>
    <t>5508 Húnaþing vestra samtals</t>
  </si>
  <si>
    <t>5604</t>
  </si>
  <si>
    <t>Grunnskólinn á Blönduósi</t>
  </si>
  <si>
    <t>5604 Blönduósbær  samtals</t>
  </si>
  <si>
    <t>5609</t>
  </si>
  <si>
    <t>Höfðaskóli</t>
  </si>
  <si>
    <t>5609 Sveitarfélagið Skagaströnd samtals</t>
  </si>
  <si>
    <t>5612</t>
  </si>
  <si>
    <t>Húnavallaskóli</t>
  </si>
  <si>
    <t>5612 Húnavatnshreppur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</si>
  <si>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</si>
  <si>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</si>
  <si>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</si>
  <si>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</si>
  <si>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</si>
  <si>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</si>
  <si>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Grímsey</t>
  </si>
  <si>
    <t>1-9</t>
  </si>
  <si>
    <t>Grunnskólinn í Hrísey</t>
  </si>
  <si>
    <t>Hlíðarskóli 1)</t>
  </si>
  <si>
    <t>Lundarskóli</t>
  </si>
  <si>
    <t>Naustarskóli</t>
  </si>
  <si>
    <t>Oddeyrarskóli</t>
  </si>
  <si>
    <t>Síðuskóli</t>
  </si>
  <si>
    <t>6000 Akureyrarkaupstaður samtals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</si>
  <si>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</si>
  <si>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</si>
  <si>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</si>
  <si>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</si>
  <si>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</si>
  <si>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</si>
  <si>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</si>
  <si>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</si>
  <si>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</si>
  <si>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</si>
  <si>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</si>
  <si>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</si>
  <si>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</si>
  <si>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</si>
  <si>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</si>
  <si>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</si>
  <si>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</si>
  <si>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</si>
  <si>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</si>
  <si>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</si>
  <si>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</si>
  <si>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</si>
  <si>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</si>
  <si>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</si>
  <si>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6607</t>
  </si>
  <si>
    <t>Reykjahlíðarskóli</t>
  </si>
  <si>
    <t>6607 Skútustaðahreppur samtals</t>
  </si>
  <si>
    <t>6612</t>
  </si>
  <si>
    <t>Stórutjarnaskóli</t>
  </si>
  <si>
    <t>Þingeyjaskóli</t>
  </si>
  <si>
    <t>6612 Þingeyjarsveit samtals</t>
  </si>
  <si>
    <t>6709</t>
  </si>
  <si>
    <t>Grunnskólinn á Þórshöfn</t>
  </si>
  <si>
    <t>6709 Langanesbyggð samtals</t>
  </si>
  <si>
    <t>VI Norðurland eystra samtals</t>
  </si>
  <si>
    <t>VII Austurland</t>
  </si>
  <si>
    <t>7000</t>
  </si>
  <si>
    <t xml:space="preserve">Seyðisfjarðarskóli  </t>
  </si>
  <si>
    <t>7000 Seyðisfjarðarkaupstaður samtals</t>
  </si>
  <si>
    <t>7300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</si>
  <si>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</si>
  <si>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</si>
  <si>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</si>
  <si>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</si>
  <si>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</si>
  <si>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7502</t>
  </si>
  <si>
    <t>Vopnafjarðarskóli</t>
  </si>
  <si>
    <t>7502 Vopnafjarðarhreppur samtals</t>
  </si>
  <si>
    <t>7509</t>
  </si>
  <si>
    <t>Grunnskóli Borgarfjarðar</t>
  </si>
  <si>
    <t>7509 Borgarfjarðarhreppur samtals</t>
  </si>
  <si>
    <t>7617</t>
  </si>
  <si>
    <t>Grunnskóli Djúpavogs</t>
  </si>
  <si>
    <t>7617 Djúpavogshreppur samtals</t>
  </si>
  <si>
    <t>7620</t>
  </si>
  <si>
    <t>Brúarásskóli</t>
  </si>
  <si>
    <t>Egilsstaðaskóli</t>
  </si>
  <si>
    <t>Fellaskóli, Flj.d.hérað</t>
  </si>
  <si>
    <t>7620 Fljótsdalshérað samtals</t>
  </si>
  <si>
    <t>VII Austurland samtals</t>
  </si>
  <si>
    <t>VIII Suðurland</t>
  </si>
  <si>
    <t>7708</t>
  </si>
  <si>
    <t>Grunnskóli Hornafjarðar</t>
  </si>
  <si>
    <t>Grunnskólinn í Hofgarði</t>
  </si>
  <si>
    <t>7708 Sveitarfélagið Hornafjörður samtals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</si>
  <si>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</si>
  <si>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</si>
  <si>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</si>
  <si>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</si>
  <si>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</si>
  <si>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</si>
  <si>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</si>
  <si>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</si>
  <si>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</si>
  <si>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</si>
  <si>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</si>
  <si>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</si>
  <si>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</si>
  <si>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</si>
  <si>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</si>
  <si>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</si>
  <si>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</si>
  <si>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</si>
  <si>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</si>
  <si>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</si>
  <si>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</si>
  <si>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</si>
  <si>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</si>
  <si>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</si>
  <si>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</si>
  <si>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</si>
  <si>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</si>
  <si>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</si>
  <si>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</si>
  <si>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</si>
  <si>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</si>
  <si>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</si>
  <si>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</si>
  <si>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</si>
  <si>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</si>
  <si>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</si>
  <si>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</si>
  <si>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</si>
  <si>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</si>
  <si>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</si>
  <si>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</si>
  <si>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</si>
  <si>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</si>
  <si>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</si>
  <si>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</si>
  <si>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</si>
  <si>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</si>
  <si>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</si>
  <si>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</si>
  <si>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</si>
  <si>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</si>
  <si>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</si>
  <si>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</si>
  <si>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</si>
  <si>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</si>
  <si>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</si>
  <si>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4604</t>
  </si>
  <si>
    <t>Grunnskólinn á Tálknafirði</t>
  </si>
  <si>
    <t>4604 Tálknafjarðarhreppur samtals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</si>
  <si>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</si>
  <si>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</si>
  <si>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</si>
  <si>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</si>
  <si>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</si>
  <si>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</si>
  <si>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</si>
  <si>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</si>
  <si>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</si>
  <si>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</si>
  <si>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</si>
  <si>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</si>
  <si>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</si>
  <si>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</si>
  <si>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</si>
  <si>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</si>
  <si>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</si>
  <si>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</si>
  <si>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</si>
  <si>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</si>
  <si>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</si>
  <si>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</si>
  <si>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</si>
  <si>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</si>
  <si>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</si>
  <si>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</si>
  <si>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</si>
  <si>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</si>
  <si>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</si>
  <si>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Bakkaberg</t>
  </si>
  <si>
    <t>Leikskólinn Bakkaborg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</si>
  <si>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</si>
  <si>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</si>
  <si>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</si>
  <si>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</si>
  <si>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</si>
  <si>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</si>
  <si>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</si>
  <si>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</si>
  <si>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</si>
  <si>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</si>
  <si>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</si>
  <si>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</si>
  <si>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</si>
  <si>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</si>
  <si>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</si>
  <si>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</si>
  <si>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</si>
  <si>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</si>
  <si>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</si>
  <si>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</si>
  <si>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</si>
  <si>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</si>
  <si>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</si>
  <si>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</si>
  <si>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</si>
  <si>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</si>
  <si>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</si>
  <si>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</si>
  <si>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</si>
  <si>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</si>
  <si>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</si>
  <si>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</si>
  <si>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</si>
  <si>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</si>
  <si>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</si>
  <si>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</si>
  <si>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</si>
  <si>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</si>
  <si>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</si>
  <si>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</si>
  <si>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</si>
  <si>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</si>
  <si>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</si>
  <si>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</si>
  <si>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</si>
  <si>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</si>
  <si>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</si>
  <si>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</si>
  <si>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</si>
  <si>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</si>
  <si>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</si>
  <si>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</si>
  <si>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</si>
  <si>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</si>
  <si>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</si>
  <si>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</si>
  <si>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</si>
  <si>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</si>
  <si>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</si>
  <si>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</si>
  <si>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</si>
  <si>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</si>
  <si>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</si>
  <si>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</si>
  <si>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</si>
  <si>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</si>
  <si>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</si>
  <si>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</si>
  <si>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</si>
  <si>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</si>
  <si>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</si>
  <si>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</si>
  <si>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</si>
  <si>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</si>
  <si>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</si>
  <si>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</si>
  <si>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</si>
  <si>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</si>
  <si>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</si>
  <si>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</si>
  <si>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</si>
  <si>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</si>
  <si>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</si>
  <si>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Lundarból</t>
  </si>
  <si>
    <t>Leikskólinn Sunnuhvoll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</si>
  <si>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</si>
  <si>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</si>
  <si>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</si>
  <si>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</si>
  <si>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</si>
  <si>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</si>
  <si>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</si>
  <si>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</si>
  <si>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</si>
  <si>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</si>
  <si>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</si>
  <si>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</si>
  <si>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</si>
  <si>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</si>
  <si>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</si>
  <si>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</si>
  <si>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</si>
  <si>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</si>
  <si>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</si>
  <si>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</si>
  <si>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</si>
  <si>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</si>
  <si>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</si>
  <si>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</si>
  <si>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</si>
  <si>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</si>
  <si>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</si>
  <si>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</si>
  <si>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</si>
  <si>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2506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</si>
  <si>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</si>
  <si>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</si>
  <si>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</si>
  <si>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</si>
  <si>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</si>
  <si>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</si>
  <si>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</si>
  <si>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</si>
  <si>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</si>
  <si>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</si>
  <si>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</si>
  <si>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</si>
  <si>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Laugagerðisskóli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</si>
  <si>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</si>
  <si>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</si>
  <si>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</si>
  <si>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</si>
  <si>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</si>
  <si>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</si>
  <si>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</si>
  <si>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</si>
  <si>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</si>
  <si>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</si>
  <si>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</si>
  <si>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</si>
  <si>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</si>
  <si>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</si>
  <si>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</si>
  <si>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</si>
  <si>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</si>
  <si>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</si>
  <si>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</si>
  <si>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Vallaból</t>
  </si>
  <si>
    <t>Leikskólinn Hulduheimar, Ak.eyri</t>
  </si>
  <si>
    <t>Leikskólinn Iðavöllur</t>
  </si>
  <si>
    <t>Leikskólinn Kiðagil</t>
  </si>
  <si>
    <t>Leikskólinn Krógaból</t>
  </si>
  <si>
    <t>Leikskólinn Lundarsel</t>
  </si>
  <si>
    <t>Leikskólinn Naustatjörn</t>
  </si>
  <si>
    <t>Leikskólinn Pálmholt</t>
  </si>
  <si>
    <t>Leikskólinn Tröllaborgir</t>
  </si>
  <si>
    <t>Leikskólinn Grænuvellir</t>
  </si>
  <si>
    <t>Leikskólinn Krílabær</t>
  </si>
  <si>
    <t>Leikskólinn Krílakot, Öxafj.</t>
  </si>
  <si>
    <t>Leikskólinn Fjallabyggð</t>
  </si>
  <si>
    <t>Leikskólinn Árskógarskóli</t>
  </si>
  <si>
    <t>Leikskólinn Dalvíkurbyggð</t>
  </si>
  <si>
    <t>Leikskólinn Hrafnagilsskóli</t>
  </si>
  <si>
    <t>Leikskólinn Álfasteinn, Hörg.sv.</t>
  </si>
  <si>
    <t>Leikskólinn Álfaborg, Sv.st.hr.</t>
  </si>
  <si>
    <t>Leikskólinn Krummafótur</t>
  </si>
  <si>
    <t>Leikskólinn Ylur</t>
  </si>
  <si>
    <t>Leikskólinn Stórutjarnaskóli</t>
  </si>
  <si>
    <t>Leikskólinn Þingeyjarskóli</t>
  </si>
  <si>
    <t>Leikskólinn Barnaból, Þórsh.hr.</t>
  </si>
  <si>
    <t>Leikskólinn Sólvellir, Seyðisfj.</t>
  </si>
  <si>
    <t>Leikskólinn Dalborg</t>
  </si>
  <si>
    <t>Leikskólinn Eyrarvellir/Sólvellir</t>
  </si>
  <si>
    <t>Leikskólinn Kæribær, Fj.b.</t>
  </si>
  <si>
    <t>Leikskólinn Lyngholt</t>
  </si>
  <si>
    <t>Leikskólinn Brekkubær</t>
  </si>
  <si>
    <t>Leikskólinn Glaumbær</t>
  </si>
  <si>
    <t>Leikskólinn Bjarkatún</t>
  </si>
  <si>
    <t>Leikskólinn Brúarási</t>
  </si>
  <si>
    <t>Leikskólinn Hádegishöfði</t>
  </si>
  <si>
    <t>Leikskólinn Tjarnarskógur</t>
  </si>
  <si>
    <t>Leikskólinn Sjónarhóll</t>
  </si>
  <si>
    <t>Leikskólinn Kirkjugerði</t>
  </si>
  <si>
    <t>Leikskólinn Víkin</t>
  </si>
  <si>
    <t>Leikskólinn Álfheimar</t>
  </si>
  <si>
    <t>Leikskólinn Árbær</t>
  </si>
  <si>
    <t>Leikskólinn Brimver/Æskukot</t>
  </si>
  <si>
    <t>Leikskólinn Hulduheimar, Árb.</t>
  </si>
  <si>
    <t>Leikskólinn Jötunheimar</t>
  </si>
  <si>
    <t>Leikskólinn Suður-Vík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</si>
  <si>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</si>
  <si>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</si>
  <si>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</si>
  <si>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</si>
  <si>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</si>
  <si>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</si>
  <si>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</si>
  <si>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</si>
  <si>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</si>
  <si>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</si>
  <si>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</si>
  <si>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</si>
  <si>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</si>
  <si>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</si>
  <si>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</si>
  <si>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</si>
  <si>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</si>
  <si>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</si>
  <si>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</si>
  <si>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Ísaks Jónssonar</t>
  </si>
  <si>
    <t>Leikskólinn Landakotsskóli</t>
  </si>
  <si>
    <t>Leikskólinn Laufásborg</t>
  </si>
  <si>
    <t>Leikskólinn Leikgarður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</si>
  <si>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</si>
  <si>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</si>
  <si>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</si>
  <si>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</si>
  <si>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</si>
  <si>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</si>
  <si>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</si>
  <si>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</si>
  <si>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</si>
  <si>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</si>
  <si>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Leikskólinn Undraland, Kóp.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</si>
  <si>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</si>
  <si>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</si>
  <si>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</si>
  <si>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</si>
  <si>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</si>
  <si>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</si>
  <si>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</si>
  <si>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</si>
  <si>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</si>
  <si>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</si>
  <si>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Háaleiti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</si>
  <si>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</si>
  <si>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</si>
  <si>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</si>
  <si>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</si>
  <si>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</si>
  <si>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Vindheimar</t>
  </si>
  <si>
    <t>Leikskólinn Hólmasól</t>
  </si>
  <si>
    <t>Leikskólinn Sóli</t>
  </si>
  <si>
    <t>Sjálfstætt starfandi leikskólar samtals</t>
  </si>
  <si>
    <t>Heimild: Ársreikningar sveitarfélaga og Hagstofa íslands</t>
  </si>
  <si>
    <t>Tafla 9 Lykiltölur, hlutfall við tekjur</t>
  </si>
  <si>
    <t>Tafla 10 Lykiltölur úr rekstri (kr. á íbúa)</t>
  </si>
  <si>
    <t>Tafla 11 Lykiltölur úr sjóðstreymi og efnahag (kr. á íbúa)</t>
  </si>
  <si>
    <t>Tafla 14 Álagningarreglur fasteignagjalda árið 2018</t>
  </si>
  <si>
    <t>EFNISYFIRLIT</t>
  </si>
  <si>
    <t>Efnisyfirlit</t>
  </si>
  <si>
    <t>Sveitarsj.</t>
  </si>
  <si>
    <t>reikningsskil</t>
  </si>
  <si>
    <t>Tafla 1. Samantekt 2017</t>
  </si>
  <si>
    <t>Tafla 2. Rekstraryfirlit sveitarsjóða 2017, landið allt</t>
  </si>
  <si>
    <t>Útsvör</t>
  </si>
  <si>
    <t>Aðrir sjóðir A-hluta og milliviðskipti</t>
  </si>
  <si>
    <t>Tafla 3. Heildaryfirlit 2011-2017</t>
  </si>
  <si>
    <t>Sjóðstreymisyfirlit ( A + B hluti )</t>
  </si>
  <si>
    <t>Lykiltölur ( A + B hluti )</t>
  </si>
  <si>
    <t>Tafla 4. Framlög Jöfnunarsjóðs til sveitarfélaga árið 2017</t>
  </si>
  <si>
    <t>Rgl.122/2003 /Samkomul.</t>
  </si>
  <si>
    <t>Rgl. 570/2017</t>
  </si>
  <si>
    <t>vegna tekna</t>
  </si>
  <si>
    <t>almennra</t>
  </si>
  <si>
    <t>af skatti á</t>
  </si>
  <si>
    <t>húsaleigu-</t>
  </si>
  <si>
    <t>fjármála-</t>
  </si>
  <si>
    <t>bóta</t>
  </si>
  <si>
    <t xml:space="preserve">*Framlög til Reykjavíkurborgar samkvæmt reglugerð nr. 351/2002 eru á grundvelli samninga um rekstur sérskóla/sérdeilda, kennsluráðgjöf fyrir nýbúa í öðrum sveitarfélögum en Reykjavíkurborg og </t>
  </si>
  <si>
    <t xml:space="preserve">  kennslu langveikra barna með lögheimlili utan Reykjavíkurborgar.</t>
  </si>
  <si>
    <t>Námsmatsst. vegna ytra mats á skólastarfi</t>
  </si>
  <si>
    <t>Höfundarréttarvarið efni í grunnskólum (menntamálar.)</t>
  </si>
  <si>
    <t>Óhafið 31.12. 2016</t>
  </si>
  <si>
    <t>Óhafið 31.12.2017</t>
  </si>
  <si>
    <t>Tafla 5. Framlög Jöfnunarsjóðs til málefna fatlaðra 2017</t>
  </si>
  <si>
    <t>árið 2017</t>
  </si>
  <si>
    <t>Óhafið 31. des. 2016</t>
  </si>
  <si>
    <t>Óhafið 31 des. 2017</t>
  </si>
  <si>
    <t>Tafla 6. Ársreikningar sveitarfélaga 2017</t>
  </si>
  <si>
    <t>Tafla 7. Skatttekjur aðalsjóðs 2017</t>
  </si>
  <si>
    <t>2503 Sandgerðisbær</t>
  </si>
  <si>
    <t>2504 Sveitarfélagið Garður</t>
  </si>
  <si>
    <t>7613 Breiðdalshreppur</t>
  </si>
  <si>
    <t>Tafla 8. Rekstur málaflokka 2017</t>
  </si>
  <si>
    <t>Malaflokkur</t>
  </si>
  <si>
    <t>Sveitarsjóður (A)</t>
  </si>
  <si>
    <t>Samantekin reikningsskil (A+B)</t>
  </si>
  <si>
    <t>Tafla 12. Álagt útsvar 2018 vegna launa 2017</t>
  </si>
  <si>
    <t>Tafla 13. Álagður fasteignaskattur 2018</t>
  </si>
  <si>
    <t>Tafla 14. Útsvarsprósentur og álagningarreglur fasteignagjalda árið 2018 hjá sveitarfélögum með fleiri en 300 íbúa og minni þéttbýli</t>
  </si>
  <si>
    <r>
      <t>407,87 kr/m</t>
    </r>
    <r>
      <rPr>
        <vertAlign val="superscript"/>
        <sz val="10"/>
        <rFont val="Optima"/>
      </rPr>
      <t>2</t>
    </r>
  </si>
  <si>
    <r>
      <t>212,36 kr/m</t>
    </r>
    <r>
      <rPr>
        <vertAlign val="superscript"/>
        <sz val="10"/>
        <rFont val="Optima"/>
      </rPr>
      <t>2</t>
    </r>
  </si>
  <si>
    <r>
      <t>21,43 kr/m</t>
    </r>
    <r>
      <rPr>
        <vertAlign val="superscript"/>
        <sz val="10"/>
        <rFont val="Optima"/>
      </rPr>
      <t>2</t>
    </r>
  </si>
  <si>
    <r>
      <t>185,00 kr/m</t>
    </r>
    <r>
      <rPr>
        <vertAlign val="superscript"/>
        <sz val="10"/>
        <rFont val="Optima"/>
      </rPr>
      <t>2</t>
    </r>
  </si>
  <si>
    <r>
      <t>219,00 kr/m</t>
    </r>
    <r>
      <rPr>
        <vertAlign val="superscript"/>
        <sz val="10"/>
        <rFont val="Optima"/>
      </rPr>
      <t>2</t>
    </r>
  </si>
  <si>
    <t>Sveitarfélagið Garður 11)</t>
  </si>
  <si>
    <t>Borgarbyggð 2) 6)</t>
  </si>
  <si>
    <r>
      <t>541,34 kr/m</t>
    </r>
    <r>
      <rPr>
        <vertAlign val="superscript"/>
        <sz val="10"/>
        <rFont val="Optima"/>
      </rPr>
      <t>2</t>
    </r>
  </si>
  <si>
    <r>
      <t>309,52 kr/m</t>
    </r>
    <r>
      <rPr>
        <vertAlign val="superscript"/>
        <sz val="10"/>
        <rFont val="Optima"/>
      </rPr>
      <t>2</t>
    </r>
  </si>
  <si>
    <r>
      <t>282,28 kr/m</t>
    </r>
    <r>
      <rPr>
        <vertAlign val="superscript"/>
        <sz val="10"/>
        <rFont val="Optima"/>
      </rPr>
      <t>2</t>
    </r>
  </si>
  <si>
    <r>
      <t>8,55 kr/m</t>
    </r>
    <r>
      <rPr>
        <vertAlign val="superscript"/>
        <sz val="10"/>
        <rFont val="Optima"/>
      </rPr>
      <t>2</t>
    </r>
  </si>
  <si>
    <r>
      <t>209,75 kr/m</t>
    </r>
    <r>
      <rPr>
        <vertAlign val="superscript"/>
        <sz val="10"/>
        <rFont val="Optima"/>
      </rPr>
      <t>2</t>
    </r>
  </si>
  <si>
    <r>
      <t>133,30 kr/m</t>
    </r>
    <r>
      <rPr>
        <vertAlign val="superscript"/>
        <sz val="10"/>
        <rFont val="Optima"/>
      </rPr>
      <t>2</t>
    </r>
  </si>
  <si>
    <r>
      <t>330,53 kr/m</t>
    </r>
    <r>
      <rPr>
        <vertAlign val="superscript"/>
        <sz val="10"/>
        <rFont val="Optima"/>
      </rPr>
      <t>2</t>
    </r>
  </si>
  <si>
    <r>
      <t>176,12 kr/m</t>
    </r>
    <r>
      <rPr>
        <vertAlign val="superscript"/>
        <sz val="10"/>
        <rFont val="Optima"/>
      </rPr>
      <t>2</t>
    </r>
  </si>
  <si>
    <r>
      <t>10,00 kr/m</t>
    </r>
    <r>
      <rPr>
        <vertAlign val="superscript"/>
        <sz val="10"/>
        <rFont val="Optima"/>
      </rPr>
      <t>2</t>
    </r>
  </si>
  <si>
    <r>
      <t>245,00 kr/m</t>
    </r>
    <r>
      <rPr>
        <vertAlign val="superscript"/>
        <sz val="10"/>
        <rFont val="Optima"/>
      </rPr>
      <t>2</t>
    </r>
  </si>
  <si>
    <r>
      <t>186,00 kr/m</t>
    </r>
    <r>
      <rPr>
        <vertAlign val="superscript"/>
        <sz val="10"/>
        <rFont val="Optima"/>
      </rPr>
      <t>2</t>
    </r>
  </si>
  <si>
    <t>1) Fráveitugjald: Fast gjald kr. 10.507 og gjald á hvern fermetra kr. 407,87</t>
  </si>
  <si>
    <t>2) Fráveitugjald: Fast gjald kr. 14.001 og gjald á hvern fermetra kr. 540,34</t>
  </si>
  <si>
    <t>3) Fráveitugjald: Fast gjald kr.   8.878 og gjald á hvern fermetra kr. 209,75</t>
  </si>
  <si>
    <t>4) Fráveitugjald: Fast gjald kr. 15.839 og gjald á hvern fermetra kr. 319,60</t>
  </si>
  <si>
    <t>5) Vatnsgjald: Fast gjald kr. 5.472 og gjald á hvern fermetra kr. 212,36</t>
  </si>
  <si>
    <t>6) Vatnsgjald: Fast gjald kr. 7.032 og gjald á hvern fermetra kr. 309,52</t>
  </si>
  <si>
    <t>7) Vatnsgjald: Fast gjald kr. 6.413 og gjald á hvern fermetra kr. 282,28</t>
  </si>
  <si>
    <t>8) Vatnsgjald: Fast gjald kr. 8.884 og gjald á hvern fermetra kr. 133,30</t>
  </si>
  <si>
    <t>10) Vatnsgjald: Fast gjald kr. 8.600 og gjald á hvern fermetra kr. 245,00</t>
  </si>
  <si>
    <t>11) Vatnsgjald: Fast gjald kr. 5.700 og gjald á hvern fermetra kr. 219,00</t>
  </si>
  <si>
    <t>1. janúar 2017</t>
  </si>
  <si>
    <t>-</t>
  </si>
  <si>
    <t>Reykjavík</t>
  </si>
  <si>
    <t>Kópavogur</t>
  </si>
  <si>
    <t>Seltjarnarnes</t>
  </si>
  <si>
    <t>Hafnarfjörður</t>
  </si>
  <si>
    <t>Sandgerði</t>
  </si>
  <si>
    <t>Akranes</t>
  </si>
  <si>
    <t>Stykkishólmur</t>
  </si>
  <si>
    <t>Bolungarvík</t>
  </si>
  <si>
    <t>Blönduóssbær</t>
  </si>
  <si>
    <t>Akureyri</t>
  </si>
  <si>
    <t>Seyðisfjörður</t>
  </si>
  <si>
    <t>Vestmannaeyjar</t>
  </si>
  <si>
    <t>Hveragerði</t>
  </si>
  <si>
    <t>Tafla 17. Stöðugildi hjá sveitarfélögum og fyrirtækjum þeirra 1. apríl 2018</t>
  </si>
  <si>
    <t>Hafnarfjarðarbær</t>
  </si>
  <si>
    <t>Akureyrarbær</t>
  </si>
  <si>
    <t>Tafla 18. Upplýsingar um starfsemi grunnskóla á árinu 2017</t>
  </si>
  <si>
    <t>2503</t>
  </si>
  <si>
    <t>2503 Sandgerðisbær samtals</t>
  </si>
  <si>
    <t>2504</t>
  </si>
  <si>
    <t>2504 Sveitarfélagið Garður samtals</t>
  </si>
  <si>
    <t>Grunnskóli Borgarfjarðarsv.</t>
  </si>
  <si>
    <t>4901</t>
  </si>
  <si>
    <t>Finnbogastaðaskóli</t>
  </si>
  <si>
    <t>4901 Árneshreppur samtals</t>
  </si>
  <si>
    <t>1-8</t>
  </si>
  <si>
    <t>Grunnskólinn á Stöðvarfirði</t>
  </si>
  <si>
    <t>7613</t>
  </si>
  <si>
    <t>Grunnsk. í Breiðdalshreppi</t>
  </si>
  <si>
    <t>7613 Breiðdalshreppur samtals</t>
  </si>
  <si>
    <t>Tafla 19. Upplýsingar um starfsemi leikskóla á árinu 2017</t>
  </si>
  <si>
    <t>Leikskólinn Stöðvarfjarðarskóli</t>
  </si>
  <si>
    <t>Leikskólinn Ástún</t>
  </si>
  <si>
    <t>Leikskólinn Fossakot/Korpukot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</si>
</sst>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Optima"/>
    </font>
    <font>
      <b/>
      <sz val="12"/>
      <name val="Optima"/>
    </font>
    <font>
      <sz val="11"/>
      <name val="Optima"/>
    </font>
    <font>
      <b/>
      <sz val="10"/>
      <name val="Optima"/>
    </font>
    <font>
      <sz val="10"/>
      <color theme="1"/>
      <name val="Optima"/>
    </font>
    <font>
      <b/>
      <sz val="10"/>
      <color theme="1"/>
      <name val="Optima"/>
    </font>
    <font>
      <sz val="11"/>
      <color theme="1"/>
      <name val="Optima"/>
    </font>
    <font>
      <sz val="10"/>
      <name val="Optima"/>
    </font>
    <font>
      <i/>
      <sz val="10"/>
      <name val="Optima"/>
    </font>
    <font>
      <b/>
      <sz val="11"/>
      <name val="Optima"/>
    </font>
    <font>
      <i/>
      <sz val="9"/>
      <color theme="1"/>
      <name val="Optima"/>
    </font>
    <font>
      <i/>
      <sz val="10"/>
      <color theme="1"/>
      <name val="Optima"/>
    </font>
    <font>
      <sz val="10"/>
      <color theme="1"/>
      <name val="Optima"/>
      <family val="2"/>
    </font>
    <font>
      <b/>
      <sz val="10"/>
      <name val="Times New Roman"/>
      <family val="1"/>
    </font>
    <font>
      <b/>
      <sz val="9"/>
      <name val="Optima"/>
    </font>
    <font>
      <sz val="10"/>
      <color indexed="8"/>
      <name val="Arial"/>
      <family val="2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</font>
    <font>
      <b/>
      <sz val="11"/>
      <color theme="1"/>
      <name val="Optima"/>
      <family val="2"/>
    </font>
    <font>
      <sz val="9"/>
      <name val="Optima"/>
    </font>
    <font>
      <b/>
      <sz val="11"/>
      <name val="Optima"/>
      <family val="2"/>
    </font>
    <font>
      <sz val="11"/>
      <color rgb="FF000000"/>
      <name val="Calibri"/>
      <family val="2"/>
    </font>
    <font>
      <sz val="10"/>
      <color indexed="8"/>
      <name val="Optima"/>
    </font>
    <font>
      <b/>
      <sz val="10"/>
      <color indexed="8"/>
      <name val="Optima"/>
    </font>
    <font>
      <i/>
      <sz val="10"/>
      <color indexed="8"/>
      <name val="Optima"/>
    </font>
    <font>
      <b/>
      <sz val="8"/>
      <name val="Optima"/>
    </font>
    <font>
      <b/>
      <sz val="9"/>
      <color indexed="8"/>
      <name val="Optima"/>
    </font>
    <font>
      <i/>
      <sz val="10"/>
      <color indexed="8"/>
      <name val="Optima"/>
      <family val="2"/>
    </font>
    <font>
      <u/>
      <sz val="11"/>
      <color theme="10"/>
      <name val="Calibri"/>
      <family val="2"/>
      <scheme val="minor"/>
    </font>
    <font>
      <sz val="9"/>
      <color indexed="8"/>
      <name val="Optima"/>
    </font>
    <font>
      <vertAlign val="superscript"/>
      <sz val="10"/>
      <name val="Optima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A07A"/>
        <bgColor rgb="FFFFA07A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indexed="65"/>
      </right>
      <top style="thin">
        <color rgb="FFABABAB"/>
      </top>
      <bottom/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/>
      <right/>
      <top/>
      <bottom style="thin">
        <color indexed="65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32" fillId="0" borderId="0" applyNumberFormat="0" applyFill="0" applyBorder="0" applyAlignment="0" applyProtection="0"/>
  </cellStyleXfs>
  <cellXfs count="3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3" fontId="5" fillId="2" borderId="5" xfId="0" applyNumberFormat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0" xfId="0" applyFill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7" fillId="0" borderId="9" xfId="0" applyFont="1" applyBorder="1"/>
    <xf numFmtId="0" fontId="8" fillId="0" borderId="0" xfId="0" applyFont="1"/>
    <xf numFmtId="0" fontId="6" fillId="0" borderId="10" xfId="0" applyFont="1" applyBorder="1"/>
    <xf numFmtId="0" fontId="9" fillId="0" borderId="0" xfId="0" applyFont="1"/>
    <xf numFmtId="0" fontId="6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/>
    <xf numFmtId="0" fontId="6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7" fillId="0" borderId="7" xfId="0" applyFont="1" applyBorder="1"/>
    <xf numFmtId="3" fontId="7" fillId="0" borderId="0" xfId="0" applyNumberFormat="1" applyFont="1"/>
    <xf numFmtId="0" fontId="10" fillId="2" borderId="0" xfId="0" applyFont="1" applyFill="1" applyAlignment="1">
      <alignment horizontal="left"/>
    </xf>
    <xf numFmtId="3" fontId="7" fillId="2" borderId="7" xfId="0" applyNumberFormat="1" applyFont="1" applyFill="1" applyBorder="1"/>
    <xf numFmtId="3" fontId="7" fillId="2" borderId="0" xfId="0" applyNumberFormat="1" applyFont="1" applyFill="1"/>
    <xf numFmtId="0" fontId="7" fillId="2" borderId="0" xfId="0" applyFont="1" applyFill="1"/>
    <xf numFmtId="0" fontId="7" fillId="2" borderId="7" xfId="0" applyFont="1" applyFill="1" applyBorder="1"/>
    <xf numFmtId="0" fontId="10" fillId="0" borderId="0" xfId="0" applyFont="1" applyAlignment="1">
      <alignment horizontal="left"/>
    </xf>
    <xf numFmtId="3" fontId="7" fillId="0" borderId="7" xfId="0" applyNumberFormat="1" applyFont="1" applyBorder="1"/>
    <xf numFmtId="0" fontId="10" fillId="0" borderId="9" xfId="0" applyFont="1" applyBorder="1" applyAlignment="1">
      <alignment horizontal="left"/>
    </xf>
    <xf numFmtId="3" fontId="7" fillId="0" borderId="5" xfId="0" applyNumberFormat="1" applyFont="1" applyBorder="1"/>
    <xf numFmtId="3" fontId="7" fillId="0" borderId="9" xfId="0" applyNumberFormat="1" applyFont="1" applyBorder="1"/>
    <xf numFmtId="0" fontId="7" fillId="0" borderId="5" xfId="0" applyFont="1" applyBorder="1"/>
    <xf numFmtId="0" fontId="6" fillId="0" borderId="0" xfId="0" applyFont="1" applyAlignment="1">
      <alignment horizontal="left"/>
    </xf>
    <xf numFmtId="3" fontId="8" fillId="0" borderId="7" xfId="0" applyNumberFormat="1" applyFont="1" applyBorder="1"/>
    <xf numFmtId="3" fontId="8" fillId="0" borderId="0" xfId="0" applyNumberFormat="1" applyFont="1"/>
    <xf numFmtId="0" fontId="8" fillId="0" borderId="7" xfId="0" applyFont="1" applyBorder="1"/>
    <xf numFmtId="0" fontId="10" fillId="0" borderId="0" xfId="0" applyFont="1"/>
    <xf numFmtId="0" fontId="10" fillId="2" borderId="0" xfId="0" applyFont="1" applyFill="1"/>
    <xf numFmtId="3" fontId="8" fillId="0" borderId="5" xfId="0" applyNumberFormat="1" applyFont="1" applyBorder="1"/>
    <xf numFmtId="0" fontId="12" fillId="0" borderId="0" xfId="0" applyFont="1"/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3" borderId="9" xfId="0" applyNumberFormat="1" applyFill="1" applyBorder="1"/>
    <xf numFmtId="3" fontId="6" fillId="3" borderId="0" xfId="0" applyNumberFormat="1" applyFont="1" applyFill="1"/>
    <xf numFmtId="3" fontId="6" fillId="0" borderId="0" xfId="0" applyNumberFormat="1" applyFont="1"/>
    <xf numFmtId="3" fontId="8" fillId="3" borderId="0" xfId="0" applyNumberFormat="1" applyFont="1" applyFill="1"/>
    <xf numFmtId="3" fontId="8" fillId="3" borderId="10" xfId="0" applyNumberFormat="1" applyFont="1" applyFill="1" applyBorder="1"/>
    <xf numFmtId="3" fontId="8" fillId="0" borderId="10" xfId="0" applyNumberFormat="1" applyFont="1" applyBorder="1"/>
    <xf numFmtId="0" fontId="14" fillId="0" borderId="0" xfId="0" applyFont="1"/>
    <xf numFmtId="165" fontId="0" fillId="3" borderId="0" xfId="1" applyNumberFormat="1" applyFont="1" applyFill="1"/>
    <xf numFmtId="165" fontId="0" fillId="0" borderId="0" xfId="1" applyNumberFormat="1" applyFont="1" applyFill="1"/>
    <xf numFmtId="166" fontId="0" fillId="3" borderId="0" xfId="0" applyNumberFormat="1" applyFill="1"/>
    <xf numFmtId="166" fontId="0" fillId="0" borderId="0" xfId="0" applyNumberFormat="1"/>
    <xf numFmtId="49" fontId="4" fillId="0" borderId="0" xfId="0" applyNumberFormat="1" applyFont="1"/>
    <xf numFmtId="3" fontId="16" fillId="0" borderId="0" xfId="0" applyNumberFormat="1" applyFont="1"/>
    <xf numFmtId="0" fontId="17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7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3" fillId="0" borderId="0" xfId="0" applyFont="1"/>
    <xf numFmtId="1" fontId="6" fillId="0" borderId="16" xfId="2" applyNumberFormat="1" applyFont="1" applyBorder="1"/>
    <xf numFmtId="3" fontId="8" fillId="0" borderId="16" xfId="0" applyNumberFormat="1" applyFont="1" applyBorder="1"/>
    <xf numFmtId="0" fontId="15" fillId="0" borderId="0" xfId="0" applyFont="1"/>
    <xf numFmtId="0" fontId="7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8" fillId="2" borderId="0" xfId="0" applyNumberFormat="1" applyFont="1" applyFill="1"/>
    <xf numFmtId="0" fontId="7" fillId="2" borderId="9" xfId="0" applyFont="1" applyFill="1" applyBorder="1"/>
    <xf numFmtId="3" fontId="7" fillId="2" borderId="9" xfId="0" applyNumberFormat="1" applyFont="1" applyFill="1" applyBorder="1"/>
    <xf numFmtId="3" fontId="8" fillId="2" borderId="9" xfId="0" applyNumberFormat="1" applyFont="1" applyFill="1" applyBorder="1"/>
    <xf numFmtId="0" fontId="8" fillId="0" borderId="16" xfId="0" applyFont="1" applyBorder="1"/>
    <xf numFmtId="3" fontId="7" fillId="2" borderId="3" xfId="0" applyNumberFormat="1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5" fillId="0" borderId="6" xfId="0" applyFont="1" applyBorder="1"/>
    <xf numFmtId="0" fontId="15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9" fillId="2" borderId="0" xfId="0" applyFont="1" applyFill="1"/>
    <xf numFmtId="3" fontId="9" fillId="2" borderId="0" xfId="0" applyNumberFormat="1" applyFont="1" applyFill="1"/>
    <xf numFmtId="3" fontId="9" fillId="0" borderId="0" xfId="0" applyNumberFormat="1" applyFont="1"/>
    <xf numFmtId="3" fontId="21" fillId="0" borderId="0" xfId="0" applyNumberFormat="1" applyFont="1"/>
    <xf numFmtId="0" fontId="15" fillId="0" borderId="6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2" fillId="0" borderId="0" xfId="0" applyFont="1"/>
    <xf numFmtId="0" fontId="20" fillId="0" borderId="0" xfId="0" applyFont="1"/>
    <xf numFmtId="0" fontId="21" fillId="0" borderId="0" xfId="0" applyFont="1"/>
    <xf numFmtId="0" fontId="0" fillId="4" borderId="0" xfId="0" applyFill="1"/>
    <xf numFmtId="0" fontId="0" fillId="5" borderId="0" xfId="0" applyFill="1"/>
    <xf numFmtId="0" fontId="7" fillId="0" borderId="0" xfId="0" applyFont="1" applyAlignment="1">
      <alignment horizontal="center"/>
    </xf>
    <xf numFmtId="9" fontId="9" fillId="2" borderId="0" xfId="1" applyFont="1" applyFill="1"/>
    <xf numFmtId="9" fontId="9" fillId="0" borderId="0" xfId="1" applyFont="1"/>
    <xf numFmtId="9" fontId="21" fillId="0" borderId="0" xfId="1" applyFont="1"/>
    <xf numFmtId="0" fontId="7" fillId="0" borderId="6" xfId="0" applyFont="1" applyBorder="1"/>
    <xf numFmtId="164" fontId="9" fillId="2" borderId="0" xfId="0" applyNumberFormat="1" applyFont="1" applyFill="1"/>
    <xf numFmtId="10" fontId="9" fillId="2" borderId="0" xfId="1" applyNumberFormat="1" applyFont="1" applyFill="1"/>
    <xf numFmtId="10" fontId="9" fillId="0" borderId="0" xfId="1" applyNumberFormat="1" applyFont="1"/>
    <xf numFmtId="164" fontId="9" fillId="0" borderId="0" xfId="0" applyNumberFormat="1" applyFont="1"/>
    <xf numFmtId="3" fontId="10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64" fontId="7" fillId="2" borderId="0" xfId="0" applyNumberFormat="1" applyFont="1" applyFill="1"/>
    <xf numFmtId="167" fontId="7" fillId="2" borderId="0" xfId="0" applyNumberFormat="1" applyFont="1" applyFill="1"/>
    <xf numFmtId="167" fontId="7" fillId="0" borderId="0" xfId="0" applyNumberFormat="1" applyFont="1"/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7" xfId="0" applyFont="1" applyBorder="1"/>
    <xf numFmtId="0" fontId="0" fillId="0" borderId="8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/>
    <xf numFmtId="168" fontId="10" fillId="0" borderId="0" xfId="0" applyNumberFormat="1" applyFont="1"/>
    <xf numFmtId="168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68" fontId="0" fillId="0" borderId="0" xfId="0" applyNumberFormat="1"/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0" xfId="0" quotePrefix="1" applyAlignment="1">
      <alignment horizontal="left"/>
    </xf>
    <xf numFmtId="3" fontId="0" fillId="0" borderId="0" xfId="0" applyNumberForma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49" fontId="2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3" fontId="9" fillId="3" borderId="0" xfId="0" applyNumberFormat="1" applyFont="1" applyFill="1"/>
    <xf numFmtId="49" fontId="5" fillId="0" borderId="0" xfId="0" applyNumberFormat="1" applyFont="1"/>
    <xf numFmtId="0" fontId="6" fillId="0" borderId="0" xfId="0" applyFont="1" applyAlignment="1">
      <alignment horizontal="center"/>
    </xf>
    <xf numFmtId="49" fontId="6" fillId="0" borderId="18" xfId="0" applyNumberFormat="1" applyFont="1" applyBorder="1"/>
    <xf numFmtId="49" fontId="6" fillId="0" borderId="18" xfId="0" applyNumberFormat="1" applyFont="1" applyBorder="1" applyAlignment="1">
      <alignment horizontal="center"/>
    </xf>
    <xf numFmtId="49" fontId="25" fillId="0" borderId="0" xfId="0" applyNumberFormat="1" applyFont="1"/>
    <xf numFmtId="49" fontId="0" fillId="0" borderId="0" xfId="0" applyNumberFormat="1"/>
    <xf numFmtId="166" fontId="7" fillId="2" borderId="0" xfId="0" applyNumberFormat="1" applyFont="1" applyFill="1"/>
    <xf numFmtId="166" fontId="7" fillId="0" borderId="0" xfId="0" applyNumberFormat="1" applyFont="1"/>
    <xf numFmtId="164" fontId="6" fillId="0" borderId="0" xfId="0" applyNumberFormat="1" applyFont="1" applyAlignment="1">
      <alignment horizontal="left"/>
    </xf>
    <xf numFmtId="166" fontId="8" fillId="0" borderId="0" xfId="0" applyNumberFormat="1" applyFont="1"/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70" fontId="9" fillId="2" borderId="0" xfId="0" applyNumberFormat="1" applyFont="1" applyFill="1"/>
    <xf numFmtId="170" fontId="9" fillId="0" borderId="0" xfId="0" applyNumberFormat="1" applyFont="1"/>
    <xf numFmtId="170" fontId="21" fillId="0" borderId="0" xfId="0" applyNumberFormat="1" applyFont="1"/>
    <xf numFmtId="0" fontId="4" fillId="0" borderId="0" xfId="0" applyFont="1" applyProtection="1">
      <protection locked="0"/>
    </xf>
    <xf numFmtId="0" fontId="26" fillId="0" borderId="6" xfId="3" applyFont="1" applyBorder="1"/>
    <xf numFmtId="0" fontId="5" fillId="0" borderId="6" xfId="0" applyFont="1" applyBorder="1"/>
    <xf numFmtId="0" fontId="27" fillId="0" borderId="6" xfId="3" applyFont="1" applyBorder="1" applyAlignment="1">
      <alignment horizontal="center"/>
    </xf>
    <xf numFmtId="0" fontId="27" fillId="0" borderId="7" xfId="3" applyFont="1" applyBorder="1" applyAlignment="1">
      <alignment horizontal="center"/>
    </xf>
    <xf numFmtId="0" fontId="27" fillId="0" borderId="5" xfId="3" applyFont="1" applyBorder="1"/>
    <xf numFmtId="0" fontId="27" fillId="0" borderId="5" xfId="3" applyFont="1" applyBorder="1" applyAlignment="1">
      <alignment horizontal="center"/>
    </xf>
    <xf numFmtId="0" fontId="10" fillId="0" borderId="9" xfId="0" applyFont="1" applyBorder="1"/>
    <xf numFmtId="0" fontId="9" fillId="0" borderId="20" xfId="0" applyFont="1" applyBorder="1"/>
    <xf numFmtId="3" fontId="9" fillId="0" borderId="21" xfId="0" applyNumberFormat="1" applyFont="1" applyBorder="1"/>
    <xf numFmtId="3" fontId="9" fillId="0" borderId="22" xfId="0" applyNumberFormat="1" applyFont="1" applyBorder="1"/>
    <xf numFmtId="170" fontId="9" fillId="0" borderId="22" xfId="0" applyNumberFormat="1" applyFont="1" applyBorder="1"/>
    <xf numFmtId="0" fontId="6" fillId="0" borderId="23" xfId="0" applyFont="1" applyBorder="1"/>
    <xf numFmtId="3" fontId="6" fillId="0" borderId="25" xfId="0" applyNumberFormat="1" applyFont="1" applyBorder="1"/>
    <xf numFmtId="170" fontId="6" fillId="0" borderId="25" xfId="0" applyNumberFormat="1" applyFont="1" applyBorder="1"/>
    <xf numFmtId="0" fontId="9" fillId="0" borderId="23" xfId="0" applyFont="1" applyBorder="1"/>
    <xf numFmtId="3" fontId="9" fillId="0" borderId="24" xfId="0" applyNumberFormat="1" applyFont="1" applyBorder="1"/>
    <xf numFmtId="3" fontId="9" fillId="0" borderId="25" xfId="0" applyNumberFormat="1" applyFont="1" applyBorder="1"/>
    <xf numFmtId="170" fontId="9" fillId="0" borderId="25" xfId="0" applyNumberFormat="1" applyFont="1" applyBorder="1"/>
    <xf numFmtId="0" fontId="9" fillId="2" borderId="23" xfId="0" applyFont="1" applyFill="1" applyBorder="1"/>
    <xf numFmtId="3" fontId="9" fillId="2" borderId="25" xfId="0" applyNumberFormat="1" applyFont="1" applyFill="1" applyBorder="1"/>
    <xf numFmtId="170" fontId="9" fillId="2" borderId="25" xfId="0" applyNumberFormat="1" applyFont="1" applyFill="1" applyBorder="1"/>
    <xf numFmtId="0" fontId="21" fillId="0" borderId="20" xfId="0" applyFont="1" applyBorder="1"/>
    <xf numFmtId="3" fontId="21" fillId="0" borderId="22" xfId="0" applyNumberFormat="1" applyFont="1" applyBorder="1"/>
    <xf numFmtId="170" fontId="21" fillId="0" borderId="22" xfId="0" applyNumberFormat="1" applyFont="1" applyBorder="1"/>
    <xf numFmtId="3" fontId="9" fillId="2" borderId="24" xfId="0" applyNumberFormat="1" applyFont="1" applyFill="1" applyBorder="1"/>
    <xf numFmtId="3" fontId="21" fillId="0" borderId="27" xfId="0" applyNumberFormat="1" applyFont="1" applyBorder="1"/>
    <xf numFmtId="3" fontId="21" fillId="0" borderId="28" xfId="0" applyNumberFormat="1" applyFont="1" applyBorder="1"/>
    <xf numFmtId="170" fontId="21" fillId="0" borderId="28" xfId="0" applyNumberFormat="1" applyFont="1" applyBorder="1"/>
    <xf numFmtId="0" fontId="11" fillId="0" borderId="0" xfId="0" applyFont="1"/>
    <xf numFmtId="0" fontId="28" fillId="0" borderId="0" xfId="3" applyFont="1" applyAlignment="1">
      <alignment horizontal="left"/>
    </xf>
    <xf numFmtId="0" fontId="26" fillId="0" borderId="0" xfId="0" applyFont="1"/>
    <xf numFmtId="0" fontId="29" fillId="0" borderId="6" xfId="3" applyFont="1" applyBorder="1" applyProtection="1">
      <protection locked="0"/>
    </xf>
    <xf numFmtId="3" fontId="17" fillId="0" borderId="6" xfId="0" applyNumberFormat="1" applyFont="1" applyBorder="1" applyAlignment="1" applyProtection="1">
      <alignment horizontal="center"/>
      <protection locked="0"/>
    </xf>
    <xf numFmtId="1" fontId="17" fillId="0" borderId="6" xfId="0" applyNumberFormat="1" applyFont="1" applyBorder="1" applyProtection="1">
      <protection locked="0"/>
    </xf>
    <xf numFmtId="1" fontId="17" fillId="0" borderId="6" xfId="0" applyNumberFormat="1" applyFont="1" applyBorder="1" applyAlignment="1" applyProtection="1">
      <alignment horizontal="center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0" fontId="29" fillId="0" borderId="7" xfId="3" applyFont="1" applyBorder="1" applyProtection="1">
      <protection locked="0"/>
    </xf>
    <xf numFmtId="0" fontId="17" fillId="0" borderId="7" xfId="0" applyFont="1" applyBorder="1" applyAlignment="1">
      <alignment horizontal="center"/>
    </xf>
    <xf numFmtId="3" fontId="17" fillId="0" borderId="7" xfId="0" applyNumberFormat="1" applyFont="1" applyBorder="1" applyAlignment="1" applyProtection="1">
      <alignment horizontal="center"/>
      <protection locked="0"/>
    </xf>
    <xf numFmtId="1" fontId="17" fillId="0" borderId="7" xfId="0" applyNumberFormat="1" applyFont="1" applyBorder="1" applyAlignment="1" applyProtection="1">
      <alignment horizontal="center"/>
      <protection locked="0"/>
    </xf>
    <xf numFmtId="0" fontId="17" fillId="0" borderId="7" xfId="3" applyFont="1" applyBorder="1" applyAlignment="1" applyProtection="1">
      <alignment horizontal="center"/>
      <protection locked="0"/>
    </xf>
    <xf numFmtId="0" fontId="27" fillId="0" borderId="5" xfId="2" applyFont="1" applyBorder="1" applyProtection="1">
      <protection locked="0"/>
    </xf>
    <xf numFmtId="3" fontId="17" fillId="0" borderId="5" xfId="0" applyNumberFormat="1" applyFont="1" applyBorder="1" applyAlignment="1" applyProtection="1">
      <alignment horizontal="center"/>
      <protection locked="0"/>
    </xf>
    <xf numFmtId="1" fontId="17" fillId="0" borderId="5" xfId="0" applyNumberFormat="1" applyFont="1" applyBorder="1" applyAlignment="1" applyProtection="1">
      <alignment horizontal="center"/>
      <protection locked="0"/>
    </xf>
    <xf numFmtId="1" fontId="30" fillId="0" borderId="5" xfId="3" applyNumberFormat="1" applyFont="1" applyBorder="1" applyAlignment="1" applyProtection="1">
      <alignment horizontal="center"/>
      <protection locked="0"/>
    </xf>
    <xf numFmtId="0" fontId="30" fillId="0" borderId="5" xfId="2" applyFont="1" applyBorder="1" applyAlignment="1" applyProtection="1">
      <alignment horizontal="center"/>
      <protection locked="0"/>
    </xf>
    <xf numFmtId="0" fontId="21" fillId="0" borderId="23" xfId="0" applyFont="1" applyBorder="1"/>
    <xf numFmtId="3" fontId="21" fillId="0" borderId="25" xfId="0" applyNumberFormat="1" applyFont="1" applyBorder="1"/>
    <xf numFmtId="170" fontId="21" fillId="0" borderId="25" xfId="0" applyNumberFormat="1" applyFont="1" applyBorder="1"/>
    <xf numFmtId="0" fontId="21" fillId="0" borderId="26" xfId="0" applyFont="1" applyBorder="1"/>
    <xf numFmtId="0" fontId="31" fillId="0" borderId="0" xfId="3" applyFont="1" applyAlignment="1">
      <alignment horizontal="left"/>
    </xf>
    <xf numFmtId="0" fontId="32" fillId="0" borderId="0" xfId="4" applyAlignment="1">
      <alignment vertical="center"/>
    </xf>
    <xf numFmtId="0" fontId="32" fillId="0" borderId="0" xfId="4"/>
    <xf numFmtId="0" fontId="7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3" fontId="9" fillId="0" borderId="9" xfId="0" applyNumberFormat="1" applyFont="1" applyBorder="1"/>
    <xf numFmtId="3" fontId="21" fillId="0" borderId="10" xfId="0" applyNumberFormat="1" applyFont="1" applyBorder="1"/>
    <xf numFmtId="0" fontId="5" fillId="2" borderId="4" xfId="0" applyFont="1" applyFill="1" applyBorder="1" applyAlignment="1">
      <alignment horizontal="center"/>
    </xf>
    <xf numFmtId="3" fontId="9" fillId="2" borderId="9" xfId="0" applyNumberFormat="1" applyFont="1" applyFill="1" applyBorder="1"/>
    <xf numFmtId="3" fontId="21" fillId="2" borderId="0" xfId="0" applyNumberFormat="1" applyFont="1" applyFill="1"/>
    <xf numFmtId="3" fontId="21" fillId="2" borderId="10" xfId="0" applyNumberFormat="1" applyFont="1" applyFill="1" applyBorder="1"/>
    <xf numFmtId="3" fontId="7" fillId="0" borderId="8" xfId="0" applyNumberFormat="1" applyFont="1" applyBorder="1"/>
    <xf numFmtId="0" fontId="10" fillId="3" borderId="0" xfId="0" applyFont="1" applyFill="1"/>
    <xf numFmtId="3" fontId="10" fillId="3" borderId="0" xfId="0" applyNumberFormat="1" applyFont="1" applyFill="1"/>
    <xf numFmtId="3" fontId="10" fillId="0" borderId="9" xfId="0" applyNumberFormat="1" applyFont="1" applyBorder="1"/>
    <xf numFmtId="3" fontId="10" fillId="3" borderId="9" xfId="0" applyNumberFormat="1" applyFont="1" applyFill="1" applyBorder="1"/>
    <xf numFmtId="0" fontId="6" fillId="3" borderId="0" xfId="0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3" fontId="10" fillId="2" borderId="0" xfId="0" applyNumberFormat="1" applyFont="1" applyFill="1"/>
    <xf numFmtId="3" fontId="6" fillId="2" borderId="0" xfId="0" applyNumberFormat="1" applyFont="1" applyFill="1"/>
    <xf numFmtId="164" fontId="10" fillId="0" borderId="0" xfId="0" applyNumberFormat="1" applyFont="1" applyAlignment="1">
      <alignment horizontal="center"/>
    </xf>
    <xf numFmtId="3" fontId="6" fillId="0" borderId="13" xfId="0" applyNumberFormat="1" applyFont="1" applyBorder="1"/>
    <xf numFmtId="3" fontId="33" fillId="0" borderId="0" xfId="0" applyNumberFormat="1" applyFont="1"/>
    <xf numFmtId="3" fontId="23" fillId="0" borderId="0" xfId="0" applyNumberFormat="1" applyFont="1"/>
    <xf numFmtId="3" fontId="17" fillId="0" borderId="0" xfId="0" applyNumberFormat="1" applyFont="1"/>
    <xf numFmtId="1" fontId="10" fillId="0" borderId="0" xfId="2" applyNumberFormat="1" applyFont="1"/>
    <xf numFmtId="3" fontId="6" fillId="0" borderId="16" xfId="3" applyNumberFormat="1" applyFont="1" applyBorder="1"/>
    <xf numFmtId="9" fontId="9" fillId="0" borderId="0" xfId="1" applyFont="1" applyFill="1"/>
    <xf numFmtId="0" fontId="10" fillId="0" borderId="8" xfId="0" applyFont="1" applyBorder="1" applyAlignment="1">
      <alignment horizontal="right"/>
    </xf>
    <xf numFmtId="0" fontId="10" fillId="3" borderId="0" xfId="0" applyFont="1" applyFill="1" applyAlignment="1">
      <alignment horizontal="center"/>
    </xf>
    <xf numFmtId="2" fontId="10" fillId="3" borderId="0" xfId="0" applyNumberFormat="1" applyFont="1" applyFill="1"/>
    <xf numFmtId="168" fontId="10" fillId="3" borderId="0" xfId="0" applyNumberFormat="1" applyFont="1" applyFill="1"/>
    <xf numFmtId="2" fontId="0" fillId="3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  <xf numFmtId="2" fontId="10" fillId="3" borderId="0" xfId="0" applyNumberFormat="1" applyFont="1" applyFill="1" applyAlignment="1">
      <alignment horizontal="right"/>
    </xf>
    <xf numFmtId="169" fontId="10" fillId="3" borderId="0" xfId="0" applyNumberFormat="1" applyFont="1" applyFill="1"/>
    <xf numFmtId="168" fontId="10" fillId="3" borderId="0" xfId="0" applyNumberFormat="1" applyFont="1" applyFill="1" applyAlignment="1">
      <alignment horizontal="right"/>
    </xf>
    <xf numFmtId="168" fontId="0" fillId="3" borderId="0" xfId="0" applyNumberFormat="1" applyFill="1" applyAlignment="1">
      <alignment horizontal="right"/>
    </xf>
    <xf numFmtId="3" fontId="10" fillId="3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69" fontId="10" fillId="3" borderId="0" xfId="0" applyNumberFormat="1" applyFont="1" applyFill="1" applyAlignment="1">
      <alignment horizontal="right"/>
    </xf>
    <xf numFmtId="169" fontId="0" fillId="3" borderId="0" xfId="0" applyNumberFormat="1" applyFill="1" applyAlignment="1">
      <alignment horizontal="right"/>
    </xf>
    <xf numFmtId="165" fontId="21" fillId="0" borderId="0" xfId="1" applyNumberFormat="1" applyFont="1" applyFill="1"/>
    <xf numFmtId="15" fontId="35" fillId="0" borderId="0" xfId="0" applyNumberFormat="1" applyFont="1"/>
    <xf numFmtId="0" fontId="35" fillId="0" borderId="0" xfId="0" applyFont="1"/>
    <xf numFmtId="1" fontId="0" fillId="0" borderId="0" xfId="0" applyNumberFormat="1"/>
    <xf numFmtId="0" fontId="0" fillId="6" borderId="0" xfId="0" applyFill="1" applyAlignment="1">
      <alignment horizontal="right"/>
    </xf>
    <xf numFmtId="0" fontId="9" fillId="0" borderId="11" xfId="0" applyFont="1" applyBorder="1"/>
    <xf numFmtId="0" fontId="6" fillId="0" borderId="25" xfId="0" applyFont="1" applyBorder="1"/>
    <xf numFmtId="0" fontId="6" fillId="0" borderId="31" xfId="0" applyFont="1" applyBorder="1"/>
    <xf numFmtId="170" fontId="9" fillId="0" borderId="31" xfId="0" applyNumberFormat="1" applyFont="1" applyBorder="1"/>
    <xf numFmtId="3" fontId="6" fillId="0" borderId="21" xfId="0" applyNumberFormat="1" applyFont="1" applyBorder="1"/>
    <xf numFmtId="3" fontId="6" fillId="0" borderId="22" xfId="0" applyNumberFormat="1" applyFont="1" applyBorder="1"/>
    <xf numFmtId="3" fontId="6" fillId="0" borderId="24" xfId="0" applyNumberFormat="1" applyFont="1" applyBorder="1"/>
    <xf numFmtId="3" fontId="21" fillId="0" borderId="21" xfId="0" applyNumberFormat="1" applyFont="1" applyBorder="1"/>
    <xf numFmtId="170" fontId="6" fillId="0" borderId="22" xfId="0" applyNumberFormat="1" applyFont="1" applyBorder="1"/>
    <xf numFmtId="0" fontId="19" fillId="0" borderId="0" xfId="0" applyFont="1"/>
    <xf numFmtId="0" fontId="19" fillId="0" borderId="22" xfId="0" applyFont="1" applyBorder="1"/>
    <xf numFmtId="0" fontId="19" fillId="0" borderId="32" xfId="0" applyFont="1" applyBorder="1"/>
    <xf numFmtId="0" fontId="19" fillId="0" borderId="20" xfId="0" applyFont="1" applyBorder="1"/>
    <xf numFmtId="3" fontId="0" fillId="0" borderId="22" xfId="0" applyNumberFormat="1" applyBorder="1"/>
    <xf numFmtId="170" fontId="0" fillId="0" borderId="22" xfId="0" applyNumberFormat="1" applyBorder="1"/>
    <xf numFmtId="170" fontId="0" fillId="0" borderId="11" xfId="0" applyNumberFormat="1" applyBorder="1"/>
    <xf numFmtId="0" fontId="19" fillId="0" borderId="19" xfId="0" applyFont="1" applyBorder="1"/>
    <xf numFmtId="0" fontId="19" fillId="0" borderId="23" xfId="0" applyFont="1" applyBorder="1"/>
    <xf numFmtId="3" fontId="19" fillId="0" borderId="25" xfId="0" applyNumberFormat="1" applyFont="1" applyBorder="1"/>
    <xf numFmtId="170" fontId="19" fillId="0" borderId="25" xfId="0" applyNumberFormat="1" applyFont="1" applyBorder="1"/>
    <xf numFmtId="0" fontId="0" fillId="0" borderId="23" xfId="0" applyBorder="1"/>
    <xf numFmtId="3" fontId="0" fillId="0" borderId="25" xfId="0" applyNumberFormat="1" applyBorder="1"/>
    <xf numFmtId="170" fontId="0" fillId="0" borderId="25" xfId="0" applyNumberFormat="1" applyBorder="1"/>
    <xf numFmtId="0" fontId="0" fillId="0" borderId="20" xfId="0" applyBorder="1"/>
    <xf numFmtId="0" fontId="19" fillId="0" borderId="29" xfId="0" applyFont="1" applyBorder="1"/>
    <xf numFmtId="3" fontId="8" fillId="0" borderId="33" xfId="0" applyNumberFormat="1" applyFont="1" applyBorder="1"/>
    <xf numFmtId="0" fontId="19" fillId="0" borderId="30" xfId="0" applyFont="1" applyBorder="1"/>
    <xf numFmtId="0" fontId="22" fillId="0" borderId="30" xfId="0" applyFont="1" applyBorder="1"/>
    <xf numFmtId="0" fontId="19" fillId="0" borderId="26" xfId="0" applyFont="1" applyBorder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17" fillId="0" borderId="12" xfId="0" applyNumberFormat="1" applyFont="1" applyBorder="1" applyAlignment="1" applyProtection="1">
      <alignment horizontal="center"/>
      <protection locked="0"/>
    </xf>
    <xf numFmtId="1" fontId="17" fillId="0" borderId="13" xfId="0" applyNumberFormat="1" applyFont="1" applyBorder="1" applyAlignment="1" applyProtection="1">
      <alignment horizontal="center"/>
      <protection locked="0"/>
    </xf>
    <xf numFmtId="1" fontId="17" fillId="0" borderId="14" xfId="0" applyNumberFormat="1" applyFont="1" applyBorder="1" applyAlignment="1" applyProtection="1">
      <alignment horizontal="center"/>
      <protection locked="0"/>
    </xf>
    <xf numFmtId="0" fontId="17" fillId="0" borderId="12" xfId="3" applyFont="1" applyBorder="1" applyAlignment="1" applyProtection="1">
      <alignment horizontal="center"/>
      <protection locked="0"/>
    </xf>
    <xf numFmtId="0" fontId="17" fillId="0" borderId="13" xfId="3" applyFont="1" applyBorder="1" applyAlignment="1" applyProtection="1">
      <alignment horizontal="center"/>
      <protection locked="0"/>
    </xf>
    <xf numFmtId="0" fontId="17" fillId="0" borderId="14" xfId="3" applyFont="1" applyBorder="1" applyAlignment="1" applyProtection="1">
      <alignment horizontal="center"/>
      <protection locked="0"/>
    </xf>
  </cellXfs>
  <cellStyles count="5">
    <cellStyle name="Hyperlink" xfId="4" builtinId="8"/>
    <cellStyle name="Normal" xfId="0" builtinId="0"/>
    <cellStyle name="Normal_Sheet1" xfId="3" xr:uid="{1705E423-4CA8-4655-9A3C-BF9518550D33}"/>
    <cellStyle name="Normal_Sheet1_1" xfId="2" xr:uid="{5B44775A-53F9-4C03-9373-AC288B6B55E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133B-2F02-48B1-A88A-21B1A9915961}">
  <dimension ref="A1:A21"/>
  <sheetViews>
    <sheetView tabSelected="1" zoomScale="110" zoomScaleNormal="110" workbookViewId="0"/>
  </sheetViews>
  <sheetFormatPr defaultColWidth="9.08984375" defaultRowHeight="14.5"/>
  <cols>
    <col min="1" max="1" width="82.54296875" customWidth="1"/>
  </cols>
  <sheetData>
    <row r="1" spans="1:1">
      <c r="A1" s="1" t="s">
        <v>1222</v>
      </c>
    </row>
    <row r="3" spans="1:1">
      <c r="A3" s="234" t="s">
        <v>0</v>
      </c>
    </row>
    <row r="4" spans="1:1">
      <c r="A4" s="234" t="s">
        <v>1</v>
      </c>
    </row>
    <row r="5" spans="1:1">
      <c r="A5" s="234" t="s">
        <v>2</v>
      </c>
    </row>
    <row r="6" spans="1:1">
      <c r="A6" s="234" t="s">
        <v>3</v>
      </c>
    </row>
    <row r="7" spans="1:1">
      <c r="A7" s="234" t="s">
        <v>4</v>
      </c>
    </row>
    <row r="8" spans="1:1">
      <c r="A8" s="234" t="s">
        <v>5</v>
      </c>
    </row>
    <row r="9" spans="1:1">
      <c r="A9" s="234" t="s">
        <v>6</v>
      </c>
    </row>
    <row r="10" spans="1:1">
      <c r="A10" s="234" t="s">
        <v>7</v>
      </c>
    </row>
    <row r="11" spans="1:1">
      <c r="A11" s="234" t="s">
        <v>1218</v>
      </c>
    </row>
    <row r="12" spans="1:1">
      <c r="A12" s="234" t="s">
        <v>1219</v>
      </c>
    </row>
    <row r="13" spans="1:1">
      <c r="A13" s="234" t="s">
        <v>1220</v>
      </c>
    </row>
    <row r="14" spans="1:1">
      <c r="A14" s="234" t="s">
        <v>8</v>
      </c>
    </row>
    <row r="15" spans="1:1">
      <c r="A15" s="234" t="s">
        <v>9</v>
      </c>
    </row>
    <row r="16" spans="1:1">
      <c r="A16" s="234" t="s">
        <v>1221</v>
      </c>
    </row>
    <row r="17" spans="1:1">
      <c r="A17" s="234" t="s">
        <v>10</v>
      </c>
    </row>
    <row r="18" spans="1:1">
      <c r="A18" s="234" t="s">
        <v>11</v>
      </c>
    </row>
    <row r="19" spans="1:1">
      <c r="A19" s="234" t="s">
        <v>12</v>
      </c>
    </row>
    <row r="20" spans="1:1">
      <c r="A20" s="234" t="s">
        <v>13</v>
      </c>
    </row>
    <row r="21" spans="1:1">
      <c r="A21" s="234" t="s">
        <v>14</v>
      </c>
    </row>
  </sheetData>
  <hyperlinks>
    <hyperlink ref="A3" location="'Tafla 1'!A1" display="Tafla 1 Samantekt ársreikninga 2017" xr:uid="{A859C649-DC89-4FDA-861D-6990853A1BE6}"/>
    <hyperlink ref="A4" location="'Tafla 2'!A1" display="Tafla 2 Rekstraryfirlit sveitarsjóða, landið allt" xr:uid="{80B6233B-6685-43E0-93B2-93A9D3C274DF}"/>
    <hyperlink ref="A5" location="'Tafla 3'!A1" display="Tafla 3 Heildaryfirlit 2011 til 2017" xr:uid="{E56C8B09-5E63-414A-8926-C769B5FA528C}"/>
    <hyperlink ref="A6" location="'Tafla 4'!A1" display="Tafla 4 Framlög Jöfnunarsjóðs" xr:uid="{320E2254-18AF-4F89-912B-15EEDB60FD41}"/>
    <hyperlink ref="A7" location="'Tafla 5'!A1" display="Tafla 5 Framlög Jöfnunarsjóðs vegna málefna fatlaðra" xr:uid="{75F7BD76-53F1-4AA8-802E-5FD73882AA83}"/>
    <hyperlink ref="A8" location="'Tafla 6'!A1" display="Tafla 6 Ársreikningar sveitarfélaga 2017" xr:uid="{97414DE8-0295-41FF-AC56-511CF1C7ABC2}"/>
    <hyperlink ref="A9" location="'Tafla 7'!A1" display="Tafla 7 Skatttekjur aðalsjóðs (kr. á íbúa)" xr:uid="{5AB40933-9884-45A6-9638-4505344E39D1}"/>
    <hyperlink ref="A10" location="'Tafla 8'!A1" display="Tafla 8 Rekstur málaflokka (kr. á íbúa)" xr:uid="{5BDA251C-2626-4EA3-97C6-C138D8392F58}"/>
    <hyperlink ref="A11" location="'Tafla 9'!A1" display="Tafla 9 Lykiltölur, hlutfall við tekjur" xr:uid="{96E0A6AF-5A71-41BE-BFE6-4549B53DF42B}"/>
    <hyperlink ref="A12" location="'Tafla 10'!A1" display="Tafla 10 Lykiltölur úr rekstri (kr. á íbúa)" xr:uid="{A566DA41-FEF8-4A02-9916-067B9F45B389}"/>
    <hyperlink ref="A13" location="'Tafla 11'!A1" display="Tafla 11 Lykiltölur úr sjóðstreymi og efnahag (kr. á íbúa)" xr:uid="{15AB5696-A1C4-4ACF-8AAC-E2500A11C17E}"/>
    <hyperlink ref="A14" location="'Tafla 12'!A1" display="Tafla 12 Álagt útsvar 2018 vegna launa 2017" xr:uid="{A910FDF0-A77F-425B-8CD1-BD3D3A0B3877}"/>
    <hyperlink ref="A15" location="'Tafla 13'!A1" display="Tafla 13 Álagður fasteignaskattur 2018" xr:uid="{295D0032-2F2D-4ABC-8F6A-8C6B2D3BAABA}"/>
    <hyperlink ref="A16" location="'Tafla 14'!A1" display="Tafla 14 Álagningarreglur fasteignagjalda árið 2018" xr:uid="{27655437-5E8D-40F1-8291-CA2EFF7F97E6}"/>
    <hyperlink ref="A17" location="'Tafla 15'!A1" display="Tafla 15 Íbúafjöldi í sveitarfélögum 1. janúar 2018" xr:uid="{20BEB289-775F-4D76-8733-C5222FC25791}"/>
    <hyperlink ref="A18" location="'Tafla 16'!A1" display="Tafla 16 Aldursskipting íbúanna eftir sveitarfélögum" xr:uid="{733012FA-649E-4F11-A433-5E80DA1AEF5D}"/>
    <hyperlink ref="A19" location="'Tafla 17'!A1" display="Tafla 17 Stöðugildi hjá sveitarfélögunum 1. apríl 2018" xr:uid="{052F09C4-0A8D-403D-AABE-04E706405206}"/>
    <hyperlink ref="A20" location="'Tafla 18'!A1" display="Tafla 18 Upplýsingar um starfsemi grunnskóla árið 2017" xr:uid="{DDAB9412-4AA9-4B3E-85D0-76483FEE339F}"/>
    <hyperlink ref="A21" location="'Tafla 19'!A1" display="Tafla 19 Upplýsingar um starfsemi leikskóla árið 2017" xr:uid="{7FB0E1CD-BA78-4D5E-946A-15A27CA8460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8D67-9DD9-483B-9AEE-021D91BDAC2E}">
  <dimension ref="A1:AC84"/>
  <sheetViews>
    <sheetView topLeftCell="B1" workbookViewId="0">
      <selection activeCell="B1" sqref="B1"/>
    </sheetView>
  </sheetViews>
  <sheetFormatPr defaultRowHeight="14.5"/>
  <cols>
    <col min="1" max="1" width="0" hidden="1" customWidth="1"/>
    <col min="2" max="2" width="22.6328125" customWidth="1"/>
    <col min="3" max="3" width="9" customWidth="1"/>
    <col min="4" max="17" width="13.1796875" hidden="1" customWidth="1"/>
    <col min="18" max="18" width="10.36328125" customWidth="1"/>
    <col min="19" max="19" width="12.81640625" customWidth="1"/>
    <col min="20" max="21" width="10.1796875" customWidth="1"/>
    <col min="22" max="22" width="10.08984375" customWidth="1"/>
    <col min="23" max="23" width="10.453125" customWidth="1"/>
    <col min="24" max="24" width="10.1796875" customWidth="1"/>
    <col min="25" max="25" width="12.81640625" customWidth="1"/>
    <col min="26" max="26" width="10.36328125" customWidth="1"/>
    <col min="27" max="27" width="10.08984375" customWidth="1"/>
    <col min="28" max="28" width="9.6328125" customWidth="1"/>
    <col min="29" max="29" width="10.453125" customWidth="1"/>
  </cols>
  <sheetData>
    <row r="1" spans="1:29">
      <c r="B1" s="235" t="s">
        <v>1223</v>
      </c>
    </row>
    <row r="2" spans="1:29" ht="15.5">
      <c r="R2" s="2" t="s">
        <v>384</v>
      </c>
      <c r="X2" s="2" t="s">
        <v>385</v>
      </c>
    </row>
    <row r="4" spans="1:29">
      <c r="B4" s="15" t="s">
        <v>386</v>
      </c>
      <c r="R4" s="330" t="s">
        <v>1259</v>
      </c>
      <c r="S4" s="331"/>
      <c r="T4" s="331"/>
      <c r="U4" s="331"/>
      <c r="V4" s="331"/>
      <c r="W4" s="332"/>
      <c r="X4" s="330" t="s">
        <v>1260</v>
      </c>
      <c r="Y4" s="331"/>
      <c r="Z4" s="331"/>
      <c r="AA4" s="331"/>
      <c r="AB4" s="331"/>
      <c r="AC4" s="332"/>
    </row>
    <row r="5" spans="1:29">
      <c r="R5" s="76"/>
      <c r="S5" s="76" t="s">
        <v>387</v>
      </c>
      <c r="T5" s="76"/>
      <c r="U5" s="76" t="s">
        <v>388</v>
      </c>
      <c r="V5" s="76"/>
      <c r="W5" s="76"/>
      <c r="X5" s="76"/>
      <c r="Y5" s="76" t="s">
        <v>387</v>
      </c>
      <c r="Z5" s="76"/>
      <c r="AA5" s="76" t="s">
        <v>388</v>
      </c>
      <c r="AB5" s="76"/>
      <c r="AC5" s="76"/>
    </row>
    <row r="6" spans="1:29">
      <c r="D6" t="s">
        <v>22</v>
      </c>
      <c r="K6" t="s">
        <v>389</v>
      </c>
      <c r="R6" s="75"/>
      <c r="S6" s="75" t="s">
        <v>390</v>
      </c>
      <c r="T6" s="75" t="s">
        <v>391</v>
      </c>
      <c r="U6" s="75" t="s">
        <v>392</v>
      </c>
      <c r="V6" s="75" t="s">
        <v>393</v>
      </c>
      <c r="W6" s="75" t="s">
        <v>394</v>
      </c>
      <c r="X6" s="75"/>
      <c r="Y6" s="75" t="s">
        <v>390</v>
      </c>
      <c r="Z6" s="75" t="s">
        <v>391</v>
      </c>
      <c r="AA6" s="75" t="s">
        <v>392</v>
      </c>
      <c r="AB6" s="75" t="s">
        <v>393</v>
      </c>
      <c r="AC6" s="75" t="s">
        <v>394</v>
      </c>
    </row>
    <row r="7" spans="1:29">
      <c r="C7" t="s">
        <v>284</v>
      </c>
      <c r="D7" s="118"/>
      <c r="E7" s="118"/>
      <c r="F7" s="118"/>
      <c r="G7" s="118"/>
      <c r="H7" s="118"/>
      <c r="I7" s="118"/>
      <c r="J7" s="118"/>
      <c r="K7" s="119"/>
      <c r="L7" s="119"/>
      <c r="M7" s="119"/>
      <c r="N7" s="119"/>
      <c r="O7" s="119"/>
      <c r="P7" s="119"/>
      <c r="Q7" s="119"/>
      <c r="R7" s="32" t="s">
        <v>79</v>
      </c>
      <c r="S7" s="79" t="s">
        <v>395</v>
      </c>
      <c r="T7" s="79" t="s">
        <v>396</v>
      </c>
      <c r="U7" s="79" t="s">
        <v>397</v>
      </c>
      <c r="V7" s="79" t="s">
        <v>398</v>
      </c>
      <c r="W7" s="79" t="s">
        <v>398</v>
      </c>
      <c r="X7" s="32" t="s">
        <v>79</v>
      </c>
      <c r="Y7" s="79" t="s">
        <v>395</v>
      </c>
      <c r="Z7" s="79" t="s">
        <v>396</v>
      </c>
      <c r="AA7" s="79" t="s">
        <v>397</v>
      </c>
      <c r="AB7" s="79" t="s">
        <v>398</v>
      </c>
      <c r="AC7" s="79" t="s">
        <v>398</v>
      </c>
    </row>
    <row r="8" spans="1:29" ht="6.65" customHeight="1">
      <c r="D8" t="s">
        <v>27</v>
      </c>
      <c r="E8" t="s">
        <v>79</v>
      </c>
      <c r="F8" t="s">
        <v>399</v>
      </c>
      <c r="G8" t="s">
        <v>54</v>
      </c>
      <c r="H8" t="s">
        <v>57</v>
      </c>
      <c r="I8" t="s">
        <v>48</v>
      </c>
      <c r="J8" t="s">
        <v>49</v>
      </c>
      <c r="K8" t="s">
        <v>27</v>
      </c>
      <c r="L8" t="s">
        <v>79</v>
      </c>
      <c r="M8" t="s">
        <v>399</v>
      </c>
      <c r="N8" t="s">
        <v>54</v>
      </c>
      <c r="O8" t="s">
        <v>57</v>
      </c>
      <c r="P8" t="s">
        <v>48</v>
      </c>
      <c r="Q8" t="s">
        <v>49</v>
      </c>
      <c r="R8" s="28"/>
      <c r="S8" s="120"/>
      <c r="T8" s="120"/>
      <c r="U8" s="120"/>
      <c r="V8" s="120"/>
      <c r="W8" s="120"/>
      <c r="X8" s="28"/>
      <c r="Y8" s="120"/>
      <c r="Z8" s="120"/>
      <c r="AA8" s="120"/>
      <c r="AB8" s="120"/>
      <c r="AC8" s="120"/>
    </row>
    <row r="9" spans="1:29">
      <c r="A9" s="108">
        <v>0</v>
      </c>
      <c r="B9" s="108" t="s">
        <v>18</v>
      </c>
      <c r="C9" s="109">
        <v>126041</v>
      </c>
      <c r="D9" s="109">
        <v>115811385</v>
      </c>
      <c r="E9" s="109">
        <v>92239617</v>
      </c>
      <c r="F9" s="109">
        <v>68086904</v>
      </c>
      <c r="G9" s="109">
        <v>9208384</v>
      </c>
      <c r="H9" s="109">
        <v>-6417902</v>
      </c>
      <c r="I9" s="109">
        <v>65018451</v>
      </c>
      <c r="J9" s="109">
        <v>98627151</v>
      </c>
      <c r="K9" s="109">
        <v>172920010</v>
      </c>
      <c r="L9" s="109">
        <v>91733270</v>
      </c>
      <c r="M9" s="109">
        <v>82264032</v>
      </c>
      <c r="N9" s="109">
        <v>33395154</v>
      </c>
      <c r="O9" s="109">
        <v>-34102755</v>
      </c>
      <c r="P9" s="109">
        <v>250776100</v>
      </c>
      <c r="Q9" s="109">
        <v>297305997</v>
      </c>
      <c r="R9" s="121">
        <f t="shared" ref="R9:R72" si="0">E9/D9</f>
        <v>0.79646415592042186</v>
      </c>
      <c r="S9" s="121">
        <f t="shared" ref="S9:S72" si="1">F9/D9</f>
        <v>0.58791200882365757</v>
      </c>
      <c r="T9" s="121">
        <f t="shared" ref="T9:T72" si="2">G9/D9</f>
        <v>7.9511906363955498E-2</v>
      </c>
      <c r="U9" s="121">
        <f t="shared" ref="U9:U72" si="3">H9/D9</f>
        <v>-5.5416848697561125E-2</v>
      </c>
      <c r="V9" s="121">
        <f t="shared" ref="V9:V72" si="4">I9/D9</f>
        <v>0.56141674672140396</v>
      </c>
      <c r="W9" s="121">
        <f t="shared" ref="W9:W72" si="5">J9/D9</f>
        <v>0.85161878514793687</v>
      </c>
      <c r="X9" s="121">
        <f t="shared" ref="X9:X72" si="6">L9/K9</f>
        <v>0.53049540073470969</v>
      </c>
      <c r="Y9" s="121">
        <f t="shared" ref="Y9:Y72" si="7">M9/K9</f>
        <v>0.47573460121821642</v>
      </c>
      <c r="Z9" s="121">
        <f t="shared" ref="Z9:Z72" si="8">N9/K9</f>
        <v>0.19312486738810622</v>
      </c>
      <c r="AA9" s="121">
        <f t="shared" ref="AA9:AA72" si="9">O9/K9</f>
        <v>-0.19721693862960105</v>
      </c>
      <c r="AB9" s="121">
        <f t="shared" ref="AB9:AB72" si="10">P9/K9</f>
        <v>1.4502433813183333</v>
      </c>
      <c r="AC9" s="121">
        <f t="shared" ref="AC9:AC72" si="11">Q9/K9</f>
        <v>1.7193267395716667</v>
      </c>
    </row>
    <row r="10" spans="1:29">
      <c r="A10" s="21">
        <v>1000</v>
      </c>
      <c r="B10" s="21" t="s">
        <v>159</v>
      </c>
      <c r="C10" s="110">
        <v>35970</v>
      </c>
      <c r="D10" s="110">
        <v>28613615</v>
      </c>
      <c r="E10" s="110">
        <v>24727536</v>
      </c>
      <c r="F10" s="110">
        <v>16519982</v>
      </c>
      <c r="G10" s="110">
        <v>2776717</v>
      </c>
      <c r="H10" s="110">
        <v>-1128640</v>
      </c>
      <c r="I10" s="110">
        <v>29027023</v>
      </c>
      <c r="J10" s="110">
        <v>36874583</v>
      </c>
      <c r="K10" s="110">
        <v>30308747</v>
      </c>
      <c r="L10" s="110">
        <v>24651754</v>
      </c>
      <c r="M10" s="110">
        <v>16596699</v>
      </c>
      <c r="N10" s="110">
        <v>3762375</v>
      </c>
      <c r="O10" s="110">
        <v>-1907423</v>
      </c>
      <c r="P10" s="110">
        <v>35346939</v>
      </c>
      <c r="Q10" s="110">
        <v>43194499</v>
      </c>
      <c r="R10" s="122">
        <f t="shared" si="0"/>
        <v>0.86418776516004703</v>
      </c>
      <c r="S10" s="122">
        <f t="shared" si="1"/>
        <v>0.57734690286424839</v>
      </c>
      <c r="T10" s="122">
        <f t="shared" si="2"/>
        <v>9.7041810340986273E-2</v>
      </c>
      <c r="U10" s="122">
        <f t="shared" si="3"/>
        <v>-3.9444159712081123E-2</v>
      </c>
      <c r="V10" s="122">
        <f t="shared" si="4"/>
        <v>1.0144479472446946</v>
      </c>
      <c r="W10" s="122">
        <f t="shared" si="5"/>
        <v>1.2887075960167913</v>
      </c>
      <c r="X10" s="122">
        <f t="shared" si="6"/>
        <v>0.81335444187118655</v>
      </c>
      <c r="Y10" s="122">
        <f t="shared" si="7"/>
        <v>0.54758776402072973</v>
      </c>
      <c r="Z10" s="122">
        <f t="shared" si="8"/>
        <v>0.12413495681626166</v>
      </c>
      <c r="AA10" s="122">
        <f t="shared" si="9"/>
        <v>-6.2933086610277883E-2</v>
      </c>
      <c r="AB10" s="122">
        <f t="shared" si="10"/>
        <v>1.1662289767373095</v>
      </c>
      <c r="AC10" s="122">
        <f t="shared" si="11"/>
        <v>1.4251496111007163</v>
      </c>
    </row>
    <row r="11" spans="1:29">
      <c r="A11" s="108">
        <v>1400</v>
      </c>
      <c r="B11" s="108" t="s">
        <v>162</v>
      </c>
      <c r="C11" s="109">
        <v>29412</v>
      </c>
      <c r="D11" s="109">
        <v>23485936</v>
      </c>
      <c r="E11" s="109">
        <v>20933179</v>
      </c>
      <c r="F11" s="109">
        <v>13391879</v>
      </c>
      <c r="G11" s="109">
        <v>2691991</v>
      </c>
      <c r="H11" s="109">
        <v>-1372844</v>
      </c>
      <c r="I11" s="109">
        <v>23793072</v>
      </c>
      <c r="J11" s="109">
        <v>35671166</v>
      </c>
      <c r="K11" s="109">
        <v>25272875</v>
      </c>
      <c r="L11" s="109">
        <v>20934682</v>
      </c>
      <c r="M11" s="109">
        <v>13705914</v>
      </c>
      <c r="N11" s="109">
        <v>3645803</v>
      </c>
      <c r="O11" s="109">
        <v>-1605054</v>
      </c>
      <c r="P11" s="109">
        <v>28087765</v>
      </c>
      <c r="Q11" s="109">
        <v>40186985</v>
      </c>
      <c r="R11" s="121">
        <f t="shared" si="0"/>
        <v>0.89130699325758189</v>
      </c>
      <c r="S11" s="121">
        <f t="shared" si="1"/>
        <v>0.57020844304438201</v>
      </c>
      <c r="T11" s="121">
        <f t="shared" si="2"/>
        <v>0.114621405763858</v>
      </c>
      <c r="U11" s="121">
        <f t="shared" si="3"/>
        <v>-5.8453876396495331E-2</v>
      </c>
      <c r="V11" s="121">
        <f t="shared" si="4"/>
        <v>1.0130774434538186</v>
      </c>
      <c r="W11" s="121">
        <f t="shared" si="5"/>
        <v>1.5188309292846578</v>
      </c>
      <c r="X11" s="121">
        <f t="shared" si="6"/>
        <v>0.82834588466883963</v>
      </c>
      <c r="Y11" s="121">
        <f t="shared" si="7"/>
        <v>0.54231716811007846</v>
      </c>
      <c r="Z11" s="121">
        <f t="shared" si="8"/>
        <v>0.14425754885425579</v>
      </c>
      <c r="AA11" s="121">
        <f t="shared" si="9"/>
        <v>-6.3508959704821871E-2</v>
      </c>
      <c r="AB11" s="121">
        <f t="shared" si="10"/>
        <v>1.1113798885168387</v>
      </c>
      <c r="AC11" s="121">
        <f t="shared" si="11"/>
        <v>1.5901232052150773</v>
      </c>
    </row>
    <row r="12" spans="1:29">
      <c r="A12" s="21">
        <v>6000</v>
      </c>
      <c r="B12" s="21" t="s">
        <v>196</v>
      </c>
      <c r="C12" s="110">
        <v>18787</v>
      </c>
      <c r="D12" s="110">
        <v>17911615</v>
      </c>
      <c r="E12" s="110">
        <v>14489054</v>
      </c>
      <c r="F12" s="110">
        <v>11880897</v>
      </c>
      <c r="G12" s="110">
        <v>1924495</v>
      </c>
      <c r="H12" s="110">
        <v>-1029792</v>
      </c>
      <c r="I12" s="110">
        <v>14191781</v>
      </c>
      <c r="J12" s="110">
        <v>17226589</v>
      </c>
      <c r="K12" s="110">
        <v>23920784</v>
      </c>
      <c r="L12" s="110">
        <v>14489054</v>
      </c>
      <c r="M12" s="110">
        <v>14332154</v>
      </c>
      <c r="N12" s="110">
        <v>3302712</v>
      </c>
      <c r="O12" s="110">
        <v>-3001001</v>
      </c>
      <c r="P12" s="110">
        <v>21887688</v>
      </c>
      <c r="Q12" s="110">
        <v>25523496</v>
      </c>
      <c r="R12" s="122">
        <f t="shared" si="0"/>
        <v>0.80891946371111711</v>
      </c>
      <c r="S12" s="122">
        <f t="shared" si="1"/>
        <v>0.66330685423955349</v>
      </c>
      <c r="T12" s="122">
        <f t="shared" si="2"/>
        <v>0.10744396862036171</v>
      </c>
      <c r="U12" s="122">
        <f t="shared" si="3"/>
        <v>-5.7492973135029976E-2</v>
      </c>
      <c r="V12" s="122">
        <f t="shared" si="4"/>
        <v>0.79232280282933731</v>
      </c>
      <c r="W12" s="122">
        <f t="shared" si="5"/>
        <v>0.96175520744500143</v>
      </c>
      <c r="X12" s="122">
        <f t="shared" si="6"/>
        <v>0.60570982957749209</v>
      </c>
      <c r="Y12" s="122">
        <f t="shared" si="7"/>
        <v>0.59915068001115679</v>
      </c>
      <c r="Z12" s="122">
        <f t="shared" si="8"/>
        <v>0.13806871881791166</v>
      </c>
      <c r="AA12" s="122">
        <f t="shared" si="9"/>
        <v>-0.12545579609765298</v>
      </c>
      <c r="AB12" s="122">
        <f t="shared" si="10"/>
        <v>0.91500713354545571</v>
      </c>
      <c r="AC12" s="122">
        <f t="shared" si="11"/>
        <v>1.0670008140201426</v>
      </c>
    </row>
    <row r="13" spans="1:29">
      <c r="A13" s="108">
        <v>2000</v>
      </c>
      <c r="B13" s="108" t="s">
        <v>165</v>
      </c>
      <c r="C13" s="109">
        <v>17805</v>
      </c>
      <c r="D13" s="109">
        <v>14394459</v>
      </c>
      <c r="E13" s="109">
        <v>12854913</v>
      </c>
      <c r="F13" s="109">
        <v>7305173</v>
      </c>
      <c r="G13" s="109">
        <v>3296547</v>
      </c>
      <c r="H13" s="109">
        <v>-843495</v>
      </c>
      <c r="I13" s="109">
        <v>22321422</v>
      </c>
      <c r="J13" s="109">
        <v>28042814</v>
      </c>
      <c r="K13" s="109">
        <v>21215829</v>
      </c>
      <c r="L13" s="109">
        <v>12789247</v>
      </c>
      <c r="M13" s="109">
        <v>8677965</v>
      </c>
      <c r="N13" s="109">
        <v>5196795</v>
      </c>
      <c r="O13" s="109">
        <v>-3501018</v>
      </c>
      <c r="P13" s="109">
        <v>34733234</v>
      </c>
      <c r="Q13" s="109">
        <v>43164975</v>
      </c>
      <c r="R13" s="121">
        <f t="shared" si="0"/>
        <v>0.89304592829782625</v>
      </c>
      <c r="S13" s="121">
        <f t="shared" si="1"/>
        <v>0.50749896192694699</v>
      </c>
      <c r="T13" s="121">
        <f t="shared" si="2"/>
        <v>0.22901499806279624</v>
      </c>
      <c r="U13" s="121">
        <f t="shared" si="3"/>
        <v>-5.859858991574466E-2</v>
      </c>
      <c r="V13" s="121">
        <f t="shared" si="4"/>
        <v>1.5506954446846526</v>
      </c>
      <c r="W13" s="121">
        <f t="shared" si="5"/>
        <v>1.9481672774225138</v>
      </c>
      <c r="X13" s="121">
        <f t="shared" si="6"/>
        <v>0.60281627458441522</v>
      </c>
      <c r="Y13" s="121">
        <f t="shared" si="7"/>
        <v>0.40903256714597391</v>
      </c>
      <c r="Z13" s="121">
        <f t="shared" si="8"/>
        <v>0.24494894825933977</v>
      </c>
      <c r="AA13" s="121">
        <f t="shared" si="9"/>
        <v>-0.16501914678893764</v>
      </c>
      <c r="AB13" s="121">
        <f t="shared" si="10"/>
        <v>1.6371377239135929</v>
      </c>
      <c r="AC13" s="121">
        <f t="shared" si="11"/>
        <v>2.0345646168245417</v>
      </c>
    </row>
    <row r="14" spans="1:29">
      <c r="A14" s="21">
        <v>1300</v>
      </c>
      <c r="B14" s="21" t="s">
        <v>161</v>
      </c>
      <c r="C14" s="110">
        <v>15709</v>
      </c>
      <c r="D14" s="110">
        <v>13198901</v>
      </c>
      <c r="E14" s="110">
        <v>11812708</v>
      </c>
      <c r="F14" s="110">
        <v>6599961</v>
      </c>
      <c r="G14" s="110">
        <v>1744351</v>
      </c>
      <c r="H14" s="110">
        <v>-2428430</v>
      </c>
      <c r="I14" s="110">
        <v>8886342</v>
      </c>
      <c r="J14" s="110">
        <v>11057184</v>
      </c>
      <c r="K14" s="110">
        <v>14050373</v>
      </c>
      <c r="L14" s="110">
        <v>11786035</v>
      </c>
      <c r="M14" s="110">
        <v>6777701</v>
      </c>
      <c r="N14" s="110">
        <v>2215185</v>
      </c>
      <c r="O14" s="110">
        <v>-2924412</v>
      </c>
      <c r="P14" s="110">
        <v>9744611</v>
      </c>
      <c r="Q14" s="110">
        <v>11915453</v>
      </c>
      <c r="R14" s="122">
        <f t="shared" si="0"/>
        <v>0.89497663479709411</v>
      </c>
      <c r="S14" s="122">
        <f t="shared" si="1"/>
        <v>0.50003867746261599</v>
      </c>
      <c r="T14" s="122">
        <f t="shared" si="2"/>
        <v>0.13215880625212659</v>
      </c>
      <c r="U14" s="122">
        <f t="shared" si="3"/>
        <v>-0.1839872880325415</v>
      </c>
      <c r="V14" s="122">
        <f t="shared" si="4"/>
        <v>0.67326378158302724</v>
      </c>
      <c r="W14" s="122">
        <f t="shared" si="5"/>
        <v>0.83773520234752874</v>
      </c>
      <c r="X14" s="122">
        <f t="shared" si="6"/>
        <v>0.83884143146947054</v>
      </c>
      <c r="Y14" s="122">
        <f t="shared" si="7"/>
        <v>0.48238584128691814</v>
      </c>
      <c r="Z14" s="122">
        <f t="shared" si="8"/>
        <v>0.15766022724094228</v>
      </c>
      <c r="AA14" s="122">
        <f t="shared" si="9"/>
        <v>-0.20813767719903237</v>
      </c>
      <c r="AB14" s="122">
        <f t="shared" si="10"/>
        <v>0.69354820686966812</v>
      </c>
      <c r="AC14" s="122">
        <f t="shared" si="11"/>
        <v>0.84805243248702367</v>
      </c>
    </row>
    <row r="15" spans="1:29">
      <c r="A15" s="108">
        <v>1604</v>
      </c>
      <c r="B15" s="108" t="s">
        <v>163</v>
      </c>
      <c r="C15" s="109">
        <v>10556</v>
      </c>
      <c r="D15" s="109">
        <v>9315086</v>
      </c>
      <c r="E15" s="109">
        <v>7865618</v>
      </c>
      <c r="F15" s="109">
        <v>4692732</v>
      </c>
      <c r="G15" s="109">
        <v>1006048</v>
      </c>
      <c r="H15" s="109">
        <v>-717773</v>
      </c>
      <c r="I15" s="109">
        <v>9455275</v>
      </c>
      <c r="J15" s="109">
        <v>11045618</v>
      </c>
      <c r="K15" s="109">
        <v>10015847</v>
      </c>
      <c r="L15" s="109">
        <v>7851868</v>
      </c>
      <c r="M15" s="109">
        <v>4723507</v>
      </c>
      <c r="N15" s="109">
        <v>1235853</v>
      </c>
      <c r="O15" s="109">
        <v>-845639</v>
      </c>
      <c r="P15" s="109">
        <v>10195337</v>
      </c>
      <c r="Q15" s="109">
        <v>11792096</v>
      </c>
      <c r="R15" s="121">
        <f t="shared" si="0"/>
        <v>0.84439563950348928</v>
      </c>
      <c r="S15" s="121">
        <f t="shared" si="1"/>
        <v>0.50377763554732613</v>
      </c>
      <c r="T15" s="121">
        <f t="shared" si="2"/>
        <v>0.10800200878445997</v>
      </c>
      <c r="U15" s="121">
        <f t="shared" si="3"/>
        <v>-7.7054897829177321E-2</v>
      </c>
      <c r="V15" s="121">
        <f t="shared" si="4"/>
        <v>1.0150496731860554</v>
      </c>
      <c r="W15" s="121">
        <f t="shared" si="5"/>
        <v>1.1857773508478613</v>
      </c>
      <c r="X15" s="121">
        <f t="shared" si="6"/>
        <v>0.78394448317750864</v>
      </c>
      <c r="Y15" s="121">
        <f t="shared" si="7"/>
        <v>0.47160335017098404</v>
      </c>
      <c r="Z15" s="121">
        <f t="shared" si="8"/>
        <v>0.12338976424060791</v>
      </c>
      <c r="AA15" s="121">
        <f t="shared" si="9"/>
        <v>-8.4430103614801619E-2</v>
      </c>
      <c r="AB15" s="121">
        <f t="shared" si="10"/>
        <v>1.0179206012232416</v>
      </c>
      <c r="AC15" s="121">
        <f t="shared" si="11"/>
        <v>1.1773438631800186</v>
      </c>
    </row>
    <row r="16" spans="1:29">
      <c r="A16" s="21">
        <v>8200</v>
      </c>
      <c r="B16" s="21" t="s">
        <v>219</v>
      </c>
      <c r="C16" s="110">
        <v>8995</v>
      </c>
      <c r="D16" s="110">
        <v>7346824</v>
      </c>
      <c r="E16" s="110">
        <v>6249205</v>
      </c>
      <c r="F16" s="110">
        <v>4365916</v>
      </c>
      <c r="G16" s="110">
        <v>517459</v>
      </c>
      <c r="H16" s="110">
        <v>-203552</v>
      </c>
      <c r="I16" s="110">
        <v>8656939</v>
      </c>
      <c r="J16" s="110">
        <v>10498985</v>
      </c>
      <c r="K16" s="110">
        <v>8463060</v>
      </c>
      <c r="L16" s="110">
        <v>6215152</v>
      </c>
      <c r="M16" s="110">
        <v>4536818</v>
      </c>
      <c r="N16" s="110">
        <v>1169092</v>
      </c>
      <c r="O16" s="110">
        <v>-563889</v>
      </c>
      <c r="P16" s="110">
        <v>9033199</v>
      </c>
      <c r="Q16" s="110">
        <v>11138549</v>
      </c>
      <c r="R16" s="122">
        <f t="shared" si="0"/>
        <v>0.85059952436590291</v>
      </c>
      <c r="S16" s="122">
        <f t="shared" si="1"/>
        <v>0.59425896142333068</v>
      </c>
      <c r="T16" s="122">
        <f t="shared" si="2"/>
        <v>7.0433019764730986E-2</v>
      </c>
      <c r="U16" s="122">
        <f t="shared" si="3"/>
        <v>-2.7706121720079316E-2</v>
      </c>
      <c r="V16" s="122">
        <f t="shared" si="4"/>
        <v>1.1783239941503976</v>
      </c>
      <c r="W16" s="122">
        <f t="shared" si="5"/>
        <v>1.42905083883866</v>
      </c>
      <c r="X16" s="122">
        <f t="shared" si="6"/>
        <v>0.73438590769768852</v>
      </c>
      <c r="Y16" s="122">
        <f t="shared" si="7"/>
        <v>0.53607300432704008</v>
      </c>
      <c r="Z16" s="122">
        <f t="shared" si="8"/>
        <v>0.13814057799424795</v>
      </c>
      <c r="AA16" s="122">
        <f t="shared" si="9"/>
        <v>-6.6629446086876376E-2</v>
      </c>
      <c r="AB16" s="122">
        <f t="shared" si="10"/>
        <v>1.0673679496541439</v>
      </c>
      <c r="AC16" s="122">
        <f t="shared" si="11"/>
        <v>1.3161373073096492</v>
      </c>
    </row>
    <row r="17" spans="1:29">
      <c r="A17" s="108">
        <v>3000</v>
      </c>
      <c r="B17" s="108" t="s">
        <v>170</v>
      </c>
      <c r="C17" s="109">
        <v>7259</v>
      </c>
      <c r="D17" s="109">
        <v>6136760</v>
      </c>
      <c r="E17" s="109">
        <v>5424723</v>
      </c>
      <c r="F17" s="109">
        <v>4295495</v>
      </c>
      <c r="G17" s="109">
        <v>856705</v>
      </c>
      <c r="H17" s="109">
        <v>-233779</v>
      </c>
      <c r="I17" s="109">
        <v>2392606</v>
      </c>
      <c r="J17" s="109">
        <v>6041623</v>
      </c>
      <c r="K17" s="109">
        <v>6942218</v>
      </c>
      <c r="L17" s="109">
        <v>5414222</v>
      </c>
      <c r="M17" s="109">
        <v>4978296</v>
      </c>
      <c r="N17" s="109">
        <v>883958</v>
      </c>
      <c r="O17" s="109">
        <v>-246953</v>
      </c>
      <c r="P17" s="109">
        <v>2820372</v>
      </c>
      <c r="Q17" s="109">
        <v>6492223</v>
      </c>
      <c r="R17" s="121">
        <f t="shared" si="0"/>
        <v>0.88397183530071244</v>
      </c>
      <c r="S17" s="121">
        <f t="shared" si="1"/>
        <v>0.69996138027232613</v>
      </c>
      <c r="T17" s="121">
        <f t="shared" si="2"/>
        <v>0.13960216791922775</v>
      </c>
      <c r="U17" s="121">
        <f t="shared" si="3"/>
        <v>-3.809485787288406E-2</v>
      </c>
      <c r="V17" s="121">
        <f t="shared" si="4"/>
        <v>0.38988097953969197</v>
      </c>
      <c r="W17" s="121">
        <f t="shared" si="5"/>
        <v>0.98449719395902724</v>
      </c>
      <c r="X17" s="121">
        <f t="shared" si="6"/>
        <v>0.77989800954104294</v>
      </c>
      <c r="Y17" s="121">
        <f t="shared" si="7"/>
        <v>0.71710453345026037</v>
      </c>
      <c r="Z17" s="121">
        <f t="shared" si="8"/>
        <v>0.12733077526519623</v>
      </c>
      <c r="AA17" s="121">
        <f t="shared" si="9"/>
        <v>-3.5572636871962243E-2</v>
      </c>
      <c r="AB17" s="121">
        <f t="shared" si="10"/>
        <v>0.40626381943062001</v>
      </c>
      <c r="AC17" s="121">
        <f t="shared" si="11"/>
        <v>0.93517993816961664</v>
      </c>
    </row>
    <row r="18" spans="1:29">
      <c r="A18" s="21">
        <v>7300</v>
      </c>
      <c r="B18" s="21" t="s">
        <v>210</v>
      </c>
      <c r="C18" s="110">
        <v>4777</v>
      </c>
      <c r="D18" s="110">
        <v>5043604</v>
      </c>
      <c r="E18" s="110">
        <v>4213845</v>
      </c>
      <c r="F18" s="110">
        <v>3034031</v>
      </c>
      <c r="G18" s="110">
        <v>458509</v>
      </c>
      <c r="H18" s="110">
        <v>-92685</v>
      </c>
      <c r="I18" s="110">
        <v>6010684</v>
      </c>
      <c r="J18" s="110">
        <v>8142463</v>
      </c>
      <c r="K18" s="110">
        <v>7055833</v>
      </c>
      <c r="L18" s="110">
        <v>4197741</v>
      </c>
      <c r="M18" s="110">
        <v>3551428</v>
      </c>
      <c r="N18" s="110">
        <v>1079622</v>
      </c>
      <c r="O18" s="110">
        <v>-944646</v>
      </c>
      <c r="P18" s="110">
        <v>6670197</v>
      </c>
      <c r="Q18" s="110">
        <v>8947316</v>
      </c>
      <c r="R18" s="122">
        <f t="shared" si="0"/>
        <v>0.83548292054649809</v>
      </c>
      <c r="S18" s="122">
        <f t="shared" si="1"/>
        <v>0.60156011455300618</v>
      </c>
      <c r="T18" s="122">
        <f t="shared" si="2"/>
        <v>9.0909000785945923E-2</v>
      </c>
      <c r="U18" s="122">
        <f t="shared" si="3"/>
        <v>-1.8376740124720337E-2</v>
      </c>
      <c r="V18" s="122">
        <f t="shared" si="4"/>
        <v>1.1917438403173604</v>
      </c>
      <c r="W18" s="122">
        <f t="shared" si="5"/>
        <v>1.6144136216879834</v>
      </c>
      <c r="X18" s="122">
        <f t="shared" si="6"/>
        <v>0.59493202290927238</v>
      </c>
      <c r="Y18" s="122">
        <f t="shared" si="7"/>
        <v>0.50333220755083063</v>
      </c>
      <c r="Z18" s="122">
        <f t="shared" si="8"/>
        <v>0.15301127450153654</v>
      </c>
      <c r="AA18" s="122">
        <f t="shared" si="9"/>
        <v>-0.13388157004282839</v>
      </c>
      <c r="AB18" s="122">
        <f t="shared" si="10"/>
        <v>0.94534507832030601</v>
      </c>
      <c r="AC18" s="122">
        <f t="shared" si="11"/>
        <v>1.2680736633080743</v>
      </c>
    </row>
    <row r="19" spans="1:29">
      <c r="A19" s="108">
        <v>1100</v>
      </c>
      <c r="B19" s="108" t="s">
        <v>160</v>
      </c>
      <c r="C19" s="109">
        <v>4575</v>
      </c>
      <c r="D19" s="109">
        <v>3706587</v>
      </c>
      <c r="E19" s="109">
        <v>3208800</v>
      </c>
      <c r="F19" s="109">
        <v>2366165</v>
      </c>
      <c r="G19" s="109">
        <v>44553</v>
      </c>
      <c r="H19" s="109">
        <v>-156773</v>
      </c>
      <c r="I19" s="109">
        <v>992317</v>
      </c>
      <c r="J19" s="109">
        <v>2256686</v>
      </c>
      <c r="K19" s="109">
        <v>3974581</v>
      </c>
      <c r="L19" s="109">
        <v>3203693</v>
      </c>
      <c r="M19" s="109">
        <v>2411173</v>
      </c>
      <c r="N19" s="109">
        <v>133777</v>
      </c>
      <c r="O19" s="109">
        <v>-882018</v>
      </c>
      <c r="P19" s="109">
        <v>1010120</v>
      </c>
      <c r="Q19" s="109">
        <v>2345419</v>
      </c>
      <c r="R19" s="121">
        <f t="shared" si="0"/>
        <v>0.86570205960361923</v>
      </c>
      <c r="S19" s="121">
        <f t="shared" si="1"/>
        <v>0.63836758721702747</v>
      </c>
      <c r="T19" s="121">
        <f t="shared" si="2"/>
        <v>1.201995258711046E-2</v>
      </c>
      <c r="U19" s="121">
        <f t="shared" si="3"/>
        <v>-4.2295783155771066E-2</v>
      </c>
      <c r="V19" s="121">
        <f t="shared" si="4"/>
        <v>0.26771717485654595</v>
      </c>
      <c r="W19" s="121">
        <f t="shared" si="5"/>
        <v>0.60883125095944057</v>
      </c>
      <c r="X19" s="121">
        <f t="shared" si="6"/>
        <v>0.80604546743417738</v>
      </c>
      <c r="Y19" s="121">
        <f t="shared" si="7"/>
        <v>0.60664834859322281</v>
      </c>
      <c r="Z19" s="121">
        <f t="shared" si="8"/>
        <v>3.3658139059186368E-2</v>
      </c>
      <c r="AA19" s="121">
        <f t="shared" si="9"/>
        <v>-0.22191471251938255</v>
      </c>
      <c r="AB19" s="121">
        <f t="shared" si="10"/>
        <v>0.25414502811742923</v>
      </c>
      <c r="AC19" s="121">
        <f t="shared" si="11"/>
        <v>0.5901047179564336</v>
      </c>
    </row>
    <row r="20" spans="1:29">
      <c r="A20" s="21">
        <v>8000</v>
      </c>
      <c r="B20" s="21" t="s">
        <v>218</v>
      </c>
      <c r="C20" s="110">
        <v>4284</v>
      </c>
      <c r="D20" s="110">
        <v>3688291</v>
      </c>
      <c r="E20" s="110">
        <v>3205063</v>
      </c>
      <c r="F20" s="110">
        <v>2286706</v>
      </c>
      <c r="G20" s="110">
        <v>717845</v>
      </c>
      <c r="H20" s="110">
        <v>-1136438</v>
      </c>
      <c r="I20" s="110">
        <v>1285478</v>
      </c>
      <c r="J20" s="110">
        <v>4806156</v>
      </c>
      <c r="K20" s="110">
        <v>4720488</v>
      </c>
      <c r="L20" s="110">
        <v>3192151</v>
      </c>
      <c r="M20" s="110">
        <v>2806144</v>
      </c>
      <c r="N20" s="110">
        <v>929826</v>
      </c>
      <c r="O20" s="110">
        <v>-1392750</v>
      </c>
      <c r="P20" s="110">
        <v>1454788</v>
      </c>
      <c r="Q20" s="110">
        <v>5210886</v>
      </c>
      <c r="R20" s="122">
        <f t="shared" si="0"/>
        <v>0.8689832228530775</v>
      </c>
      <c r="S20" s="122">
        <f t="shared" si="1"/>
        <v>0.61999066776455547</v>
      </c>
      <c r="T20" s="122">
        <f t="shared" si="2"/>
        <v>0.19462808113568045</v>
      </c>
      <c r="U20" s="122">
        <f t="shared" si="3"/>
        <v>-0.30812048181664625</v>
      </c>
      <c r="V20" s="122">
        <f t="shared" si="4"/>
        <v>0.34852944087112431</v>
      </c>
      <c r="W20" s="122">
        <f t="shared" si="5"/>
        <v>1.3030848162468742</v>
      </c>
      <c r="X20" s="122">
        <f t="shared" si="6"/>
        <v>0.67623326232372583</v>
      </c>
      <c r="Y20" s="122">
        <f t="shared" si="7"/>
        <v>0.5944605727204475</v>
      </c>
      <c r="Z20" s="122">
        <f t="shared" si="8"/>
        <v>0.19697666851393331</v>
      </c>
      <c r="AA20" s="122">
        <f t="shared" si="9"/>
        <v>-0.29504364802961047</v>
      </c>
      <c r="AB20" s="122">
        <f t="shared" si="10"/>
        <v>0.30818593331875854</v>
      </c>
      <c r="AC20" s="122">
        <f t="shared" si="11"/>
        <v>1.1038871404820858</v>
      </c>
    </row>
    <row r="21" spans="1:29">
      <c r="A21" s="108">
        <v>5200</v>
      </c>
      <c r="B21" s="108" t="s">
        <v>189</v>
      </c>
      <c r="C21" s="109">
        <v>3955</v>
      </c>
      <c r="D21" s="109">
        <v>4454034</v>
      </c>
      <c r="E21" s="109">
        <v>3696137</v>
      </c>
      <c r="F21" s="109">
        <v>2962726</v>
      </c>
      <c r="G21" s="109">
        <v>193190</v>
      </c>
      <c r="H21" s="109">
        <v>-166843</v>
      </c>
      <c r="I21" s="109">
        <v>3939307</v>
      </c>
      <c r="J21" s="109">
        <v>4985031</v>
      </c>
      <c r="K21" s="109">
        <v>5196366</v>
      </c>
      <c r="L21" s="109">
        <v>3688566</v>
      </c>
      <c r="M21" s="109">
        <v>3129846</v>
      </c>
      <c r="N21" s="109">
        <v>442624</v>
      </c>
      <c r="O21" s="109">
        <v>-266221</v>
      </c>
      <c r="P21" s="109">
        <v>4932516</v>
      </c>
      <c r="Q21" s="109">
        <v>6084891</v>
      </c>
      <c r="R21" s="121">
        <f t="shared" si="0"/>
        <v>0.82984032003347974</v>
      </c>
      <c r="S21" s="121">
        <f t="shared" si="1"/>
        <v>0.66517812841123347</v>
      </c>
      <c r="T21" s="121">
        <f t="shared" si="2"/>
        <v>4.3374163735615846E-2</v>
      </c>
      <c r="U21" s="121">
        <f t="shared" si="3"/>
        <v>-3.7458851908180317E-2</v>
      </c>
      <c r="V21" s="121">
        <f t="shared" si="4"/>
        <v>0.88443577215620717</v>
      </c>
      <c r="W21" s="121">
        <f t="shared" si="5"/>
        <v>1.1192170962323142</v>
      </c>
      <c r="X21" s="121">
        <f t="shared" si="6"/>
        <v>0.70983568132036889</v>
      </c>
      <c r="Y21" s="121">
        <f t="shared" si="7"/>
        <v>0.60231438663096482</v>
      </c>
      <c r="Z21" s="121">
        <f t="shared" si="8"/>
        <v>8.5179527385099513E-2</v>
      </c>
      <c r="AA21" s="121">
        <f t="shared" si="9"/>
        <v>-5.1232149544508603E-2</v>
      </c>
      <c r="AB21" s="121">
        <f t="shared" si="10"/>
        <v>0.94922413086376134</v>
      </c>
      <c r="AC21" s="121">
        <f t="shared" si="11"/>
        <v>1.1709896877933541</v>
      </c>
    </row>
    <row r="22" spans="1:29">
      <c r="A22" s="21">
        <v>3609</v>
      </c>
      <c r="B22" s="21" t="s">
        <v>173</v>
      </c>
      <c r="C22" s="110">
        <v>3745</v>
      </c>
      <c r="D22" s="110">
        <v>3702605</v>
      </c>
      <c r="E22" s="110">
        <v>3283422</v>
      </c>
      <c r="F22" s="110">
        <v>2107231</v>
      </c>
      <c r="G22" s="110">
        <v>508258</v>
      </c>
      <c r="H22" s="110">
        <v>-65682</v>
      </c>
      <c r="I22" s="110">
        <v>1778530</v>
      </c>
      <c r="J22" s="110">
        <v>2664561</v>
      </c>
      <c r="K22" s="110">
        <v>4071460</v>
      </c>
      <c r="L22" s="110">
        <v>3264000</v>
      </c>
      <c r="M22" s="110">
        <v>2279711</v>
      </c>
      <c r="N22" s="110">
        <v>536615</v>
      </c>
      <c r="O22" s="110">
        <v>-59599</v>
      </c>
      <c r="P22" s="110">
        <v>3660517</v>
      </c>
      <c r="Q22" s="110">
        <v>4546548</v>
      </c>
      <c r="R22" s="122">
        <f t="shared" si="0"/>
        <v>0.88678700536514155</v>
      </c>
      <c r="S22" s="122">
        <f t="shared" si="1"/>
        <v>0.56912119980392184</v>
      </c>
      <c r="T22" s="122">
        <f t="shared" si="2"/>
        <v>0.13727038125860036</v>
      </c>
      <c r="U22" s="122">
        <f t="shared" si="3"/>
        <v>-1.7739402393720096E-2</v>
      </c>
      <c r="V22" s="122">
        <f t="shared" si="4"/>
        <v>0.48034559452061454</v>
      </c>
      <c r="W22" s="122">
        <f t="shared" si="5"/>
        <v>0.71964495267521111</v>
      </c>
      <c r="X22" s="122">
        <f t="shared" si="6"/>
        <v>0.80167802213456596</v>
      </c>
      <c r="Y22" s="122">
        <f t="shared" si="7"/>
        <v>0.55992469531814137</v>
      </c>
      <c r="Z22" s="122">
        <f t="shared" si="8"/>
        <v>0.13179915804158704</v>
      </c>
      <c r="AA22" s="122">
        <f t="shared" si="9"/>
        <v>-1.4638237880268995E-2</v>
      </c>
      <c r="AB22" s="122">
        <f t="shared" si="10"/>
        <v>0.89906741070770679</v>
      </c>
      <c r="AC22" s="122">
        <f t="shared" si="11"/>
        <v>1.1166873799570669</v>
      </c>
    </row>
    <row r="23" spans="1:29">
      <c r="A23" s="108">
        <v>4200</v>
      </c>
      <c r="B23" s="108" t="s">
        <v>181</v>
      </c>
      <c r="C23" s="109">
        <v>3707</v>
      </c>
      <c r="D23" s="109">
        <v>3891251</v>
      </c>
      <c r="E23" s="109">
        <v>3015417</v>
      </c>
      <c r="F23" s="109">
        <v>2418008</v>
      </c>
      <c r="G23" s="109">
        <v>288468</v>
      </c>
      <c r="H23" s="109">
        <v>-387669</v>
      </c>
      <c r="I23" s="109">
        <v>2665728</v>
      </c>
      <c r="J23" s="109">
        <v>4254318</v>
      </c>
      <c r="K23" s="109">
        <v>4555233</v>
      </c>
      <c r="L23" s="109">
        <v>3015417</v>
      </c>
      <c r="M23" s="109">
        <v>2543141</v>
      </c>
      <c r="N23" s="109">
        <v>539679</v>
      </c>
      <c r="O23" s="109">
        <v>-492545</v>
      </c>
      <c r="P23" s="109">
        <v>4969813</v>
      </c>
      <c r="Q23" s="109">
        <v>6558403</v>
      </c>
      <c r="R23" s="121">
        <f t="shared" si="0"/>
        <v>0.7749222550794076</v>
      </c>
      <c r="S23" s="121">
        <f t="shared" si="1"/>
        <v>0.62139604975366536</v>
      </c>
      <c r="T23" s="121">
        <f t="shared" si="2"/>
        <v>7.4132457659503326E-2</v>
      </c>
      <c r="U23" s="121">
        <f t="shared" si="3"/>
        <v>-9.9625801573838338E-2</v>
      </c>
      <c r="V23" s="121">
        <f t="shared" si="4"/>
        <v>0.68505681077884717</v>
      </c>
      <c r="W23" s="121">
        <f t="shared" si="5"/>
        <v>1.0933034132210953</v>
      </c>
      <c r="X23" s="121">
        <f t="shared" si="6"/>
        <v>0.66196767541857904</v>
      </c>
      <c r="Y23" s="121">
        <f t="shared" si="7"/>
        <v>0.55828999306950933</v>
      </c>
      <c r="Z23" s="121">
        <f t="shared" si="8"/>
        <v>0.11847451052448908</v>
      </c>
      <c r="AA23" s="121">
        <f t="shared" si="9"/>
        <v>-0.10812729008592974</v>
      </c>
      <c r="AB23" s="121">
        <f t="shared" si="10"/>
        <v>1.0910118099337618</v>
      </c>
      <c r="AC23" s="121">
        <f t="shared" si="11"/>
        <v>1.4397513804453033</v>
      </c>
    </row>
    <row r="24" spans="1:29">
      <c r="A24" s="21">
        <v>7620</v>
      </c>
      <c r="B24" s="21" t="s">
        <v>216</v>
      </c>
      <c r="C24" s="110">
        <v>3547</v>
      </c>
      <c r="D24" s="110">
        <v>3838644</v>
      </c>
      <c r="E24" s="110">
        <v>3344384</v>
      </c>
      <c r="F24" s="110">
        <v>2142384</v>
      </c>
      <c r="G24" s="110">
        <v>421690</v>
      </c>
      <c r="H24" s="110">
        <v>-73533</v>
      </c>
      <c r="I24" s="110">
        <v>4490697</v>
      </c>
      <c r="J24" s="110">
        <v>4981427</v>
      </c>
      <c r="K24" s="110">
        <v>4277418</v>
      </c>
      <c r="L24" s="110">
        <v>3321682</v>
      </c>
      <c r="M24" s="110">
        <v>2219313</v>
      </c>
      <c r="N24" s="110">
        <v>633583</v>
      </c>
      <c r="O24" s="110">
        <v>-276768</v>
      </c>
      <c r="P24" s="110">
        <v>7651936</v>
      </c>
      <c r="Q24" s="110">
        <v>8143589</v>
      </c>
      <c r="R24" s="122">
        <f t="shared" si="0"/>
        <v>0.87124099030803581</v>
      </c>
      <c r="S24" s="122">
        <f t="shared" si="1"/>
        <v>0.55810958244630138</v>
      </c>
      <c r="T24" s="122">
        <f t="shared" si="2"/>
        <v>0.10985389632380602</v>
      </c>
      <c r="U24" s="122">
        <f t="shared" si="3"/>
        <v>-1.9155983206569818E-2</v>
      </c>
      <c r="V24" s="122">
        <f t="shared" si="4"/>
        <v>1.1698654524879097</v>
      </c>
      <c r="W24" s="122">
        <f t="shared" si="5"/>
        <v>1.2977048666143565</v>
      </c>
      <c r="X24" s="122">
        <f t="shared" si="6"/>
        <v>0.77656240283273692</v>
      </c>
      <c r="Y24" s="122">
        <f t="shared" si="7"/>
        <v>0.51884407836690261</v>
      </c>
      <c r="Z24" s="122">
        <f t="shared" si="8"/>
        <v>0.14812276939031913</v>
      </c>
      <c r="AA24" s="122">
        <f t="shared" si="9"/>
        <v>-6.4704454883763987E-2</v>
      </c>
      <c r="AB24" s="122">
        <f t="shared" si="10"/>
        <v>1.7889147144375415</v>
      </c>
      <c r="AC24" s="122">
        <f t="shared" si="11"/>
        <v>1.9038562515985111</v>
      </c>
    </row>
    <row r="25" spans="1:29">
      <c r="A25" s="108">
        <v>2300</v>
      </c>
      <c r="B25" s="108" t="s">
        <v>166</v>
      </c>
      <c r="C25" s="109">
        <v>3323</v>
      </c>
      <c r="D25" s="109">
        <v>2804430</v>
      </c>
      <c r="E25" s="109">
        <v>2547606</v>
      </c>
      <c r="F25" s="109">
        <v>1587003</v>
      </c>
      <c r="G25" s="109">
        <v>468595</v>
      </c>
      <c r="H25" s="109">
        <v>9560</v>
      </c>
      <c r="I25" s="109">
        <v>1028889</v>
      </c>
      <c r="J25" s="109">
        <v>1531686</v>
      </c>
      <c r="K25" s="109">
        <v>3081836</v>
      </c>
      <c r="L25" s="109">
        <v>2544985</v>
      </c>
      <c r="M25" s="109">
        <v>1647492</v>
      </c>
      <c r="N25" s="109">
        <v>575332</v>
      </c>
      <c r="O25" s="109">
        <v>-241584</v>
      </c>
      <c r="P25" s="109">
        <v>1186811</v>
      </c>
      <c r="Q25" s="109">
        <v>1758636</v>
      </c>
      <c r="R25" s="121">
        <f t="shared" si="0"/>
        <v>0.90842203228463536</v>
      </c>
      <c r="S25" s="121">
        <f t="shared" si="1"/>
        <v>0.56589146457568917</v>
      </c>
      <c r="T25" s="121">
        <f t="shared" si="2"/>
        <v>0.16709099531812169</v>
      </c>
      <c r="U25" s="121">
        <f t="shared" si="3"/>
        <v>3.4088923595882231E-3</v>
      </c>
      <c r="V25" s="121">
        <f t="shared" si="4"/>
        <v>0.3668799007284903</v>
      </c>
      <c r="W25" s="121">
        <f t="shared" si="5"/>
        <v>0.54616660069960743</v>
      </c>
      <c r="X25" s="121">
        <f t="shared" si="6"/>
        <v>0.82580156763695411</v>
      </c>
      <c r="Y25" s="121">
        <f t="shared" si="7"/>
        <v>0.53458133398402774</v>
      </c>
      <c r="Z25" s="121">
        <f t="shared" si="8"/>
        <v>0.18668482034735137</v>
      </c>
      <c r="AA25" s="121">
        <f t="shared" si="9"/>
        <v>-7.8389635269365404E-2</v>
      </c>
      <c r="AB25" s="121">
        <f t="shared" si="10"/>
        <v>0.38509868792499019</v>
      </c>
      <c r="AC25" s="121">
        <f t="shared" si="11"/>
        <v>0.57064555024991592</v>
      </c>
    </row>
    <row r="26" spans="1:29">
      <c r="A26" s="21">
        <v>6100</v>
      </c>
      <c r="B26" s="21" t="s">
        <v>197</v>
      </c>
      <c r="C26" s="110">
        <v>3234</v>
      </c>
      <c r="D26" s="110">
        <v>3301547</v>
      </c>
      <c r="E26" s="110">
        <v>2604251</v>
      </c>
      <c r="F26" s="110">
        <v>1972731</v>
      </c>
      <c r="G26" s="110">
        <v>641824</v>
      </c>
      <c r="H26" s="110">
        <v>-167873</v>
      </c>
      <c r="I26" s="110">
        <v>2583368</v>
      </c>
      <c r="J26" s="110">
        <v>4520768</v>
      </c>
      <c r="K26" s="110">
        <v>4465744</v>
      </c>
      <c r="L26" s="110">
        <v>2592271</v>
      </c>
      <c r="M26" s="110">
        <v>2241289</v>
      </c>
      <c r="N26" s="110">
        <v>828023</v>
      </c>
      <c r="O26" s="110">
        <v>39362</v>
      </c>
      <c r="P26" s="110">
        <v>4958815</v>
      </c>
      <c r="Q26" s="110">
        <v>6990260</v>
      </c>
      <c r="R26" s="122">
        <f t="shared" si="0"/>
        <v>0.78879719113494373</v>
      </c>
      <c r="S26" s="122">
        <f t="shared" si="1"/>
        <v>0.59751716392345766</v>
      </c>
      <c r="T26" s="122">
        <f t="shared" si="2"/>
        <v>0.19440098838514189</v>
      </c>
      <c r="U26" s="122">
        <f t="shared" si="3"/>
        <v>-5.0846769711289888E-2</v>
      </c>
      <c r="V26" s="122">
        <f t="shared" si="4"/>
        <v>0.78247197450165029</v>
      </c>
      <c r="W26" s="122">
        <f t="shared" si="5"/>
        <v>1.3692877914504928</v>
      </c>
      <c r="X26" s="122">
        <f t="shared" si="6"/>
        <v>0.58047908702334927</v>
      </c>
      <c r="Y26" s="122">
        <f t="shared" si="7"/>
        <v>0.50188479232127947</v>
      </c>
      <c r="Z26" s="122">
        <f t="shared" si="8"/>
        <v>0.18541658456015392</v>
      </c>
      <c r="AA26" s="122">
        <f t="shared" si="9"/>
        <v>8.8142087858148616E-3</v>
      </c>
      <c r="AB26" s="122">
        <f t="shared" si="10"/>
        <v>1.1104118373108713</v>
      </c>
      <c r="AC26" s="122">
        <f t="shared" si="11"/>
        <v>1.5653069231017274</v>
      </c>
    </row>
    <row r="27" spans="1:29">
      <c r="A27" s="108">
        <v>8716</v>
      </c>
      <c r="B27" s="108" t="s">
        <v>226</v>
      </c>
      <c r="C27" s="109">
        <v>2566</v>
      </c>
      <c r="D27" s="109">
        <v>2624123</v>
      </c>
      <c r="E27" s="109">
        <v>1956139</v>
      </c>
      <c r="F27" s="109">
        <v>1515487</v>
      </c>
      <c r="G27" s="109">
        <v>194863</v>
      </c>
      <c r="H27" s="109">
        <v>-521115</v>
      </c>
      <c r="I27" s="109">
        <v>2749145</v>
      </c>
      <c r="J27" s="109">
        <v>3301378</v>
      </c>
      <c r="K27" s="109">
        <v>2741377</v>
      </c>
      <c r="L27" s="109">
        <v>1952214</v>
      </c>
      <c r="M27" s="109">
        <v>1517145</v>
      </c>
      <c r="N27" s="109">
        <v>264382</v>
      </c>
      <c r="O27" s="109">
        <v>-550714</v>
      </c>
      <c r="P27" s="109">
        <v>2696266</v>
      </c>
      <c r="Q27" s="109">
        <v>3248499</v>
      </c>
      <c r="R27" s="121">
        <f t="shared" si="0"/>
        <v>0.74544485910149794</v>
      </c>
      <c r="S27" s="121">
        <f t="shared" si="1"/>
        <v>0.57752132807799028</v>
      </c>
      <c r="T27" s="121">
        <f t="shared" si="2"/>
        <v>7.425833316502313E-2</v>
      </c>
      <c r="U27" s="121">
        <f t="shared" si="3"/>
        <v>-0.19858634675280085</v>
      </c>
      <c r="V27" s="121">
        <f t="shared" si="4"/>
        <v>1.0476433459864496</v>
      </c>
      <c r="W27" s="121">
        <f t="shared" si="5"/>
        <v>1.2580881307774063</v>
      </c>
      <c r="X27" s="121">
        <f t="shared" si="6"/>
        <v>0.71212897751750304</v>
      </c>
      <c r="Y27" s="121">
        <f t="shared" si="7"/>
        <v>0.55342442867216002</v>
      </c>
      <c r="Z27" s="121">
        <f t="shared" si="8"/>
        <v>9.6441313981987881E-2</v>
      </c>
      <c r="AA27" s="121">
        <f t="shared" si="9"/>
        <v>-0.20088955295094399</v>
      </c>
      <c r="AB27" s="121">
        <f t="shared" si="10"/>
        <v>0.9835444012260991</v>
      </c>
      <c r="AC27" s="121">
        <f t="shared" si="11"/>
        <v>1.1849880552729521</v>
      </c>
    </row>
    <row r="28" spans="1:29">
      <c r="A28" s="21">
        <v>7708</v>
      </c>
      <c r="B28" s="21" t="s">
        <v>217</v>
      </c>
      <c r="C28" s="110">
        <v>2306</v>
      </c>
      <c r="D28" s="110">
        <v>2332460</v>
      </c>
      <c r="E28" s="110">
        <v>2091539</v>
      </c>
      <c r="F28" s="110">
        <v>1159886</v>
      </c>
      <c r="G28" s="110">
        <v>559237</v>
      </c>
      <c r="H28" s="110">
        <v>-431784</v>
      </c>
      <c r="I28" s="110">
        <v>605386</v>
      </c>
      <c r="J28" s="110">
        <v>990951</v>
      </c>
      <c r="K28" s="110">
        <v>2595190</v>
      </c>
      <c r="L28" s="110">
        <v>2086538</v>
      </c>
      <c r="M28" s="110">
        <v>1202554</v>
      </c>
      <c r="N28" s="110">
        <v>688379</v>
      </c>
      <c r="O28" s="110">
        <v>-569227</v>
      </c>
      <c r="P28" s="110">
        <v>778213</v>
      </c>
      <c r="Q28" s="110">
        <v>1228536</v>
      </c>
      <c r="R28" s="122">
        <f t="shared" si="0"/>
        <v>0.89670948269209327</v>
      </c>
      <c r="S28" s="122">
        <f t="shared" si="1"/>
        <v>0.49728012484672834</v>
      </c>
      <c r="T28" s="122">
        <f t="shared" si="2"/>
        <v>0.23976273976831328</v>
      </c>
      <c r="U28" s="122">
        <f t="shared" si="3"/>
        <v>-0.18511957332601631</v>
      </c>
      <c r="V28" s="122">
        <f t="shared" si="4"/>
        <v>0.25954828807353608</v>
      </c>
      <c r="W28" s="122">
        <f t="shared" si="5"/>
        <v>0.42485230186155387</v>
      </c>
      <c r="X28" s="122">
        <f t="shared" si="6"/>
        <v>0.80400201911998737</v>
      </c>
      <c r="Y28" s="122">
        <f t="shared" si="7"/>
        <v>0.46337801856511468</v>
      </c>
      <c r="Z28" s="122">
        <f t="shared" si="8"/>
        <v>0.26525186980529364</v>
      </c>
      <c r="AA28" s="122">
        <f t="shared" si="9"/>
        <v>-0.21933923913085362</v>
      </c>
      <c r="AB28" s="122">
        <f t="shared" si="10"/>
        <v>0.29986744708479918</v>
      </c>
      <c r="AC28" s="122">
        <f t="shared" si="11"/>
        <v>0.47338961694519477</v>
      </c>
    </row>
    <row r="29" spans="1:29">
      <c r="A29" s="108">
        <v>8717</v>
      </c>
      <c r="B29" s="108" t="s">
        <v>227</v>
      </c>
      <c r="C29" s="109">
        <v>2111</v>
      </c>
      <c r="D29" s="109">
        <v>2059946</v>
      </c>
      <c r="E29" s="109">
        <v>1819240</v>
      </c>
      <c r="F29" s="109">
        <v>1070294</v>
      </c>
      <c r="G29" s="109">
        <v>259855</v>
      </c>
      <c r="H29" s="109">
        <v>-154044</v>
      </c>
      <c r="I29" s="109">
        <v>1343873</v>
      </c>
      <c r="J29" s="109">
        <v>1751188</v>
      </c>
      <c r="K29" s="109">
        <v>2263611</v>
      </c>
      <c r="L29" s="109">
        <v>1815082</v>
      </c>
      <c r="M29" s="109">
        <v>1135139</v>
      </c>
      <c r="N29" s="109">
        <v>347156</v>
      </c>
      <c r="O29" s="109">
        <v>-467066</v>
      </c>
      <c r="P29" s="109">
        <v>1602816</v>
      </c>
      <c r="Q29" s="109">
        <v>2030645</v>
      </c>
      <c r="R29" s="121">
        <f t="shared" si="0"/>
        <v>0.88314936410954459</v>
      </c>
      <c r="S29" s="121">
        <f t="shared" si="1"/>
        <v>0.51957381407085423</v>
      </c>
      <c r="T29" s="121">
        <f t="shared" si="2"/>
        <v>0.12614651063668658</v>
      </c>
      <c r="U29" s="121">
        <f t="shared" si="3"/>
        <v>-7.4780601044881753E-2</v>
      </c>
      <c r="V29" s="121">
        <f t="shared" si="4"/>
        <v>0.65238263527296347</v>
      </c>
      <c r="W29" s="121">
        <f t="shared" si="5"/>
        <v>0.85011354666578642</v>
      </c>
      <c r="X29" s="121">
        <f t="shared" si="6"/>
        <v>0.80185243842692056</v>
      </c>
      <c r="Y29" s="121">
        <f t="shared" si="7"/>
        <v>0.50147264702283212</v>
      </c>
      <c r="Z29" s="121">
        <f t="shared" si="8"/>
        <v>0.15336380676715214</v>
      </c>
      <c r="AA29" s="121">
        <f t="shared" si="9"/>
        <v>-0.20633668947535597</v>
      </c>
      <c r="AB29" s="121">
        <f t="shared" si="10"/>
        <v>0.70807925920133807</v>
      </c>
      <c r="AC29" s="121">
        <f t="shared" si="11"/>
        <v>0.89708213999666908</v>
      </c>
    </row>
    <row r="30" spans="1:29">
      <c r="A30" s="21">
        <v>6250</v>
      </c>
      <c r="B30" s="21" t="s">
        <v>198</v>
      </c>
      <c r="C30" s="110">
        <v>2015</v>
      </c>
      <c r="D30" s="110">
        <v>2128846</v>
      </c>
      <c r="E30" s="110">
        <v>1677939</v>
      </c>
      <c r="F30" s="110">
        <v>1293581</v>
      </c>
      <c r="G30" s="110">
        <v>360068</v>
      </c>
      <c r="H30" s="110">
        <v>-318693</v>
      </c>
      <c r="I30" s="110">
        <v>691610</v>
      </c>
      <c r="J30" s="110">
        <v>1743957</v>
      </c>
      <c r="K30" s="110">
        <v>2652838</v>
      </c>
      <c r="L30" s="110">
        <v>1670135</v>
      </c>
      <c r="M30" s="110">
        <v>1577478</v>
      </c>
      <c r="N30" s="110">
        <v>471059</v>
      </c>
      <c r="O30" s="110">
        <v>-401869</v>
      </c>
      <c r="P30" s="110">
        <v>946959</v>
      </c>
      <c r="Q30" s="110">
        <v>2041410</v>
      </c>
      <c r="R30" s="122">
        <f t="shared" si="0"/>
        <v>0.78819181847818021</v>
      </c>
      <c r="S30" s="122">
        <f t="shared" si="1"/>
        <v>0.6076442354214443</v>
      </c>
      <c r="T30" s="122">
        <f t="shared" si="2"/>
        <v>0.16913764546613516</v>
      </c>
      <c r="U30" s="122">
        <f t="shared" si="3"/>
        <v>-0.14970223304081179</v>
      </c>
      <c r="V30" s="122">
        <f t="shared" si="4"/>
        <v>0.32487554289976822</v>
      </c>
      <c r="W30" s="122">
        <f t="shared" si="5"/>
        <v>0.81920298603092945</v>
      </c>
      <c r="X30" s="122">
        <f t="shared" si="6"/>
        <v>0.62956539374059028</v>
      </c>
      <c r="Y30" s="122">
        <f t="shared" si="7"/>
        <v>0.59463789345598939</v>
      </c>
      <c r="Z30" s="122">
        <f t="shared" si="8"/>
        <v>0.17756794798626979</v>
      </c>
      <c r="AA30" s="122">
        <f t="shared" si="9"/>
        <v>-0.15148644583649662</v>
      </c>
      <c r="AB30" s="122">
        <f t="shared" si="10"/>
        <v>0.35696073412699908</v>
      </c>
      <c r="AC30" s="122">
        <f t="shared" si="11"/>
        <v>0.76951928463027142</v>
      </c>
    </row>
    <row r="31" spans="1:29">
      <c r="A31" s="108">
        <v>6400</v>
      </c>
      <c r="B31" s="108" t="s">
        <v>199</v>
      </c>
      <c r="C31" s="109">
        <v>1880</v>
      </c>
      <c r="D31" s="109">
        <v>1889772</v>
      </c>
      <c r="E31" s="109">
        <v>1592582</v>
      </c>
      <c r="F31" s="109">
        <v>1133496</v>
      </c>
      <c r="G31" s="109">
        <v>253947</v>
      </c>
      <c r="H31" s="109">
        <v>-232753</v>
      </c>
      <c r="I31" s="109">
        <v>792387</v>
      </c>
      <c r="J31" s="109">
        <v>1252389</v>
      </c>
      <c r="K31" s="109">
        <v>2281439</v>
      </c>
      <c r="L31" s="109">
        <v>1586799</v>
      </c>
      <c r="M31" s="109">
        <v>1210191</v>
      </c>
      <c r="N31" s="109">
        <v>343383</v>
      </c>
      <c r="O31" s="109">
        <v>-404136</v>
      </c>
      <c r="P31" s="109">
        <v>1044578</v>
      </c>
      <c r="Q31" s="109">
        <v>1595157</v>
      </c>
      <c r="R31" s="121">
        <f t="shared" si="0"/>
        <v>0.84273764242458882</v>
      </c>
      <c r="S31" s="121">
        <f t="shared" si="1"/>
        <v>0.59980569084524482</v>
      </c>
      <c r="T31" s="121">
        <f t="shared" si="2"/>
        <v>0.13437970294829218</v>
      </c>
      <c r="U31" s="121">
        <f t="shared" si="3"/>
        <v>-0.12316459340068538</v>
      </c>
      <c r="V31" s="121">
        <f t="shared" si="4"/>
        <v>0.41930296353210861</v>
      </c>
      <c r="W31" s="121">
        <f t="shared" si="5"/>
        <v>0.66271962966961095</v>
      </c>
      <c r="X31" s="121">
        <f t="shared" si="6"/>
        <v>0.69552549947642694</v>
      </c>
      <c r="Y31" s="121">
        <f t="shared" si="7"/>
        <v>0.53045073745123139</v>
      </c>
      <c r="Z31" s="121">
        <f t="shared" si="8"/>
        <v>0.15051158501279235</v>
      </c>
      <c r="AA31" s="121">
        <f t="shared" si="9"/>
        <v>-0.17714083085280824</v>
      </c>
      <c r="AB31" s="121">
        <f t="shared" si="10"/>
        <v>0.4578592721523565</v>
      </c>
      <c r="AC31" s="121">
        <f t="shared" si="11"/>
        <v>0.69918897678175929</v>
      </c>
    </row>
    <row r="32" spans="1:29">
      <c r="A32" s="21">
        <v>8613</v>
      </c>
      <c r="B32" s="21" t="s">
        <v>223</v>
      </c>
      <c r="C32" s="110">
        <v>1798</v>
      </c>
      <c r="D32" s="110">
        <v>1705841</v>
      </c>
      <c r="E32" s="110">
        <v>1460991</v>
      </c>
      <c r="F32" s="110">
        <v>905123</v>
      </c>
      <c r="G32" s="110">
        <v>178639</v>
      </c>
      <c r="H32" s="110">
        <v>-282071</v>
      </c>
      <c r="I32" s="110">
        <v>418201</v>
      </c>
      <c r="J32" s="110">
        <v>549212</v>
      </c>
      <c r="K32" s="110">
        <v>1803180</v>
      </c>
      <c r="L32" s="110">
        <v>1456792</v>
      </c>
      <c r="M32" s="110">
        <v>905123</v>
      </c>
      <c r="N32" s="110">
        <v>213192</v>
      </c>
      <c r="O32" s="110">
        <v>-299865</v>
      </c>
      <c r="P32" s="110">
        <v>631960</v>
      </c>
      <c r="Q32" s="110">
        <v>762971</v>
      </c>
      <c r="R32" s="122">
        <f t="shared" si="0"/>
        <v>0.85646376186291684</v>
      </c>
      <c r="S32" s="122">
        <f t="shared" si="1"/>
        <v>0.53060220735695762</v>
      </c>
      <c r="T32" s="122">
        <f t="shared" si="2"/>
        <v>0.10472195239767364</v>
      </c>
      <c r="U32" s="122">
        <f t="shared" si="3"/>
        <v>-0.16535597397412771</v>
      </c>
      <c r="V32" s="122">
        <f t="shared" si="4"/>
        <v>0.24515825331903734</v>
      </c>
      <c r="W32" s="122">
        <f t="shared" si="5"/>
        <v>0.32195966681537141</v>
      </c>
      <c r="X32" s="122">
        <f t="shared" si="6"/>
        <v>0.80790159606916667</v>
      </c>
      <c r="Y32" s="122">
        <f t="shared" si="7"/>
        <v>0.50195931631894763</v>
      </c>
      <c r="Z32" s="122">
        <f t="shared" si="8"/>
        <v>0.11823112501247796</v>
      </c>
      <c r="AA32" s="122">
        <f t="shared" si="9"/>
        <v>-0.16629787375636376</v>
      </c>
      <c r="AB32" s="122">
        <f t="shared" si="10"/>
        <v>0.35046972570680685</v>
      </c>
      <c r="AC32" s="122">
        <f t="shared" si="11"/>
        <v>0.42312525649130978</v>
      </c>
    </row>
    <row r="33" spans="1:29">
      <c r="A33" s="108">
        <v>2503</v>
      </c>
      <c r="B33" s="108" t="s">
        <v>167</v>
      </c>
      <c r="C33" s="109">
        <v>1779</v>
      </c>
      <c r="D33" s="109">
        <v>1902928</v>
      </c>
      <c r="E33" s="109">
        <v>1579220</v>
      </c>
      <c r="F33" s="109">
        <v>969812</v>
      </c>
      <c r="G33" s="109">
        <v>180993</v>
      </c>
      <c r="H33" s="109">
        <v>-85054</v>
      </c>
      <c r="I33" s="109">
        <v>2015511</v>
      </c>
      <c r="J33" s="109">
        <v>2503564</v>
      </c>
      <c r="K33" s="109">
        <v>2063466</v>
      </c>
      <c r="L33" s="109">
        <v>1575671</v>
      </c>
      <c r="M33" s="109">
        <v>1007595</v>
      </c>
      <c r="N33" s="109">
        <v>245009</v>
      </c>
      <c r="O33" s="109">
        <v>-124755</v>
      </c>
      <c r="P33" s="109">
        <v>2888871</v>
      </c>
      <c r="Q33" s="109">
        <v>3497887</v>
      </c>
      <c r="R33" s="121">
        <f t="shared" si="0"/>
        <v>0.82988951762757179</v>
      </c>
      <c r="S33" s="121">
        <f t="shared" si="1"/>
        <v>0.50964198330152266</v>
      </c>
      <c r="T33" s="121">
        <f t="shared" si="2"/>
        <v>9.5112899699830999E-2</v>
      </c>
      <c r="U33" s="121">
        <f t="shared" si="3"/>
        <v>-4.4696383678205373E-2</v>
      </c>
      <c r="V33" s="121">
        <f t="shared" si="4"/>
        <v>1.0591630371721894</v>
      </c>
      <c r="W33" s="121">
        <f t="shared" si="5"/>
        <v>1.3156377960700563</v>
      </c>
      <c r="X33" s="121">
        <f t="shared" si="6"/>
        <v>0.76360405259887976</v>
      </c>
      <c r="Y33" s="121">
        <f t="shared" si="7"/>
        <v>0.48830220609401853</v>
      </c>
      <c r="Z33" s="121">
        <f t="shared" si="8"/>
        <v>0.11873663050420991</v>
      </c>
      <c r="AA33" s="121">
        <f t="shared" si="9"/>
        <v>-6.0458955950812854E-2</v>
      </c>
      <c r="AB33" s="121">
        <f t="shared" si="10"/>
        <v>1.400009013960007</v>
      </c>
      <c r="AC33" s="121">
        <f t="shared" si="11"/>
        <v>1.6951512649105922</v>
      </c>
    </row>
    <row r="34" spans="1:29">
      <c r="A34" s="21">
        <v>3714</v>
      </c>
      <c r="B34" s="21" t="s">
        <v>178</v>
      </c>
      <c r="C34" s="110">
        <v>1641</v>
      </c>
      <c r="D34" s="110">
        <v>1876147</v>
      </c>
      <c r="E34" s="110">
        <v>1606764</v>
      </c>
      <c r="F34" s="110">
        <v>1028564</v>
      </c>
      <c r="G34" s="110">
        <v>279184</v>
      </c>
      <c r="H34" s="110">
        <v>-346189</v>
      </c>
      <c r="I34" s="110">
        <v>912146</v>
      </c>
      <c r="J34" s="110">
        <v>1319789</v>
      </c>
      <c r="K34" s="110">
        <v>2314243</v>
      </c>
      <c r="L34" s="110">
        <v>1606764</v>
      </c>
      <c r="M34" s="110">
        <v>1147242</v>
      </c>
      <c r="N34" s="110">
        <v>388583</v>
      </c>
      <c r="O34" s="110">
        <v>-538794</v>
      </c>
      <c r="P34" s="110">
        <v>1341430</v>
      </c>
      <c r="Q34" s="110">
        <v>1760848</v>
      </c>
      <c r="R34" s="122">
        <f t="shared" si="0"/>
        <v>0.85641690123428493</v>
      </c>
      <c r="S34" s="122">
        <f t="shared" si="1"/>
        <v>0.54823209481986224</v>
      </c>
      <c r="T34" s="122">
        <f t="shared" si="2"/>
        <v>0.14880710306814979</v>
      </c>
      <c r="U34" s="122">
        <f t="shared" si="3"/>
        <v>-0.18452125553061674</v>
      </c>
      <c r="V34" s="122">
        <f t="shared" si="4"/>
        <v>0.48618045387701497</v>
      </c>
      <c r="W34" s="122">
        <f t="shared" si="5"/>
        <v>0.70345713848648317</v>
      </c>
      <c r="X34" s="122">
        <f t="shared" si="6"/>
        <v>0.69429355517117264</v>
      </c>
      <c r="Y34" s="122">
        <f t="shared" si="7"/>
        <v>0.4957310014549034</v>
      </c>
      <c r="Z34" s="122">
        <f t="shared" si="8"/>
        <v>0.16790933363523192</v>
      </c>
      <c r="AA34" s="122">
        <f t="shared" si="9"/>
        <v>-0.23281651926785563</v>
      </c>
      <c r="AB34" s="122">
        <f t="shared" si="10"/>
        <v>0.57964094522485321</v>
      </c>
      <c r="AC34" s="122">
        <f t="shared" si="11"/>
        <v>0.76087429021066499</v>
      </c>
    </row>
    <row r="35" spans="1:29">
      <c r="A35" s="108">
        <v>8614</v>
      </c>
      <c r="B35" s="108" t="s">
        <v>224</v>
      </c>
      <c r="C35" s="109">
        <v>1610</v>
      </c>
      <c r="D35" s="109">
        <v>1636325</v>
      </c>
      <c r="E35" s="109">
        <v>1351645</v>
      </c>
      <c r="F35" s="109">
        <v>801146</v>
      </c>
      <c r="G35" s="109">
        <v>194958</v>
      </c>
      <c r="H35" s="109">
        <v>-220612</v>
      </c>
      <c r="I35" s="109">
        <v>1221890</v>
      </c>
      <c r="J35" s="109">
        <v>1256810</v>
      </c>
      <c r="K35" s="109">
        <v>1781652</v>
      </c>
      <c r="L35" s="109">
        <v>1343270</v>
      </c>
      <c r="M35" s="109">
        <v>810746</v>
      </c>
      <c r="N35" s="109">
        <v>256640</v>
      </c>
      <c r="O35" s="109">
        <v>-266699</v>
      </c>
      <c r="P35" s="109">
        <v>1712198</v>
      </c>
      <c r="Q35" s="109">
        <v>1747118</v>
      </c>
      <c r="R35" s="121">
        <f t="shared" si="0"/>
        <v>0.8260247811406658</v>
      </c>
      <c r="S35" s="121">
        <f t="shared" si="1"/>
        <v>0.48960078224069181</v>
      </c>
      <c r="T35" s="121">
        <f t="shared" si="2"/>
        <v>0.11914381311780972</v>
      </c>
      <c r="U35" s="121">
        <f t="shared" si="3"/>
        <v>-0.13482162773287704</v>
      </c>
      <c r="V35" s="121">
        <f t="shared" si="4"/>
        <v>0.7467281866377401</v>
      </c>
      <c r="W35" s="121">
        <f t="shared" si="5"/>
        <v>0.76806869051074822</v>
      </c>
      <c r="X35" s="121">
        <f t="shared" si="6"/>
        <v>0.75394633744412487</v>
      </c>
      <c r="Y35" s="121">
        <f t="shared" si="7"/>
        <v>0.45505295085684522</v>
      </c>
      <c r="Z35" s="121">
        <f t="shared" si="8"/>
        <v>0.14404608756367684</v>
      </c>
      <c r="AA35" s="121">
        <f t="shared" si="9"/>
        <v>-0.14969197127160636</v>
      </c>
      <c r="AB35" s="121">
        <f t="shared" si="10"/>
        <v>0.96101707853161</v>
      </c>
      <c r="AC35" s="121">
        <f t="shared" si="11"/>
        <v>0.98061686569543327</v>
      </c>
    </row>
    <row r="36" spans="1:29">
      <c r="A36" s="21">
        <v>2504</v>
      </c>
      <c r="B36" s="21" t="s">
        <v>168</v>
      </c>
      <c r="C36" s="110">
        <v>1595</v>
      </c>
      <c r="D36" s="110">
        <v>1412975</v>
      </c>
      <c r="E36" s="110">
        <v>1254747</v>
      </c>
      <c r="F36" s="110">
        <v>627359</v>
      </c>
      <c r="G36" s="110">
        <v>198211</v>
      </c>
      <c r="H36" s="110">
        <v>-152070</v>
      </c>
      <c r="I36" s="110">
        <v>366334</v>
      </c>
      <c r="J36" s="110">
        <v>593512</v>
      </c>
      <c r="K36" s="110">
        <v>1450444</v>
      </c>
      <c r="L36" s="110">
        <v>1253011</v>
      </c>
      <c r="M36" s="110">
        <v>627359</v>
      </c>
      <c r="N36" s="110">
        <v>222477</v>
      </c>
      <c r="O36" s="110">
        <v>-166044</v>
      </c>
      <c r="P36" s="110">
        <v>403931</v>
      </c>
      <c r="Q36" s="110">
        <v>631109</v>
      </c>
      <c r="R36" s="122">
        <f t="shared" si="0"/>
        <v>0.88801783471045137</v>
      </c>
      <c r="S36" s="122">
        <f t="shared" si="1"/>
        <v>0.4439986553194501</v>
      </c>
      <c r="T36" s="122">
        <f t="shared" si="2"/>
        <v>0.14027919814575629</v>
      </c>
      <c r="U36" s="122">
        <f t="shared" si="3"/>
        <v>-0.10762398485465065</v>
      </c>
      <c r="V36" s="122">
        <f t="shared" si="4"/>
        <v>0.25926431819388168</v>
      </c>
      <c r="W36" s="122">
        <f t="shared" si="5"/>
        <v>0.42004423291282578</v>
      </c>
      <c r="X36" s="122">
        <f t="shared" si="6"/>
        <v>0.86388099092415838</v>
      </c>
      <c r="Y36" s="122">
        <f t="shared" si="7"/>
        <v>0.4325289359671935</v>
      </c>
      <c r="Z36" s="122">
        <f t="shared" si="8"/>
        <v>0.1533854461116734</v>
      </c>
      <c r="AA36" s="122">
        <f t="shared" si="9"/>
        <v>-0.11447804948002129</v>
      </c>
      <c r="AB36" s="122">
        <f t="shared" si="10"/>
        <v>0.27848782855456672</v>
      </c>
      <c r="AC36" s="122">
        <f t="shared" si="11"/>
        <v>0.435114351191773</v>
      </c>
    </row>
    <row r="37" spans="1:29">
      <c r="A37" s="108">
        <v>2506</v>
      </c>
      <c r="B37" s="108" t="s">
        <v>169</v>
      </c>
      <c r="C37" s="109">
        <v>1268</v>
      </c>
      <c r="D37" s="109">
        <v>1092323</v>
      </c>
      <c r="E37" s="109">
        <v>1003165</v>
      </c>
      <c r="F37" s="109">
        <v>637974</v>
      </c>
      <c r="G37" s="109">
        <v>101382</v>
      </c>
      <c r="H37" s="109">
        <v>-49928</v>
      </c>
      <c r="I37" s="109">
        <v>778030</v>
      </c>
      <c r="J37" s="109">
        <v>941498</v>
      </c>
      <c r="K37" s="109">
        <v>1129837</v>
      </c>
      <c r="L37" s="109">
        <v>1003165</v>
      </c>
      <c r="M37" s="109">
        <v>637974</v>
      </c>
      <c r="N37" s="109">
        <v>115494</v>
      </c>
      <c r="O37" s="109">
        <v>-127159</v>
      </c>
      <c r="P37" s="109">
        <v>721296</v>
      </c>
      <c r="Q37" s="109">
        <v>884764</v>
      </c>
      <c r="R37" s="121">
        <f t="shared" si="0"/>
        <v>0.9183776227361321</v>
      </c>
      <c r="S37" s="121">
        <f t="shared" si="1"/>
        <v>0.5840525192639906</v>
      </c>
      <c r="T37" s="121">
        <f t="shared" si="2"/>
        <v>9.281320635013636E-2</v>
      </c>
      <c r="U37" s="121">
        <f t="shared" si="3"/>
        <v>-4.5708091837304531E-2</v>
      </c>
      <c r="V37" s="121">
        <f t="shared" si="4"/>
        <v>0.71227100408944977</v>
      </c>
      <c r="W37" s="121">
        <f t="shared" si="5"/>
        <v>0.86192270967470241</v>
      </c>
      <c r="X37" s="121">
        <f t="shared" si="6"/>
        <v>0.88788471257358359</v>
      </c>
      <c r="Y37" s="121">
        <f t="shared" si="7"/>
        <v>0.56466021204828665</v>
      </c>
      <c r="Z37" s="121">
        <f t="shared" si="8"/>
        <v>0.10222182491810766</v>
      </c>
      <c r="AA37" s="121">
        <f t="shared" si="9"/>
        <v>-0.11254632305367943</v>
      </c>
      <c r="AB37" s="121">
        <f t="shared" si="10"/>
        <v>0.63840713306432695</v>
      </c>
      <c r="AC37" s="121">
        <f t="shared" si="11"/>
        <v>0.78308995014325078</v>
      </c>
    </row>
    <row r="38" spans="1:29">
      <c r="A38" s="21">
        <v>5508</v>
      </c>
      <c r="B38" s="21" t="s">
        <v>190</v>
      </c>
      <c r="C38" s="110">
        <v>1193</v>
      </c>
      <c r="D38" s="110">
        <v>1366753</v>
      </c>
      <c r="E38" s="110">
        <v>1130178</v>
      </c>
      <c r="F38" s="110">
        <v>642593</v>
      </c>
      <c r="G38" s="110">
        <v>250778</v>
      </c>
      <c r="H38" s="110">
        <v>-140686</v>
      </c>
      <c r="I38" s="110">
        <v>228897</v>
      </c>
      <c r="J38" s="110">
        <v>358406</v>
      </c>
      <c r="K38" s="110">
        <v>1465454</v>
      </c>
      <c r="L38" s="110">
        <v>1120543</v>
      </c>
      <c r="M38" s="110">
        <v>644073</v>
      </c>
      <c r="N38" s="110">
        <v>287686</v>
      </c>
      <c r="O38" s="110">
        <v>-108922</v>
      </c>
      <c r="P38" s="110">
        <v>641744</v>
      </c>
      <c r="Q38" s="110">
        <v>771253</v>
      </c>
      <c r="R38" s="122">
        <f t="shared" si="0"/>
        <v>0.82690727585745194</v>
      </c>
      <c r="S38" s="122">
        <f t="shared" si="1"/>
        <v>0.47016029962985267</v>
      </c>
      <c r="T38" s="122">
        <f t="shared" si="2"/>
        <v>0.18348450671042976</v>
      </c>
      <c r="U38" s="122">
        <f t="shared" si="3"/>
        <v>-0.10293447316376844</v>
      </c>
      <c r="V38" s="122">
        <f t="shared" si="4"/>
        <v>0.16747503023589486</v>
      </c>
      <c r="W38" s="122">
        <f t="shared" si="5"/>
        <v>0.26223172731283562</v>
      </c>
      <c r="X38" s="122">
        <f t="shared" si="6"/>
        <v>0.76463880817821639</v>
      </c>
      <c r="Y38" s="122">
        <f t="shared" si="7"/>
        <v>0.4395040717757091</v>
      </c>
      <c r="Z38" s="122">
        <f t="shared" si="8"/>
        <v>0.19631185966942669</v>
      </c>
      <c r="AA38" s="122">
        <f t="shared" si="9"/>
        <v>-7.4326454463940872E-2</v>
      </c>
      <c r="AB38" s="122">
        <f t="shared" si="10"/>
        <v>0.43791480319409548</v>
      </c>
      <c r="AC38" s="122">
        <f t="shared" si="11"/>
        <v>0.52628946387945308</v>
      </c>
    </row>
    <row r="39" spans="1:29">
      <c r="A39" s="108">
        <v>3711</v>
      </c>
      <c r="B39" s="108" t="s">
        <v>176</v>
      </c>
      <c r="C39" s="109">
        <v>1177</v>
      </c>
      <c r="D39" s="109">
        <v>1166591</v>
      </c>
      <c r="E39" s="109">
        <v>946309</v>
      </c>
      <c r="F39" s="109">
        <v>773983</v>
      </c>
      <c r="G39" s="109">
        <v>76754</v>
      </c>
      <c r="H39" s="109">
        <v>-704927</v>
      </c>
      <c r="I39" s="109">
        <v>1463027</v>
      </c>
      <c r="J39" s="109">
        <v>1695767</v>
      </c>
      <c r="K39" s="109">
        <v>1481405</v>
      </c>
      <c r="L39" s="109">
        <v>941908</v>
      </c>
      <c r="M39" s="109">
        <v>970852</v>
      </c>
      <c r="N39" s="109">
        <v>90038</v>
      </c>
      <c r="O39" s="109">
        <v>-383331</v>
      </c>
      <c r="P39" s="109">
        <v>1839647</v>
      </c>
      <c r="Q39" s="109">
        <v>2137433</v>
      </c>
      <c r="R39" s="121">
        <f t="shared" si="0"/>
        <v>0.8111746104675932</v>
      </c>
      <c r="S39" s="121">
        <f t="shared" si="1"/>
        <v>0.66345702992736955</v>
      </c>
      <c r="T39" s="121">
        <f t="shared" si="2"/>
        <v>6.579341002973621E-2</v>
      </c>
      <c r="U39" s="121">
        <f t="shared" si="3"/>
        <v>-0.60426233358563541</v>
      </c>
      <c r="V39" s="121">
        <f t="shared" si="4"/>
        <v>1.2541044804905919</v>
      </c>
      <c r="W39" s="121">
        <f t="shared" si="5"/>
        <v>1.4536088483453069</v>
      </c>
      <c r="X39" s="121">
        <f t="shared" si="6"/>
        <v>0.63582072424488911</v>
      </c>
      <c r="Y39" s="121">
        <f t="shared" si="7"/>
        <v>0.65535893290491121</v>
      </c>
      <c r="Z39" s="121">
        <f t="shared" si="8"/>
        <v>6.0778787704915266E-2</v>
      </c>
      <c r="AA39" s="121">
        <f t="shared" si="9"/>
        <v>-0.25876178357707719</v>
      </c>
      <c r="AB39" s="121">
        <f t="shared" si="10"/>
        <v>1.2418258342586936</v>
      </c>
      <c r="AC39" s="121">
        <f t="shared" si="11"/>
        <v>1.4428417617059481</v>
      </c>
    </row>
    <row r="40" spans="1:29">
      <c r="A40" s="21">
        <v>8721</v>
      </c>
      <c r="B40" s="21" t="s">
        <v>230</v>
      </c>
      <c r="C40" s="110">
        <v>1115</v>
      </c>
      <c r="D40" s="110">
        <v>1174993</v>
      </c>
      <c r="E40" s="110">
        <v>1001084</v>
      </c>
      <c r="F40" s="110">
        <v>544943</v>
      </c>
      <c r="G40" s="110">
        <v>105330</v>
      </c>
      <c r="H40" s="110">
        <v>-84460</v>
      </c>
      <c r="I40" s="110">
        <v>551057</v>
      </c>
      <c r="J40" s="110">
        <v>551057</v>
      </c>
      <c r="K40" s="110">
        <v>1349489</v>
      </c>
      <c r="L40" s="110">
        <v>998000</v>
      </c>
      <c r="M40" s="110">
        <v>557201</v>
      </c>
      <c r="N40" s="110">
        <v>178296</v>
      </c>
      <c r="O40" s="110">
        <v>-133126</v>
      </c>
      <c r="P40" s="110">
        <v>567613</v>
      </c>
      <c r="Q40" s="110">
        <v>567613</v>
      </c>
      <c r="R40" s="122">
        <f t="shared" si="0"/>
        <v>0.8519914586725198</v>
      </c>
      <c r="S40" s="122">
        <f t="shared" si="1"/>
        <v>0.46378403956449105</v>
      </c>
      <c r="T40" s="122">
        <f t="shared" si="2"/>
        <v>8.9643087235413324E-2</v>
      </c>
      <c r="U40" s="122">
        <f t="shared" si="3"/>
        <v>-7.1881279292727696E-2</v>
      </c>
      <c r="V40" s="122">
        <f t="shared" si="4"/>
        <v>0.46898747481899894</v>
      </c>
      <c r="W40" s="122">
        <f t="shared" si="5"/>
        <v>0.46898747481899894</v>
      </c>
      <c r="X40" s="122">
        <f t="shared" si="6"/>
        <v>0.73953918853729084</v>
      </c>
      <c r="Y40" s="122">
        <f t="shared" si="7"/>
        <v>0.41289777093403501</v>
      </c>
      <c r="Z40" s="122">
        <f t="shared" si="8"/>
        <v>0.1321211214022493</v>
      </c>
      <c r="AA40" s="122">
        <f t="shared" si="9"/>
        <v>-9.8649192398011398E-2</v>
      </c>
      <c r="AB40" s="122">
        <f t="shared" si="10"/>
        <v>0.42061328399119963</v>
      </c>
      <c r="AC40" s="122">
        <f t="shared" si="11"/>
        <v>0.42061328399119963</v>
      </c>
    </row>
    <row r="41" spans="1:29">
      <c r="A41" s="108">
        <v>4607</v>
      </c>
      <c r="B41" s="108" t="s">
        <v>184</v>
      </c>
      <c r="C41" s="109">
        <v>1024</v>
      </c>
      <c r="D41" s="109">
        <v>1273090</v>
      </c>
      <c r="E41" s="109">
        <v>955542</v>
      </c>
      <c r="F41" s="109">
        <v>669284</v>
      </c>
      <c r="G41" s="109">
        <v>34990</v>
      </c>
      <c r="H41" s="109">
        <v>-201086</v>
      </c>
      <c r="I41" s="109">
        <v>1013121</v>
      </c>
      <c r="J41" s="109">
        <v>1178050</v>
      </c>
      <c r="K41" s="109">
        <v>1479691</v>
      </c>
      <c r="L41" s="109">
        <v>950053</v>
      </c>
      <c r="M41" s="109">
        <v>694664</v>
      </c>
      <c r="N41" s="109">
        <v>121834</v>
      </c>
      <c r="O41" s="109">
        <v>-254323</v>
      </c>
      <c r="P41" s="109">
        <v>1525384</v>
      </c>
      <c r="Q41" s="109">
        <v>1690313</v>
      </c>
      <c r="R41" s="121">
        <f t="shared" si="0"/>
        <v>0.75056908780997411</v>
      </c>
      <c r="S41" s="121">
        <f t="shared" si="1"/>
        <v>0.52571617089129596</v>
      </c>
      <c r="T41" s="121">
        <f t="shared" si="2"/>
        <v>2.7484309828841636E-2</v>
      </c>
      <c r="U41" s="121">
        <f t="shared" si="3"/>
        <v>-0.15795112678600884</v>
      </c>
      <c r="V41" s="121">
        <f t="shared" si="4"/>
        <v>0.79579684075752699</v>
      </c>
      <c r="W41" s="121">
        <f t="shared" si="5"/>
        <v>0.92534699039345214</v>
      </c>
      <c r="X41" s="121">
        <f t="shared" si="6"/>
        <v>0.6420617547852896</v>
      </c>
      <c r="Y41" s="121">
        <f t="shared" si="7"/>
        <v>0.46946558436862834</v>
      </c>
      <c r="Z41" s="121">
        <f t="shared" si="8"/>
        <v>8.2337460996924364E-2</v>
      </c>
      <c r="AA41" s="121">
        <f t="shared" si="9"/>
        <v>-0.17187574973423506</v>
      </c>
      <c r="AB41" s="121">
        <f t="shared" si="10"/>
        <v>1.0308800959119166</v>
      </c>
      <c r="AC41" s="121">
        <f t="shared" si="11"/>
        <v>1.1423418808386345</v>
      </c>
    </row>
    <row r="42" spans="1:29">
      <c r="A42" s="21">
        <v>6513</v>
      </c>
      <c r="B42" s="21" t="s">
        <v>200</v>
      </c>
      <c r="C42" s="110">
        <v>1016</v>
      </c>
      <c r="D42" s="110">
        <v>1004437</v>
      </c>
      <c r="E42" s="110">
        <v>857209</v>
      </c>
      <c r="F42" s="110">
        <v>544919</v>
      </c>
      <c r="G42" s="110">
        <v>57471</v>
      </c>
      <c r="H42" s="110">
        <v>-50230</v>
      </c>
      <c r="I42" s="110">
        <v>211360</v>
      </c>
      <c r="J42" s="110">
        <v>211360</v>
      </c>
      <c r="K42" s="110">
        <v>1016000</v>
      </c>
      <c r="L42" s="110">
        <v>856006</v>
      </c>
      <c r="M42" s="110">
        <v>544961</v>
      </c>
      <c r="N42" s="110">
        <v>63934</v>
      </c>
      <c r="O42" s="110">
        <v>-54499</v>
      </c>
      <c r="P42" s="110">
        <v>287638</v>
      </c>
      <c r="Q42" s="110">
        <v>287638</v>
      </c>
      <c r="R42" s="122">
        <f t="shared" si="0"/>
        <v>0.85342236496664303</v>
      </c>
      <c r="S42" s="122">
        <f t="shared" si="1"/>
        <v>0.54251187481146157</v>
      </c>
      <c r="T42" s="122">
        <f t="shared" si="2"/>
        <v>5.7217127604817425E-2</v>
      </c>
      <c r="U42" s="122">
        <f t="shared" si="3"/>
        <v>-5.0008113998190031E-2</v>
      </c>
      <c r="V42" s="122">
        <f t="shared" si="4"/>
        <v>0.21042633833679961</v>
      </c>
      <c r="W42" s="122">
        <f t="shared" si="5"/>
        <v>0.21042633833679961</v>
      </c>
      <c r="X42" s="122">
        <f t="shared" si="6"/>
        <v>0.84252559055118115</v>
      </c>
      <c r="Y42" s="122">
        <f t="shared" si="7"/>
        <v>0.53637893700787398</v>
      </c>
      <c r="Z42" s="122">
        <f t="shared" si="8"/>
        <v>6.2927165354330711E-2</v>
      </c>
      <c r="AA42" s="122">
        <f t="shared" si="9"/>
        <v>-5.3640748031496065E-2</v>
      </c>
      <c r="AB42" s="122">
        <f t="shared" si="10"/>
        <v>0.28310826771653541</v>
      </c>
      <c r="AC42" s="122">
        <f t="shared" si="11"/>
        <v>0.28310826771653541</v>
      </c>
    </row>
    <row r="43" spans="1:29">
      <c r="A43" s="108">
        <v>6612</v>
      </c>
      <c r="B43" s="108" t="s">
        <v>206</v>
      </c>
      <c r="C43" s="109">
        <v>962</v>
      </c>
      <c r="D43" s="109">
        <v>1078854</v>
      </c>
      <c r="E43" s="109">
        <v>904204</v>
      </c>
      <c r="F43" s="109">
        <v>583265</v>
      </c>
      <c r="G43" s="109">
        <v>133807</v>
      </c>
      <c r="H43" s="109">
        <v>-94988</v>
      </c>
      <c r="I43" s="109">
        <v>359374</v>
      </c>
      <c r="J43" s="109">
        <v>359374</v>
      </c>
      <c r="K43" s="109">
        <v>1113216</v>
      </c>
      <c r="L43" s="109">
        <v>902714</v>
      </c>
      <c r="M43" s="109">
        <v>583265</v>
      </c>
      <c r="N43" s="109">
        <v>146978</v>
      </c>
      <c r="O43" s="109">
        <v>-139876</v>
      </c>
      <c r="P43" s="109">
        <v>567495</v>
      </c>
      <c r="Q43" s="109">
        <v>567495</v>
      </c>
      <c r="R43" s="121">
        <f t="shared" si="0"/>
        <v>0.83811525934000342</v>
      </c>
      <c r="S43" s="121">
        <f t="shared" si="1"/>
        <v>0.54063385777871709</v>
      </c>
      <c r="T43" s="121">
        <f t="shared" si="2"/>
        <v>0.12402697677350226</v>
      </c>
      <c r="U43" s="121">
        <f t="shared" si="3"/>
        <v>-8.8045277674272893E-2</v>
      </c>
      <c r="V43" s="121">
        <f t="shared" si="4"/>
        <v>0.3331071674202441</v>
      </c>
      <c r="W43" s="121">
        <f t="shared" si="5"/>
        <v>0.3331071674202441</v>
      </c>
      <c r="X43" s="121">
        <f t="shared" si="6"/>
        <v>0.81090641888007364</v>
      </c>
      <c r="Y43" s="121">
        <f t="shared" si="7"/>
        <v>0.52394593681729329</v>
      </c>
      <c r="Z43" s="121">
        <f t="shared" si="8"/>
        <v>0.13203008221225709</v>
      </c>
      <c r="AA43" s="121">
        <f t="shared" si="9"/>
        <v>-0.12565036794296883</v>
      </c>
      <c r="AB43" s="121">
        <f t="shared" si="10"/>
        <v>0.50977977319765433</v>
      </c>
      <c r="AC43" s="121">
        <f t="shared" si="11"/>
        <v>0.50977977319765433</v>
      </c>
    </row>
    <row r="44" spans="1:29">
      <c r="A44" s="21">
        <v>4100</v>
      </c>
      <c r="B44" s="21" t="s">
        <v>180</v>
      </c>
      <c r="C44" s="110">
        <v>945</v>
      </c>
      <c r="D44" s="110">
        <v>988819</v>
      </c>
      <c r="E44" s="110">
        <v>820124</v>
      </c>
      <c r="F44" s="110">
        <v>540244</v>
      </c>
      <c r="G44" s="110">
        <v>85188</v>
      </c>
      <c r="H44" s="110">
        <v>-88694</v>
      </c>
      <c r="I44" s="110">
        <v>853252</v>
      </c>
      <c r="J44" s="110">
        <v>975102</v>
      </c>
      <c r="K44" s="110">
        <v>1146937</v>
      </c>
      <c r="L44" s="110">
        <v>813246</v>
      </c>
      <c r="M44" s="110">
        <v>579442</v>
      </c>
      <c r="N44" s="110">
        <v>131633</v>
      </c>
      <c r="O44" s="110">
        <v>-100653</v>
      </c>
      <c r="P44" s="110">
        <v>1519828</v>
      </c>
      <c r="Q44" s="110">
        <v>1641678</v>
      </c>
      <c r="R44" s="122">
        <f t="shared" si="0"/>
        <v>0.82939749337340807</v>
      </c>
      <c r="S44" s="122">
        <f t="shared" si="1"/>
        <v>0.54635277032500384</v>
      </c>
      <c r="T44" s="122">
        <f t="shared" si="2"/>
        <v>8.6151257206829562E-2</v>
      </c>
      <c r="U44" s="122">
        <f t="shared" si="3"/>
        <v>-8.9696901050647287E-2</v>
      </c>
      <c r="V44" s="122">
        <f t="shared" si="4"/>
        <v>0.86290008586000067</v>
      </c>
      <c r="W44" s="122">
        <f t="shared" si="5"/>
        <v>0.98612789600523454</v>
      </c>
      <c r="X44" s="122">
        <f t="shared" si="6"/>
        <v>0.70905899800948091</v>
      </c>
      <c r="Y44" s="122">
        <f t="shared" si="7"/>
        <v>0.50520821980631891</v>
      </c>
      <c r="Z44" s="122">
        <f t="shared" si="8"/>
        <v>0.11476916343269072</v>
      </c>
      <c r="AA44" s="122">
        <f t="shared" si="9"/>
        <v>-8.7758089589925162E-2</v>
      </c>
      <c r="AB44" s="122">
        <f t="shared" si="10"/>
        <v>1.3251189908425658</v>
      </c>
      <c r="AC44" s="122">
        <f t="shared" si="11"/>
        <v>1.4313584791492471</v>
      </c>
    </row>
    <row r="45" spans="1:29">
      <c r="A45" s="108">
        <v>5604</v>
      </c>
      <c r="B45" s="108" t="s">
        <v>191</v>
      </c>
      <c r="C45" s="109">
        <v>895</v>
      </c>
      <c r="D45" s="109">
        <v>906208</v>
      </c>
      <c r="E45" s="109">
        <v>761467</v>
      </c>
      <c r="F45" s="109">
        <v>492443</v>
      </c>
      <c r="G45" s="109">
        <v>64499</v>
      </c>
      <c r="H45" s="109">
        <v>-16458</v>
      </c>
      <c r="I45" s="109">
        <v>634754</v>
      </c>
      <c r="J45" s="109">
        <v>885322</v>
      </c>
      <c r="K45" s="109">
        <v>1000277</v>
      </c>
      <c r="L45" s="109">
        <v>753074</v>
      </c>
      <c r="M45" s="109">
        <v>514324</v>
      </c>
      <c r="N45" s="109">
        <v>88959</v>
      </c>
      <c r="O45" s="109">
        <v>-8986</v>
      </c>
      <c r="P45" s="109">
        <v>928515</v>
      </c>
      <c r="Q45" s="109">
        <v>1179083</v>
      </c>
      <c r="R45" s="121">
        <f t="shared" si="0"/>
        <v>0.84027839083300959</v>
      </c>
      <c r="S45" s="121">
        <f t="shared" si="1"/>
        <v>0.54341056357922246</v>
      </c>
      <c r="T45" s="121">
        <f t="shared" si="2"/>
        <v>7.1174608919806495E-2</v>
      </c>
      <c r="U45" s="121">
        <f t="shared" si="3"/>
        <v>-1.8161393410784279E-2</v>
      </c>
      <c r="V45" s="121">
        <f t="shared" si="4"/>
        <v>0.70045066916204668</v>
      </c>
      <c r="W45" s="121">
        <f t="shared" si="5"/>
        <v>0.97695231116917969</v>
      </c>
      <c r="X45" s="121">
        <f t="shared" si="6"/>
        <v>0.75286545626861356</v>
      </c>
      <c r="Y45" s="121">
        <f t="shared" si="7"/>
        <v>0.51418157170463785</v>
      </c>
      <c r="Z45" s="121">
        <f t="shared" si="8"/>
        <v>8.893436518084491E-2</v>
      </c>
      <c r="AA45" s="121">
        <f t="shared" si="9"/>
        <v>-8.9835115672958592E-3</v>
      </c>
      <c r="AB45" s="121">
        <f t="shared" si="10"/>
        <v>0.92825787256929826</v>
      </c>
      <c r="AC45" s="121">
        <f t="shared" si="11"/>
        <v>1.1787564844538063</v>
      </c>
    </row>
    <row r="46" spans="1:29">
      <c r="A46" s="21">
        <v>3709</v>
      </c>
      <c r="B46" s="21" t="s">
        <v>174</v>
      </c>
      <c r="C46" s="110">
        <v>877</v>
      </c>
      <c r="D46" s="110">
        <v>876945</v>
      </c>
      <c r="E46" s="110">
        <v>733926</v>
      </c>
      <c r="F46" s="110">
        <v>532387</v>
      </c>
      <c r="G46" s="110">
        <v>80153</v>
      </c>
      <c r="H46" s="110">
        <v>-116999</v>
      </c>
      <c r="I46" s="110">
        <v>1154763</v>
      </c>
      <c r="J46" s="110">
        <v>1231514</v>
      </c>
      <c r="K46" s="110">
        <v>1003059</v>
      </c>
      <c r="L46" s="110">
        <v>733926</v>
      </c>
      <c r="M46" s="110">
        <v>556618</v>
      </c>
      <c r="N46" s="110">
        <v>109713</v>
      </c>
      <c r="O46" s="110">
        <v>-119642</v>
      </c>
      <c r="P46" s="110">
        <v>1294131</v>
      </c>
      <c r="Q46" s="110">
        <v>1428855</v>
      </c>
      <c r="R46" s="122">
        <f t="shared" si="0"/>
        <v>0.83691223508885959</v>
      </c>
      <c r="S46" s="122">
        <f t="shared" si="1"/>
        <v>0.60709280513601194</v>
      </c>
      <c r="T46" s="122">
        <f t="shared" si="2"/>
        <v>9.140025885317779E-2</v>
      </c>
      <c r="U46" s="122">
        <f t="shared" si="3"/>
        <v>-0.13341657686628008</v>
      </c>
      <c r="V46" s="122">
        <f t="shared" si="4"/>
        <v>1.3168020799480014</v>
      </c>
      <c r="W46" s="122">
        <f t="shared" si="5"/>
        <v>1.404322962101386</v>
      </c>
      <c r="X46" s="122">
        <f t="shared" si="6"/>
        <v>0.73168776712037875</v>
      </c>
      <c r="Y46" s="122">
        <f t="shared" si="7"/>
        <v>0.55492049819601841</v>
      </c>
      <c r="Z46" s="122">
        <f t="shared" si="8"/>
        <v>0.10937841143940685</v>
      </c>
      <c r="AA46" s="122">
        <f t="shared" si="9"/>
        <v>-0.11927713125548946</v>
      </c>
      <c r="AB46" s="122">
        <f t="shared" si="10"/>
        <v>1.2901843261463184</v>
      </c>
      <c r="AC46" s="122">
        <f t="shared" si="11"/>
        <v>1.4244974622629376</v>
      </c>
    </row>
    <row r="47" spans="1:29">
      <c r="A47" s="108">
        <v>8710</v>
      </c>
      <c r="B47" s="108" t="s">
        <v>225</v>
      </c>
      <c r="C47" s="109">
        <v>774</v>
      </c>
      <c r="D47" s="109">
        <v>865420</v>
      </c>
      <c r="E47" s="109">
        <v>642098</v>
      </c>
      <c r="F47" s="109">
        <v>462622</v>
      </c>
      <c r="G47" s="109">
        <v>34518</v>
      </c>
      <c r="H47" s="109">
        <v>-15346</v>
      </c>
      <c r="I47" s="109">
        <v>584988</v>
      </c>
      <c r="J47" s="109">
        <v>584988</v>
      </c>
      <c r="K47" s="109">
        <v>1005710</v>
      </c>
      <c r="L47" s="109">
        <v>641561</v>
      </c>
      <c r="M47" s="109">
        <v>490138</v>
      </c>
      <c r="N47" s="109">
        <v>89562</v>
      </c>
      <c r="O47" s="109">
        <v>-95369</v>
      </c>
      <c r="P47" s="109">
        <v>762134</v>
      </c>
      <c r="Q47" s="109">
        <v>768737</v>
      </c>
      <c r="R47" s="121">
        <f t="shared" si="0"/>
        <v>0.7419495736174343</v>
      </c>
      <c r="S47" s="121">
        <f t="shared" si="1"/>
        <v>0.5345635645120288</v>
      </c>
      <c r="T47" s="121">
        <f t="shared" si="2"/>
        <v>3.9885835779159252E-2</v>
      </c>
      <c r="U47" s="121">
        <f t="shared" si="3"/>
        <v>-1.7732430496175268E-2</v>
      </c>
      <c r="V47" s="121">
        <f t="shared" si="4"/>
        <v>0.67595849414157283</v>
      </c>
      <c r="W47" s="121">
        <f t="shared" si="5"/>
        <v>0.67595849414157283</v>
      </c>
      <c r="X47" s="121">
        <f t="shared" si="6"/>
        <v>0.63791848544809138</v>
      </c>
      <c r="Y47" s="121">
        <f t="shared" si="7"/>
        <v>0.48735520179773495</v>
      </c>
      <c r="Z47" s="121">
        <f t="shared" si="8"/>
        <v>8.905350448936572E-2</v>
      </c>
      <c r="AA47" s="121">
        <f t="shared" si="9"/>
        <v>-9.4827534776426609E-2</v>
      </c>
      <c r="AB47" s="121">
        <f t="shared" si="10"/>
        <v>0.757806922472681</v>
      </c>
      <c r="AC47" s="121">
        <f t="shared" si="11"/>
        <v>0.76437243340525596</v>
      </c>
    </row>
    <row r="48" spans="1:29">
      <c r="A48" s="21">
        <v>8720</v>
      </c>
      <c r="B48" s="21" t="s">
        <v>277</v>
      </c>
      <c r="C48" s="110">
        <v>690</v>
      </c>
      <c r="D48" s="110">
        <v>641670</v>
      </c>
      <c r="E48" s="110">
        <v>578269</v>
      </c>
      <c r="F48" s="110">
        <v>262685</v>
      </c>
      <c r="G48" s="110">
        <v>48530</v>
      </c>
      <c r="H48" s="110">
        <v>-98473</v>
      </c>
      <c r="I48" s="110">
        <v>139822</v>
      </c>
      <c r="J48" s="110">
        <v>139822</v>
      </c>
      <c r="K48" s="110">
        <v>659156</v>
      </c>
      <c r="L48" s="110">
        <v>577696</v>
      </c>
      <c r="M48" s="110">
        <v>262685</v>
      </c>
      <c r="N48" s="110">
        <v>48211</v>
      </c>
      <c r="O48" s="110">
        <v>-97387</v>
      </c>
      <c r="P48" s="110">
        <v>178354</v>
      </c>
      <c r="Q48" s="110">
        <v>178354</v>
      </c>
      <c r="R48" s="122">
        <f t="shared" si="0"/>
        <v>0.90119376003241547</v>
      </c>
      <c r="S48" s="122">
        <f t="shared" si="1"/>
        <v>0.40937709414496548</v>
      </c>
      <c r="T48" s="122">
        <f t="shared" si="2"/>
        <v>7.5630775944021067E-2</v>
      </c>
      <c r="U48" s="122">
        <f t="shared" si="3"/>
        <v>-0.15346361837081365</v>
      </c>
      <c r="V48" s="122">
        <f t="shared" si="4"/>
        <v>0.21790328361930589</v>
      </c>
      <c r="W48" s="122">
        <f t="shared" si="5"/>
        <v>0.21790328361930589</v>
      </c>
      <c r="X48" s="122">
        <f t="shared" si="6"/>
        <v>0.87641772205669066</v>
      </c>
      <c r="Y48" s="122">
        <f t="shared" si="7"/>
        <v>0.39851719471566671</v>
      </c>
      <c r="Z48" s="122">
        <f t="shared" si="8"/>
        <v>7.3140500882947282E-2</v>
      </c>
      <c r="AA48" s="122">
        <f t="shared" si="9"/>
        <v>-0.14774499511496519</v>
      </c>
      <c r="AB48" s="122">
        <f t="shared" si="10"/>
        <v>0.27057934692242808</v>
      </c>
      <c r="AC48" s="122">
        <f t="shared" si="11"/>
        <v>0.27057934692242808</v>
      </c>
    </row>
    <row r="49" spans="1:29">
      <c r="A49" s="108">
        <v>7000</v>
      </c>
      <c r="B49" s="108" t="s">
        <v>209</v>
      </c>
      <c r="C49" s="109">
        <v>676</v>
      </c>
      <c r="D49" s="109">
        <v>741508</v>
      </c>
      <c r="E49" s="109">
        <v>563983</v>
      </c>
      <c r="F49" s="109">
        <v>399581</v>
      </c>
      <c r="G49" s="109">
        <v>98078</v>
      </c>
      <c r="H49" s="109">
        <v>-35367</v>
      </c>
      <c r="I49" s="109">
        <v>406413</v>
      </c>
      <c r="J49" s="109">
        <v>720154</v>
      </c>
      <c r="K49" s="109">
        <v>968464</v>
      </c>
      <c r="L49" s="109">
        <v>563983</v>
      </c>
      <c r="M49" s="109">
        <v>431785</v>
      </c>
      <c r="N49" s="109">
        <v>209380</v>
      </c>
      <c r="O49" s="109">
        <v>-152472</v>
      </c>
      <c r="P49" s="109">
        <v>835639</v>
      </c>
      <c r="Q49" s="109">
        <v>1149380</v>
      </c>
      <c r="R49" s="121">
        <f t="shared" si="0"/>
        <v>0.7605892316738323</v>
      </c>
      <c r="S49" s="121">
        <f t="shared" si="1"/>
        <v>0.53887618205063192</v>
      </c>
      <c r="T49" s="121">
        <f t="shared" si="2"/>
        <v>0.13226829649848687</v>
      </c>
      <c r="U49" s="121">
        <f t="shared" si="3"/>
        <v>-4.7696046435102522E-2</v>
      </c>
      <c r="V49" s="121">
        <f t="shared" si="4"/>
        <v>0.54808983854523485</v>
      </c>
      <c r="W49" s="121">
        <f t="shared" si="5"/>
        <v>0.97120192904189839</v>
      </c>
      <c r="X49" s="121">
        <f t="shared" si="6"/>
        <v>0.58234792413553838</v>
      </c>
      <c r="Y49" s="121">
        <f t="shared" si="7"/>
        <v>0.44584517338796281</v>
      </c>
      <c r="Z49" s="121">
        <f t="shared" si="8"/>
        <v>0.21619802078342612</v>
      </c>
      <c r="AA49" s="121">
        <f t="shared" si="9"/>
        <v>-0.15743693105784004</v>
      </c>
      <c r="AB49" s="121">
        <f t="shared" si="10"/>
        <v>0.86284983231178447</v>
      </c>
      <c r="AC49" s="121">
        <f t="shared" si="11"/>
        <v>1.1868071502915958</v>
      </c>
    </row>
    <row r="50" spans="1:29">
      <c r="A50" s="21">
        <v>3811</v>
      </c>
      <c r="B50" s="21" t="s">
        <v>179</v>
      </c>
      <c r="C50" s="110">
        <v>667</v>
      </c>
      <c r="D50" s="110">
        <v>750975</v>
      </c>
      <c r="E50" s="110">
        <v>632761</v>
      </c>
      <c r="F50" s="110">
        <v>390713</v>
      </c>
      <c r="G50" s="110">
        <v>91109</v>
      </c>
      <c r="H50" s="110">
        <v>-27675</v>
      </c>
      <c r="I50" s="110">
        <v>386977</v>
      </c>
      <c r="J50" s="110">
        <v>477197</v>
      </c>
      <c r="K50" s="110">
        <v>895881</v>
      </c>
      <c r="L50" s="110">
        <v>627976</v>
      </c>
      <c r="M50" s="110">
        <v>488464</v>
      </c>
      <c r="N50" s="110">
        <v>84393</v>
      </c>
      <c r="O50" s="110">
        <v>-53652</v>
      </c>
      <c r="P50" s="110">
        <v>435933</v>
      </c>
      <c r="Q50" s="110">
        <v>526153</v>
      </c>
      <c r="R50" s="122">
        <f t="shared" si="0"/>
        <v>0.84258597157029191</v>
      </c>
      <c r="S50" s="122">
        <f t="shared" si="1"/>
        <v>0.52027431006358404</v>
      </c>
      <c r="T50" s="122">
        <f t="shared" si="2"/>
        <v>0.12132094943240454</v>
      </c>
      <c r="U50" s="122">
        <f t="shared" si="3"/>
        <v>-3.6852092280035956E-2</v>
      </c>
      <c r="V50" s="122">
        <f t="shared" si="4"/>
        <v>0.51529944405606043</v>
      </c>
      <c r="W50" s="122">
        <f t="shared" si="5"/>
        <v>0.63543659908785244</v>
      </c>
      <c r="X50" s="122">
        <f t="shared" si="6"/>
        <v>0.70095916756801402</v>
      </c>
      <c r="Y50" s="122">
        <f t="shared" si="7"/>
        <v>0.54523312806053481</v>
      </c>
      <c r="Z50" s="122">
        <f t="shared" si="8"/>
        <v>9.4201127158629328E-2</v>
      </c>
      <c r="AA50" s="122">
        <f t="shared" si="9"/>
        <v>-5.9887418083428491E-2</v>
      </c>
      <c r="AB50" s="122">
        <f t="shared" si="10"/>
        <v>0.48659699223445974</v>
      </c>
      <c r="AC50" s="122">
        <f t="shared" si="11"/>
        <v>0.58730233144803834</v>
      </c>
    </row>
    <row r="51" spans="1:29">
      <c r="A51" s="108">
        <v>7502</v>
      </c>
      <c r="B51" s="108" t="s">
        <v>211</v>
      </c>
      <c r="C51" s="109">
        <v>655</v>
      </c>
      <c r="D51" s="109">
        <v>735882</v>
      </c>
      <c r="E51" s="109">
        <v>633125</v>
      </c>
      <c r="F51" s="109">
        <v>430694</v>
      </c>
      <c r="G51" s="109">
        <v>57099</v>
      </c>
      <c r="H51" s="109">
        <v>-46108</v>
      </c>
      <c r="I51" s="109">
        <v>497472</v>
      </c>
      <c r="J51" s="109">
        <v>558019</v>
      </c>
      <c r="K51" s="109">
        <v>1064941</v>
      </c>
      <c r="L51" s="109">
        <v>631460</v>
      </c>
      <c r="M51" s="109">
        <v>590904</v>
      </c>
      <c r="N51" s="109">
        <v>138098</v>
      </c>
      <c r="O51" s="109">
        <v>-51730</v>
      </c>
      <c r="P51" s="109">
        <v>492628</v>
      </c>
      <c r="Q51" s="109">
        <v>553175</v>
      </c>
      <c r="R51" s="121">
        <f t="shared" si="0"/>
        <v>0.86036212327519901</v>
      </c>
      <c r="S51" s="121">
        <f t="shared" si="1"/>
        <v>0.58527590021226228</v>
      </c>
      <c r="T51" s="121">
        <f t="shared" si="2"/>
        <v>7.7592603161919987E-2</v>
      </c>
      <c r="U51" s="121">
        <f t="shared" si="3"/>
        <v>-6.2656784647538599E-2</v>
      </c>
      <c r="V51" s="121">
        <f t="shared" si="4"/>
        <v>0.67602142734840642</v>
      </c>
      <c r="W51" s="121">
        <f t="shared" si="5"/>
        <v>0.75829956433232504</v>
      </c>
      <c r="X51" s="121">
        <f t="shared" si="6"/>
        <v>0.59295303683490452</v>
      </c>
      <c r="Y51" s="121">
        <f t="shared" si="7"/>
        <v>0.55487017590645871</v>
      </c>
      <c r="Z51" s="121">
        <f t="shared" si="8"/>
        <v>0.12967666753369436</v>
      </c>
      <c r="AA51" s="121">
        <f t="shared" si="9"/>
        <v>-4.8575460987979616E-2</v>
      </c>
      <c r="AB51" s="121">
        <f t="shared" si="10"/>
        <v>0.46258712924002365</v>
      </c>
      <c r="AC51" s="121">
        <f t="shared" si="11"/>
        <v>0.51944192213465346</v>
      </c>
    </row>
    <row r="52" spans="1:29">
      <c r="A52" s="21">
        <v>3511</v>
      </c>
      <c r="B52" s="21" t="s">
        <v>172</v>
      </c>
      <c r="C52" s="110">
        <v>648</v>
      </c>
      <c r="D52" s="110">
        <v>779404.39999999991</v>
      </c>
      <c r="E52" s="110">
        <v>722162.2</v>
      </c>
      <c r="F52" s="110">
        <v>396967.1</v>
      </c>
      <c r="G52" s="110">
        <v>111921.09999999999</v>
      </c>
      <c r="H52" s="110">
        <v>29047.3</v>
      </c>
      <c r="I52" s="110">
        <v>334138.2</v>
      </c>
      <c r="J52" s="110">
        <v>334138.2</v>
      </c>
      <c r="K52" s="110">
        <v>787121.60000000009</v>
      </c>
      <c r="L52" s="110">
        <v>721984.3</v>
      </c>
      <c r="M52" s="110">
        <v>397090.5</v>
      </c>
      <c r="N52" s="110">
        <v>114196.2</v>
      </c>
      <c r="O52" s="110">
        <v>29047.3</v>
      </c>
      <c r="P52" s="110">
        <v>334046</v>
      </c>
      <c r="Q52" s="110">
        <v>334046</v>
      </c>
      <c r="R52" s="122">
        <f t="shared" si="0"/>
        <v>0.92655648338654495</v>
      </c>
      <c r="S52" s="122">
        <f t="shared" si="1"/>
        <v>0.50932109184910945</v>
      </c>
      <c r="T52" s="122">
        <f t="shared" si="2"/>
        <v>0.14359823988676482</v>
      </c>
      <c r="U52" s="122">
        <f t="shared" si="3"/>
        <v>3.7268586115243897E-2</v>
      </c>
      <c r="V52" s="122">
        <f t="shared" si="4"/>
        <v>0.42870966599624027</v>
      </c>
      <c r="W52" s="122">
        <f t="shared" si="5"/>
        <v>0.42870966599624027</v>
      </c>
      <c r="X52" s="122">
        <f t="shared" si="6"/>
        <v>0.91724620439840543</v>
      </c>
      <c r="Y52" s="122">
        <f t="shared" si="7"/>
        <v>0.50448431347837486</v>
      </c>
      <c r="Z52" s="122">
        <f t="shared" si="8"/>
        <v>0.14508076007569856</v>
      </c>
      <c r="AA52" s="122">
        <f t="shared" si="9"/>
        <v>3.6903192594384397E-2</v>
      </c>
      <c r="AB52" s="122">
        <f t="shared" si="10"/>
        <v>0.42438931926147111</v>
      </c>
      <c r="AC52" s="122">
        <f t="shared" si="11"/>
        <v>0.42438931926147111</v>
      </c>
    </row>
    <row r="53" spans="1:29">
      <c r="A53" s="108">
        <v>8722</v>
      </c>
      <c r="B53" s="108" t="s">
        <v>231</v>
      </c>
      <c r="C53" s="109">
        <v>644</v>
      </c>
      <c r="D53" s="109">
        <v>696065</v>
      </c>
      <c r="E53" s="109">
        <v>548707</v>
      </c>
      <c r="F53" s="109">
        <v>368750</v>
      </c>
      <c r="G53" s="109">
        <v>76842</v>
      </c>
      <c r="H53" s="109">
        <v>8743</v>
      </c>
      <c r="I53" s="109">
        <v>78496</v>
      </c>
      <c r="J53" s="109">
        <v>78496</v>
      </c>
      <c r="K53" s="109">
        <v>728444</v>
      </c>
      <c r="L53" s="109">
        <v>548129</v>
      </c>
      <c r="M53" s="109">
        <v>368750</v>
      </c>
      <c r="N53" s="109">
        <v>78404</v>
      </c>
      <c r="O53" s="109">
        <v>43448</v>
      </c>
      <c r="P53" s="109">
        <v>111342</v>
      </c>
      <c r="Q53" s="109">
        <v>111342</v>
      </c>
      <c r="R53" s="121">
        <f t="shared" si="0"/>
        <v>0.78829850660498657</v>
      </c>
      <c r="S53" s="121">
        <f t="shared" si="1"/>
        <v>0.52976374332856846</v>
      </c>
      <c r="T53" s="121">
        <f t="shared" si="2"/>
        <v>0.11039486254875622</v>
      </c>
      <c r="U53" s="121">
        <f t="shared" si="3"/>
        <v>1.2560608563855387E-2</v>
      </c>
      <c r="V53" s="121">
        <f t="shared" si="4"/>
        <v>0.11277107741374728</v>
      </c>
      <c r="W53" s="121">
        <f t="shared" si="5"/>
        <v>0.11277107741374728</v>
      </c>
      <c r="X53" s="121">
        <f t="shared" si="6"/>
        <v>0.75246552926511856</v>
      </c>
      <c r="Y53" s="121">
        <f t="shared" si="7"/>
        <v>0.50621598914947474</v>
      </c>
      <c r="Z53" s="121">
        <f t="shared" si="8"/>
        <v>0.10763215840888249</v>
      </c>
      <c r="AA53" s="121">
        <f t="shared" si="9"/>
        <v>5.9644941821196965E-2</v>
      </c>
      <c r="AB53" s="121">
        <f t="shared" si="10"/>
        <v>0.15284908654611748</v>
      </c>
      <c r="AC53" s="121">
        <f t="shared" si="11"/>
        <v>0.15284908654611748</v>
      </c>
    </row>
    <row r="54" spans="1:29">
      <c r="A54" s="21">
        <v>8508</v>
      </c>
      <c r="B54" s="21" t="s">
        <v>220</v>
      </c>
      <c r="C54" s="110">
        <v>633</v>
      </c>
      <c r="D54" s="110">
        <v>614628</v>
      </c>
      <c r="E54" s="110">
        <v>525581</v>
      </c>
      <c r="F54" s="110">
        <v>305043</v>
      </c>
      <c r="G54" s="110">
        <v>98684</v>
      </c>
      <c r="H54" s="110">
        <v>-167136</v>
      </c>
      <c r="I54" s="110">
        <v>363283</v>
      </c>
      <c r="J54" s="110">
        <v>447512</v>
      </c>
      <c r="K54" s="110">
        <v>629110</v>
      </c>
      <c r="L54" s="110">
        <v>523502</v>
      </c>
      <c r="M54" s="110">
        <v>305043</v>
      </c>
      <c r="N54" s="110">
        <v>114501</v>
      </c>
      <c r="O54" s="110">
        <v>-183331</v>
      </c>
      <c r="P54" s="110">
        <v>410428</v>
      </c>
      <c r="Q54" s="110">
        <v>494657</v>
      </c>
      <c r="R54" s="122">
        <f t="shared" si="0"/>
        <v>0.85512049564940096</v>
      </c>
      <c r="S54" s="122">
        <f t="shared" si="1"/>
        <v>0.49630508209844004</v>
      </c>
      <c r="T54" s="122">
        <f t="shared" si="2"/>
        <v>0.16055890717637336</v>
      </c>
      <c r="U54" s="122">
        <f t="shared" si="3"/>
        <v>-0.27193033835100255</v>
      </c>
      <c r="V54" s="122">
        <f t="shared" si="4"/>
        <v>0.59106158521902674</v>
      </c>
      <c r="W54" s="122">
        <f t="shared" si="5"/>
        <v>0.72810220165693718</v>
      </c>
      <c r="X54" s="122">
        <f t="shared" si="6"/>
        <v>0.83213110584794392</v>
      </c>
      <c r="Y54" s="122">
        <f t="shared" si="7"/>
        <v>0.48488022762315014</v>
      </c>
      <c r="Z54" s="122">
        <f t="shared" si="8"/>
        <v>0.1820047368504713</v>
      </c>
      <c r="AA54" s="122">
        <f t="shared" si="9"/>
        <v>-0.29141326636041393</v>
      </c>
      <c r="AB54" s="122">
        <f t="shared" si="10"/>
        <v>0.65239465276342767</v>
      </c>
      <c r="AC54" s="122">
        <f t="shared" si="11"/>
        <v>0.78628061865174614</v>
      </c>
    </row>
    <row r="55" spans="1:29">
      <c r="A55" s="108">
        <v>6515</v>
      </c>
      <c r="B55" s="108" t="s">
        <v>201</v>
      </c>
      <c r="C55" s="109">
        <v>580</v>
      </c>
      <c r="D55" s="109">
        <v>610204</v>
      </c>
      <c r="E55" s="109">
        <v>487897</v>
      </c>
      <c r="F55" s="109">
        <v>287387</v>
      </c>
      <c r="G55" s="109">
        <v>72569</v>
      </c>
      <c r="H55" s="109">
        <v>-9800</v>
      </c>
      <c r="I55" s="109">
        <v>216280</v>
      </c>
      <c r="J55" s="109">
        <v>216280</v>
      </c>
      <c r="K55" s="109">
        <v>620722</v>
      </c>
      <c r="L55" s="109">
        <v>487897</v>
      </c>
      <c r="M55" s="109">
        <v>287387</v>
      </c>
      <c r="N55" s="109">
        <v>72048</v>
      </c>
      <c r="O55" s="109">
        <v>-10993</v>
      </c>
      <c r="P55" s="109">
        <v>216280</v>
      </c>
      <c r="Q55" s="109">
        <v>216280</v>
      </c>
      <c r="R55" s="121">
        <f t="shared" si="0"/>
        <v>0.79956375245000033</v>
      </c>
      <c r="S55" s="121">
        <f t="shared" si="1"/>
        <v>0.47096872521320737</v>
      </c>
      <c r="T55" s="121">
        <f t="shared" si="2"/>
        <v>0.11892580186298353</v>
      </c>
      <c r="U55" s="121">
        <f t="shared" si="3"/>
        <v>-1.6060202817418438E-2</v>
      </c>
      <c r="V55" s="121">
        <f t="shared" si="4"/>
        <v>0.35443884340318976</v>
      </c>
      <c r="W55" s="121">
        <f t="shared" si="5"/>
        <v>0.35443884340318976</v>
      </c>
      <c r="X55" s="121">
        <f t="shared" si="6"/>
        <v>0.7860153176462249</v>
      </c>
      <c r="Y55" s="121">
        <f t="shared" si="7"/>
        <v>0.46298826205612176</v>
      </c>
      <c r="Z55" s="121">
        <f t="shared" si="8"/>
        <v>0.11607128472971798</v>
      </c>
      <c r="AA55" s="121">
        <f t="shared" si="9"/>
        <v>-1.7710021555543385E-2</v>
      </c>
      <c r="AB55" s="121">
        <f t="shared" si="10"/>
        <v>0.34843295388273654</v>
      </c>
      <c r="AC55" s="121">
        <f t="shared" si="11"/>
        <v>0.34843295388273654</v>
      </c>
    </row>
    <row r="56" spans="1:29">
      <c r="A56" s="21">
        <v>8509</v>
      </c>
      <c r="B56" s="21" t="s">
        <v>221</v>
      </c>
      <c r="C56" s="110">
        <v>560</v>
      </c>
      <c r="D56" s="110">
        <v>552445</v>
      </c>
      <c r="E56" s="110">
        <v>448660</v>
      </c>
      <c r="F56" s="110">
        <v>232943</v>
      </c>
      <c r="G56" s="110">
        <v>64517</v>
      </c>
      <c r="H56" s="110">
        <v>-38643</v>
      </c>
      <c r="I56" s="110">
        <v>218376</v>
      </c>
      <c r="J56" s="110">
        <v>226069</v>
      </c>
      <c r="K56" s="110">
        <v>566855</v>
      </c>
      <c r="L56" s="110">
        <v>447845</v>
      </c>
      <c r="M56" s="110">
        <v>232943</v>
      </c>
      <c r="N56" s="110">
        <v>72694</v>
      </c>
      <c r="O56" s="110">
        <v>-41809</v>
      </c>
      <c r="P56" s="110">
        <v>244869</v>
      </c>
      <c r="Q56" s="110">
        <v>252562</v>
      </c>
      <c r="R56" s="122">
        <f t="shared" si="0"/>
        <v>0.81213514467503556</v>
      </c>
      <c r="S56" s="122">
        <f t="shared" si="1"/>
        <v>0.42165826462362771</v>
      </c>
      <c r="T56" s="122">
        <f t="shared" si="2"/>
        <v>0.11678447628270687</v>
      </c>
      <c r="U56" s="122">
        <f t="shared" si="3"/>
        <v>-6.9949044701282478E-2</v>
      </c>
      <c r="V56" s="122">
        <f t="shared" si="4"/>
        <v>0.39529002887165238</v>
      </c>
      <c r="W56" s="122">
        <f t="shared" si="5"/>
        <v>0.40921539700784693</v>
      </c>
      <c r="X56" s="122">
        <f t="shared" si="6"/>
        <v>0.79005212973335337</v>
      </c>
      <c r="Y56" s="122">
        <f t="shared" si="7"/>
        <v>0.4109393054661245</v>
      </c>
      <c r="Z56" s="122">
        <f t="shared" si="8"/>
        <v>0.12824090816875569</v>
      </c>
      <c r="AA56" s="122">
        <f t="shared" si="9"/>
        <v>-7.3756075186776154E-2</v>
      </c>
      <c r="AB56" s="122">
        <f t="shared" si="10"/>
        <v>0.43197819548208977</v>
      </c>
      <c r="AC56" s="122">
        <f t="shared" si="11"/>
        <v>0.44554956734967494</v>
      </c>
    </row>
    <row r="57" spans="1:29">
      <c r="A57" s="108">
        <v>6607</v>
      </c>
      <c r="B57" s="108" t="s">
        <v>204</v>
      </c>
      <c r="C57" s="109">
        <v>493</v>
      </c>
      <c r="D57" s="109">
        <v>463284</v>
      </c>
      <c r="E57" s="109">
        <v>400189</v>
      </c>
      <c r="F57" s="109">
        <v>233051</v>
      </c>
      <c r="G57" s="109">
        <v>70568</v>
      </c>
      <c r="H57" s="109">
        <v>-69722</v>
      </c>
      <c r="I57" s="109">
        <v>115140</v>
      </c>
      <c r="J57" s="109">
        <v>184041</v>
      </c>
      <c r="K57" s="109">
        <v>519705</v>
      </c>
      <c r="L57" s="109">
        <v>399195</v>
      </c>
      <c r="M57" s="109">
        <v>233051</v>
      </c>
      <c r="N57" s="109">
        <v>88485</v>
      </c>
      <c r="O57" s="109">
        <v>-77108</v>
      </c>
      <c r="P57" s="109">
        <v>172591</v>
      </c>
      <c r="Q57" s="109">
        <v>242378</v>
      </c>
      <c r="R57" s="121">
        <f t="shared" si="0"/>
        <v>0.86380924012053084</v>
      </c>
      <c r="S57" s="121">
        <f t="shared" si="1"/>
        <v>0.50304133101941795</v>
      </c>
      <c r="T57" s="121">
        <f t="shared" si="2"/>
        <v>0.15232125434938396</v>
      </c>
      <c r="U57" s="121">
        <f t="shared" si="3"/>
        <v>-0.1504951606358087</v>
      </c>
      <c r="V57" s="121">
        <f t="shared" si="4"/>
        <v>0.24853005931566816</v>
      </c>
      <c r="W57" s="121">
        <f t="shared" si="5"/>
        <v>0.39725308881808996</v>
      </c>
      <c r="X57" s="121">
        <f t="shared" si="6"/>
        <v>0.76811845181400984</v>
      </c>
      <c r="Y57" s="121">
        <f t="shared" si="7"/>
        <v>0.44842939744662835</v>
      </c>
      <c r="Z57" s="121">
        <f t="shared" si="8"/>
        <v>0.17026005137529945</v>
      </c>
      <c r="AA57" s="121">
        <f t="shared" si="9"/>
        <v>-0.14836878613828999</v>
      </c>
      <c r="AB57" s="121">
        <f t="shared" si="10"/>
        <v>0.33209416880730414</v>
      </c>
      <c r="AC57" s="121">
        <f t="shared" si="11"/>
        <v>0.46637611722034616</v>
      </c>
    </row>
    <row r="58" spans="1:29">
      <c r="A58" s="21">
        <v>6601</v>
      </c>
      <c r="B58" s="21" t="s">
        <v>202</v>
      </c>
      <c r="C58" s="110">
        <v>483</v>
      </c>
      <c r="D58" s="110">
        <v>372820</v>
      </c>
      <c r="E58" s="110">
        <v>348607</v>
      </c>
      <c r="F58" s="110">
        <v>209015</v>
      </c>
      <c r="G58" s="110">
        <v>39286</v>
      </c>
      <c r="H58" s="110">
        <v>-36895</v>
      </c>
      <c r="I58" s="110">
        <v>52803</v>
      </c>
      <c r="J58" s="110">
        <v>52803</v>
      </c>
      <c r="K58" s="110">
        <v>379962</v>
      </c>
      <c r="L58" s="110">
        <v>347824</v>
      </c>
      <c r="M58" s="110">
        <v>209015</v>
      </c>
      <c r="N58" s="110">
        <v>40862</v>
      </c>
      <c r="O58" s="110">
        <v>-10638</v>
      </c>
      <c r="P58" s="110">
        <v>55349</v>
      </c>
      <c r="Q58" s="110">
        <v>55349</v>
      </c>
      <c r="R58" s="122">
        <f t="shared" si="0"/>
        <v>0.93505444986856934</v>
      </c>
      <c r="S58" s="122">
        <f t="shared" si="1"/>
        <v>0.56063247679845507</v>
      </c>
      <c r="T58" s="122">
        <f t="shared" si="2"/>
        <v>0.10537524810900703</v>
      </c>
      <c r="U58" s="122">
        <f t="shared" si="3"/>
        <v>-9.8961965559787562E-2</v>
      </c>
      <c r="V58" s="122">
        <f t="shared" si="4"/>
        <v>0.14163135024945014</v>
      </c>
      <c r="W58" s="122">
        <f t="shared" si="5"/>
        <v>0.14163135024945014</v>
      </c>
      <c r="X58" s="122">
        <f t="shared" si="6"/>
        <v>0.9154178575752312</v>
      </c>
      <c r="Y58" s="122">
        <f t="shared" si="7"/>
        <v>0.55009448313252374</v>
      </c>
      <c r="Z58" s="122">
        <f t="shared" si="8"/>
        <v>0.10754233318068648</v>
      </c>
      <c r="AA58" s="122">
        <f t="shared" si="9"/>
        <v>-2.799753659576484E-2</v>
      </c>
      <c r="AB58" s="122">
        <f t="shared" si="10"/>
        <v>0.14566983014090884</v>
      </c>
      <c r="AC58" s="122">
        <f t="shared" si="11"/>
        <v>0.14566983014090884</v>
      </c>
    </row>
    <row r="59" spans="1:29">
      <c r="A59" s="108">
        <v>5609</v>
      </c>
      <c r="B59" s="108" t="s">
        <v>192</v>
      </c>
      <c r="C59" s="109">
        <v>482</v>
      </c>
      <c r="D59" s="109">
        <v>497405</v>
      </c>
      <c r="E59" s="109">
        <v>426818</v>
      </c>
      <c r="F59" s="109">
        <v>264647</v>
      </c>
      <c r="G59" s="109">
        <v>44121</v>
      </c>
      <c r="H59" s="109">
        <v>-140408</v>
      </c>
      <c r="I59" s="109">
        <v>190779</v>
      </c>
      <c r="J59" s="109">
        <v>356009</v>
      </c>
      <c r="K59" s="109">
        <v>577774</v>
      </c>
      <c r="L59" s="109">
        <v>421128</v>
      </c>
      <c r="M59" s="109">
        <v>280329</v>
      </c>
      <c r="N59" s="109">
        <v>85368</v>
      </c>
      <c r="O59" s="109">
        <v>-139105</v>
      </c>
      <c r="P59" s="109">
        <v>302928</v>
      </c>
      <c r="Q59" s="109">
        <v>468158</v>
      </c>
      <c r="R59" s="121">
        <f t="shared" si="0"/>
        <v>0.85808948442416144</v>
      </c>
      <c r="S59" s="121">
        <f t="shared" si="1"/>
        <v>0.53205536735658066</v>
      </c>
      <c r="T59" s="121">
        <f t="shared" si="2"/>
        <v>8.8702365275781306E-2</v>
      </c>
      <c r="U59" s="121">
        <f t="shared" si="3"/>
        <v>-0.28228103859028358</v>
      </c>
      <c r="V59" s="121">
        <f t="shared" si="4"/>
        <v>0.3835486173239111</v>
      </c>
      <c r="W59" s="121">
        <f t="shared" si="5"/>
        <v>0.71573265246630013</v>
      </c>
      <c r="X59" s="121">
        <f t="shared" si="6"/>
        <v>0.72888015037021392</v>
      </c>
      <c r="Y59" s="121">
        <f t="shared" si="7"/>
        <v>0.48518798007525432</v>
      </c>
      <c r="Z59" s="121">
        <f t="shared" si="8"/>
        <v>0.14775327377140543</v>
      </c>
      <c r="AA59" s="121">
        <f t="shared" si="9"/>
        <v>-0.24076022804764494</v>
      </c>
      <c r="AB59" s="121">
        <f t="shared" si="10"/>
        <v>0.52430188966620161</v>
      </c>
      <c r="AC59" s="121">
        <f t="shared" si="11"/>
        <v>0.81027875951496608</v>
      </c>
    </row>
    <row r="60" spans="1:29">
      <c r="A60" s="21">
        <v>6709</v>
      </c>
      <c r="B60" s="21" t="s">
        <v>208</v>
      </c>
      <c r="C60" s="110">
        <v>481</v>
      </c>
      <c r="D60" s="110">
        <v>675583</v>
      </c>
      <c r="E60" s="110">
        <v>526803</v>
      </c>
      <c r="F60" s="110">
        <v>307516</v>
      </c>
      <c r="G60" s="110">
        <v>133262</v>
      </c>
      <c r="H60" s="110">
        <v>-38682</v>
      </c>
      <c r="I60" s="110">
        <v>682707</v>
      </c>
      <c r="J60" s="110">
        <v>720569</v>
      </c>
      <c r="K60" s="110">
        <v>863050</v>
      </c>
      <c r="L60" s="110">
        <v>526803</v>
      </c>
      <c r="M60" s="110">
        <v>437235</v>
      </c>
      <c r="N60" s="110">
        <v>149424</v>
      </c>
      <c r="O60" s="110">
        <v>-39766</v>
      </c>
      <c r="P60" s="110">
        <v>613051</v>
      </c>
      <c r="Q60" s="110">
        <v>650913</v>
      </c>
      <c r="R60" s="122">
        <f t="shared" si="0"/>
        <v>0.77977539399304008</v>
      </c>
      <c r="S60" s="122">
        <f t="shared" si="1"/>
        <v>0.45518611332730397</v>
      </c>
      <c r="T60" s="122">
        <f t="shared" si="2"/>
        <v>0.19725481547048992</v>
      </c>
      <c r="U60" s="122">
        <f t="shared" si="3"/>
        <v>-5.7257213399389863E-2</v>
      </c>
      <c r="V60" s="122">
        <f t="shared" si="4"/>
        <v>1.0105449663475843</v>
      </c>
      <c r="W60" s="122">
        <f t="shared" si="5"/>
        <v>1.0665884132667636</v>
      </c>
      <c r="X60" s="122">
        <f t="shared" si="6"/>
        <v>0.61039684838653607</v>
      </c>
      <c r="Y60" s="122">
        <f t="shared" si="7"/>
        <v>0.5066160709113029</v>
      </c>
      <c r="Z60" s="122">
        <f t="shared" si="8"/>
        <v>0.17313481258328023</v>
      </c>
      <c r="AA60" s="122">
        <f t="shared" si="9"/>
        <v>-4.6076125369329701E-2</v>
      </c>
      <c r="AB60" s="122">
        <f t="shared" si="10"/>
        <v>0.7103308035455651</v>
      </c>
      <c r="AC60" s="122">
        <f t="shared" si="11"/>
        <v>0.75420079949018015</v>
      </c>
    </row>
    <row r="61" spans="1:29">
      <c r="A61" s="108">
        <v>8719</v>
      </c>
      <c r="B61" s="108" t="s">
        <v>276</v>
      </c>
      <c r="C61" s="109">
        <v>479</v>
      </c>
      <c r="D61" s="109">
        <v>772097</v>
      </c>
      <c r="E61" s="109">
        <v>618289</v>
      </c>
      <c r="F61" s="109">
        <v>333035</v>
      </c>
      <c r="G61" s="109">
        <v>87438</v>
      </c>
      <c r="H61" s="109">
        <v>-97505</v>
      </c>
      <c r="I61" s="109">
        <v>815061</v>
      </c>
      <c r="J61" s="109">
        <v>815061</v>
      </c>
      <c r="K61" s="109">
        <v>928339</v>
      </c>
      <c r="L61" s="109">
        <v>617156</v>
      </c>
      <c r="M61" s="109">
        <v>344672</v>
      </c>
      <c r="N61" s="109">
        <v>126089</v>
      </c>
      <c r="O61" s="109">
        <v>-99418</v>
      </c>
      <c r="P61" s="109">
        <v>1034418</v>
      </c>
      <c r="Q61" s="109">
        <v>1034418</v>
      </c>
      <c r="R61" s="121">
        <f t="shared" si="0"/>
        <v>0.80079186941537139</v>
      </c>
      <c r="S61" s="121">
        <f t="shared" si="1"/>
        <v>0.4313382903961549</v>
      </c>
      <c r="T61" s="121">
        <f t="shared" si="2"/>
        <v>0.11324742875571334</v>
      </c>
      <c r="U61" s="121">
        <f t="shared" si="3"/>
        <v>-0.12628594593684472</v>
      </c>
      <c r="V61" s="121">
        <f t="shared" si="4"/>
        <v>1.0556458579686232</v>
      </c>
      <c r="W61" s="121">
        <f t="shared" si="5"/>
        <v>1.0556458579686232</v>
      </c>
      <c r="X61" s="121">
        <f t="shared" si="6"/>
        <v>0.66479594199963588</v>
      </c>
      <c r="Y61" s="121">
        <f t="shared" si="7"/>
        <v>0.37127816454980345</v>
      </c>
      <c r="Z61" s="121">
        <f t="shared" si="8"/>
        <v>0.13582215117537882</v>
      </c>
      <c r="AA61" s="121">
        <f t="shared" si="9"/>
        <v>-0.10709234449915386</v>
      </c>
      <c r="AB61" s="121">
        <f t="shared" si="10"/>
        <v>1.114267525117441</v>
      </c>
      <c r="AC61" s="121">
        <f t="shared" si="11"/>
        <v>1.114267525117441</v>
      </c>
    </row>
    <row r="62" spans="1:29">
      <c r="A62" s="21">
        <v>7617</v>
      </c>
      <c r="B62" s="21" t="s">
        <v>215</v>
      </c>
      <c r="C62" s="110">
        <v>461</v>
      </c>
      <c r="D62" s="110">
        <v>571909</v>
      </c>
      <c r="E62" s="110">
        <v>474370</v>
      </c>
      <c r="F62" s="110">
        <v>322086</v>
      </c>
      <c r="G62" s="110">
        <v>49954</v>
      </c>
      <c r="H62" s="110">
        <v>-17198</v>
      </c>
      <c r="I62" s="110">
        <v>546451</v>
      </c>
      <c r="J62" s="110">
        <v>546451</v>
      </c>
      <c r="K62" s="110">
        <v>650774</v>
      </c>
      <c r="L62" s="110">
        <v>472001</v>
      </c>
      <c r="M62" s="110">
        <v>332549</v>
      </c>
      <c r="N62" s="110">
        <v>102684</v>
      </c>
      <c r="O62" s="110">
        <v>-21476</v>
      </c>
      <c r="P62" s="110">
        <v>432866</v>
      </c>
      <c r="Q62" s="110">
        <v>436414</v>
      </c>
      <c r="R62" s="122">
        <f t="shared" si="0"/>
        <v>0.8294501397949674</v>
      </c>
      <c r="S62" s="122">
        <f t="shared" si="1"/>
        <v>0.56317700892974232</v>
      </c>
      <c r="T62" s="122">
        <f t="shared" si="2"/>
        <v>8.7346063796862786E-2</v>
      </c>
      <c r="U62" s="122">
        <f t="shared" si="3"/>
        <v>-3.0071217623782804E-2</v>
      </c>
      <c r="V62" s="122">
        <f t="shared" si="4"/>
        <v>0.95548592520838105</v>
      </c>
      <c r="W62" s="122">
        <f t="shared" si="5"/>
        <v>0.95548592520838105</v>
      </c>
      <c r="X62" s="122">
        <f t="shared" si="6"/>
        <v>0.72529172954051635</v>
      </c>
      <c r="Y62" s="122">
        <f t="shared" si="7"/>
        <v>0.51100535669833147</v>
      </c>
      <c r="Z62" s="122">
        <f t="shared" si="8"/>
        <v>0.15778749612000478</v>
      </c>
      <c r="AA62" s="122">
        <f t="shared" si="9"/>
        <v>-3.3000703777348206E-2</v>
      </c>
      <c r="AB62" s="122">
        <f t="shared" si="10"/>
        <v>0.66515564543144012</v>
      </c>
      <c r="AC62" s="122">
        <f t="shared" si="11"/>
        <v>0.67060761493237286</v>
      </c>
    </row>
    <row r="63" spans="1:29">
      <c r="A63" s="108">
        <v>4911</v>
      </c>
      <c r="B63" s="108" t="s">
        <v>188</v>
      </c>
      <c r="C63" s="109">
        <v>451</v>
      </c>
      <c r="D63" s="109">
        <v>604234</v>
      </c>
      <c r="E63" s="109">
        <v>497459</v>
      </c>
      <c r="F63" s="109">
        <v>342719</v>
      </c>
      <c r="G63" s="109">
        <v>28542</v>
      </c>
      <c r="H63" s="109">
        <v>-77423</v>
      </c>
      <c r="I63" s="109">
        <v>429747</v>
      </c>
      <c r="J63" s="109">
        <v>464720</v>
      </c>
      <c r="K63" s="109">
        <v>674992</v>
      </c>
      <c r="L63" s="109">
        <v>496513</v>
      </c>
      <c r="M63" s="109">
        <v>363750</v>
      </c>
      <c r="N63" s="109">
        <v>33739</v>
      </c>
      <c r="O63" s="109">
        <v>-85983</v>
      </c>
      <c r="P63" s="109">
        <v>566817</v>
      </c>
      <c r="Q63" s="109">
        <v>601790</v>
      </c>
      <c r="R63" s="121">
        <f t="shared" si="0"/>
        <v>0.82328865969144405</v>
      </c>
      <c r="S63" s="121">
        <f t="shared" si="1"/>
        <v>0.56719582148637782</v>
      </c>
      <c r="T63" s="121">
        <f t="shared" si="2"/>
        <v>4.7236666589433894E-2</v>
      </c>
      <c r="U63" s="121">
        <f t="shared" si="3"/>
        <v>-0.1281341334648497</v>
      </c>
      <c r="V63" s="121">
        <f t="shared" si="4"/>
        <v>0.71122611438614847</v>
      </c>
      <c r="W63" s="121">
        <f t="shared" si="5"/>
        <v>0.76910600859931744</v>
      </c>
      <c r="X63" s="121">
        <f t="shared" si="6"/>
        <v>0.73558353284187072</v>
      </c>
      <c r="Y63" s="121">
        <f t="shared" si="7"/>
        <v>0.53889527579586127</v>
      </c>
      <c r="Z63" s="121">
        <f t="shared" si="8"/>
        <v>4.9984296110176123E-2</v>
      </c>
      <c r="AA63" s="121">
        <f t="shared" si="9"/>
        <v>-0.12738373195534169</v>
      </c>
      <c r="AB63" s="121">
        <f t="shared" si="10"/>
        <v>0.83973884134923082</v>
      </c>
      <c r="AC63" s="121">
        <f t="shared" si="11"/>
        <v>0.89155130727475285</v>
      </c>
    </row>
    <row r="64" spans="1:29">
      <c r="A64" s="21">
        <v>5612</v>
      </c>
      <c r="B64" s="21" t="s">
        <v>194</v>
      </c>
      <c r="C64" s="110">
        <v>383</v>
      </c>
      <c r="D64" s="110">
        <v>426579</v>
      </c>
      <c r="E64" s="110">
        <v>379884</v>
      </c>
      <c r="F64" s="110">
        <v>174061</v>
      </c>
      <c r="G64" s="110">
        <v>28672</v>
      </c>
      <c r="H64" s="110">
        <v>-23215</v>
      </c>
      <c r="I64" s="110">
        <v>92052</v>
      </c>
      <c r="J64" s="110">
        <v>92052</v>
      </c>
      <c r="K64" s="110">
        <v>436400</v>
      </c>
      <c r="L64" s="110">
        <v>379747</v>
      </c>
      <c r="M64" s="110">
        <v>175141</v>
      </c>
      <c r="N64" s="110">
        <v>18501</v>
      </c>
      <c r="O64" s="110">
        <v>-100546</v>
      </c>
      <c r="P64" s="110">
        <v>238418</v>
      </c>
      <c r="Q64" s="110">
        <v>238418</v>
      </c>
      <c r="R64" s="122">
        <f t="shared" si="0"/>
        <v>0.89053610233977765</v>
      </c>
      <c r="S64" s="122">
        <f t="shared" si="1"/>
        <v>0.40803930807658134</v>
      </c>
      <c r="T64" s="122">
        <f t="shared" si="2"/>
        <v>6.72138103375928E-2</v>
      </c>
      <c r="U64" s="122">
        <f t="shared" si="3"/>
        <v>-5.4421338134319784E-2</v>
      </c>
      <c r="V64" s="122">
        <f t="shared" si="4"/>
        <v>0.21579121335086818</v>
      </c>
      <c r="W64" s="122">
        <f t="shared" si="5"/>
        <v>0.21579121335086818</v>
      </c>
      <c r="X64" s="122">
        <f t="shared" si="6"/>
        <v>0.87018102658111829</v>
      </c>
      <c r="Y64" s="122">
        <f t="shared" si="7"/>
        <v>0.4013313473877177</v>
      </c>
      <c r="Z64" s="122">
        <f t="shared" si="8"/>
        <v>4.2394592117323555E-2</v>
      </c>
      <c r="AA64" s="122">
        <f t="shared" si="9"/>
        <v>-0.23039871677360221</v>
      </c>
      <c r="AB64" s="122">
        <f t="shared" si="10"/>
        <v>0.54632905591200731</v>
      </c>
      <c r="AC64" s="122">
        <f t="shared" si="11"/>
        <v>0.54632905591200731</v>
      </c>
    </row>
    <row r="65" spans="1:29">
      <c r="A65" s="108">
        <v>6602</v>
      </c>
      <c r="B65" s="108" t="s">
        <v>203</v>
      </c>
      <c r="C65" s="109">
        <v>372</v>
      </c>
      <c r="D65" s="109">
        <v>368971</v>
      </c>
      <c r="E65" s="109">
        <v>318917</v>
      </c>
      <c r="F65" s="109">
        <v>212658</v>
      </c>
      <c r="G65" s="109">
        <v>32117</v>
      </c>
      <c r="H65" s="109">
        <v>-31666</v>
      </c>
      <c r="I65" s="109">
        <v>95123</v>
      </c>
      <c r="J65" s="109">
        <v>162543</v>
      </c>
      <c r="K65" s="109">
        <v>483157</v>
      </c>
      <c r="L65" s="109">
        <v>316951</v>
      </c>
      <c r="M65" s="109">
        <v>294912</v>
      </c>
      <c r="N65" s="109">
        <v>40930</v>
      </c>
      <c r="O65" s="109">
        <v>-51134</v>
      </c>
      <c r="P65" s="109">
        <v>207253</v>
      </c>
      <c r="Q65" s="109">
        <v>274673</v>
      </c>
      <c r="R65" s="121">
        <f t="shared" si="0"/>
        <v>0.86434164202606711</v>
      </c>
      <c r="S65" s="121">
        <f t="shared" si="1"/>
        <v>0.57635423922205264</v>
      </c>
      <c r="T65" s="121">
        <f t="shared" si="2"/>
        <v>8.7044781297175119E-2</v>
      </c>
      <c r="U65" s="121">
        <f t="shared" si="3"/>
        <v>-8.5822463011998237E-2</v>
      </c>
      <c r="V65" s="121">
        <f t="shared" si="4"/>
        <v>0.257806169048516</v>
      </c>
      <c r="W65" s="121">
        <f t="shared" si="5"/>
        <v>0.44053055660200935</v>
      </c>
      <c r="X65" s="121">
        <f t="shared" si="6"/>
        <v>0.65600001655776485</v>
      </c>
      <c r="Y65" s="121">
        <f t="shared" si="7"/>
        <v>0.61038544406890516</v>
      </c>
      <c r="Z65" s="121">
        <f t="shared" si="8"/>
        <v>8.4713664502428815E-2</v>
      </c>
      <c r="AA65" s="121">
        <f t="shared" si="9"/>
        <v>-0.10583309359069619</v>
      </c>
      <c r="AB65" s="121">
        <f t="shared" si="10"/>
        <v>0.42895580525584853</v>
      </c>
      <c r="AC65" s="121">
        <f t="shared" si="11"/>
        <v>0.56849636867519249</v>
      </c>
    </row>
    <row r="66" spans="1:29">
      <c r="A66" s="21">
        <v>4502</v>
      </c>
      <c r="B66" s="21" t="s">
        <v>182</v>
      </c>
      <c r="C66" s="110">
        <v>275</v>
      </c>
      <c r="D66" s="110">
        <v>455342</v>
      </c>
      <c r="E66" s="110">
        <v>351118</v>
      </c>
      <c r="F66" s="110">
        <v>230742</v>
      </c>
      <c r="G66" s="110">
        <v>55718</v>
      </c>
      <c r="H66" s="110">
        <v>-31503</v>
      </c>
      <c r="I66" s="110">
        <v>138591</v>
      </c>
      <c r="J66" s="110">
        <v>138591</v>
      </c>
      <c r="K66" s="110">
        <v>595938</v>
      </c>
      <c r="L66" s="110">
        <v>349412</v>
      </c>
      <c r="M66" s="110">
        <v>336690</v>
      </c>
      <c r="N66" s="110">
        <v>60720</v>
      </c>
      <c r="O66" s="110">
        <v>-53780</v>
      </c>
      <c r="P66" s="110">
        <v>179228</v>
      </c>
      <c r="Q66" s="110">
        <v>179228</v>
      </c>
      <c r="R66" s="122">
        <f t="shared" si="0"/>
        <v>0.77110830979791012</v>
      </c>
      <c r="S66" s="122">
        <f t="shared" si="1"/>
        <v>0.50674438114647891</v>
      </c>
      <c r="T66" s="122">
        <f t="shared" si="2"/>
        <v>0.12236516728085703</v>
      </c>
      <c r="U66" s="122">
        <f t="shared" si="3"/>
        <v>-6.9185359575879235E-2</v>
      </c>
      <c r="V66" s="122">
        <f t="shared" si="4"/>
        <v>0.30436682757136396</v>
      </c>
      <c r="W66" s="122">
        <f t="shared" si="5"/>
        <v>0.30436682757136396</v>
      </c>
      <c r="X66" s="122">
        <f t="shared" si="6"/>
        <v>0.58632273827143089</v>
      </c>
      <c r="Y66" s="122">
        <f t="shared" si="7"/>
        <v>0.56497487993717466</v>
      </c>
      <c r="Z66" s="122">
        <f t="shared" si="8"/>
        <v>0.10188979390473506</v>
      </c>
      <c r="AA66" s="122">
        <f t="shared" si="9"/>
        <v>-9.0244287157388858E-2</v>
      </c>
      <c r="AB66" s="122">
        <f t="shared" si="10"/>
        <v>0.30074940681748774</v>
      </c>
      <c r="AC66" s="122">
        <f t="shared" si="11"/>
        <v>0.30074940681748774</v>
      </c>
    </row>
    <row r="67" spans="1:29">
      <c r="A67" s="108">
        <v>8610</v>
      </c>
      <c r="B67" s="108" t="s">
        <v>222</v>
      </c>
      <c r="C67" s="109">
        <v>247</v>
      </c>
      <c r="D67" s="109">
        <v>274735</v>
      </c>
      <c r="E67" s="109">
        <v>240954</v>
      </c>
      <c r="F67" s="109">
        <v>116304</v>
      </c>
      <c r="G67" s="109">
        <v>25576</v>
      </c>
      <c r="H67" s="109">
        <v>-27134</v>
      </c>
      <c r="I67" s="109">
        <v>22992</v>
      </c>
      <c r="J67" s="109">
        <v>22992</v>
      </c>
      <c r="K67" s="109">
        <v>279450</v>
      </c>
      <c r="L67" s="109">
        <v>240954</v>
      </c>
      <c r="M67" s="109">
        <v>116304</v>
      </c>
      <c r="N67" s="109">
        <v>27207</v>
      </c>
      <c r="O67" s="109">
        <v>-29750</v>
      </c>
      <c r="P67" s="109">
        <v>23525</v>
      </c>
      <c r="Q67" s="109">
        <v>23525</v>
      </c>
      <c r="R67" s="121">
        <f t="shared" si="0"/>
        <v>0.87704151273044939</v>
      </c>
      <c r="S67" s="121">
        <f t="shared" si="1"/>
        <v>0.42333157406227817</v>
      </c>
      <c r="T67" s="121">
        <f t="shared" si="2"/>
        <v>9.3093344495604857E-2</v>
      </c>
      <c r="U67" s="121">
        <f t="shared" si="3"/>
        <v>-9.8764263745063419E-2</v>
      </c>
      <c r="V67" s="121">
        <f t="shared" si="4"/>
        <v>8.3687917447722346E-2</v>
      </c>
      <c r="W67" s="121">
        <f t="shared" si="5"/>
        <v>8.3687917447722346E-2</v>
      </c>
      <c r="X67" s="121">
        <f t="shared" si="6"/>
        <v>0.8622436929683307</v>
      </c>
      <c r="Y67" s="121">
        <f t="shared" si="7"/>
        <v>0.41618894256575417</v>
      </c>
      <c r="Z67" s="121">
        <f t="shared" si="8"/>
        <v>9.735909822866344E-2</v>
      </c>
      <c r="AA67" s="121">
        <f t="shared" si="9"/>
        <v>-0.10645911612095187</v>
      </c>
      <c r="AB67" s="121">
        <f t="shared" si="10"/>
        <v>8.4183217033458574E-2</v>
      </c>
      <c r="AC67" s="121">
        <f t="shared" si="11"/>
        <v>8.4183217033458574E-2</v>
      </c>
    </row>
    <row r="68" spans="1:29">
      <c r="A68" s="21">
        <v>4604</v>
      </c>
      <c r="B68" s="21" t="s">
        <v>183</v>
      </c>
      <c r="C68" s="110">
        <v>244</v>
      </c>
      <c r="D68" s="110">
        <v>326132</v>
      </c>
      <c r="E68" s="110">
        <v>288933</v>
      </c>
      <c r="F68" s="110">
        <v>61399</v>
      </c>
      <c r="G68" s="110">
        <v>27534</v>
      </c>
      <c r="H68" s="110">
        <v>950</v>
      </c>
      <c r="I68" s="110">
        <v>331697</v>
      </c>
      <c r="J68" s="110">
        <v>331697</v>
      </c>
      <c r="K68" s="110">
        <v>395321</v>
      </c>
      <c r="L68" s="110">
        <v>287489</v>
      </c>
      <c r="M68" s="110">
        <v>68253</v>
      </c>
      <c r="N68" s="110">
        <v>51134</v>
      </c>
      <c r="O68" s="110">
        <v>10497</v>
      </c>
      <c r="P68" s="110">
        <v>350196</v>
      </c>
      <c r="Q68" s="110">
        <v>350196</v>
      </c>
      <c r="R68" s="122">
        <f t="shared" si="0"/>
        <v>0.88593882231734389</v>
      </c>
      <c r="S68" s="122">
        <f t="shared" si="1"/>
        <v>0.18826426109673383</v>
      </c>
      <c r="T68" s="122">
        <f t="shared" si="2"/>
        <v>8.4425937963769265E-2</v>
      </c>
      <c r="U68" s="122">
        <f t="shared" si="3"/>
        <v>2.9129309604699937E-3</v>
      </c>
      <c r="V68" s="122">
        <f t="shared" si="4"/>
        <v>1.0170636429421216</v>
      </c>
      <c r="W68" s="122">
        <f t="shared" si="5"/>
        <v>1.0170636429421216</v>
      </c>
      <c r="X68" s="122">
        <f t="shared" si="6"/>
        <v>0.72722926431937585</v>
      </c>
      <c r="Y68" s="122">
        <f t="shared" si="7"/>
        <v>0.17265209791536498</v>
      </c>
      <c r="Z68" s="122">
        <f t="shared" si="8"/>
        <v>0.12934804880084791</v>
      </c>
      <c r="AA68" s="122">
        <f t="shared" si="9"/>
        <v>2.6553104945095253E-2</v>
      </c>
      <c r="AB68" s="122">
        <f t="shared" si="10"/>
        <v>0.88585225677360935</v>
      </c>
      <c r="AC68" s="122">
        <f t="shared" si="11"/>
        <v>0.88585225677360935</v>
      </c>
    </row>
    <row r="69" spans="1:29">
      <c r="A69" s="108">
        <v>1606</v>
      </c>
      <c r="B69" s="108" t="s">
        <v>164</v>
      </c>
      <c r="C69" s="109">
        <v>221</v>
      </c>
      <c r="D69" s="109">
        <v>210331</v>
      </c>
      <c r="E69" s="109">
        <v>172596</v>
      </c>
      <c r="F69" s="109">
        <v>36149</v>
      </c>
      <c r="G69" s="109">
        <v>32245</v>
      </c>
      <c r="H69" s="109">
        <v>-45449</v>
      </c>
      <c r="I69" s="109">
        <v>64255</v>
      </c>
      <c r="J69" s="109">
        <v>64255</v>
      </c>
      <c r="K69" s="109">
        <v>403606</v>
      </c>
      <c r="L69" s="109">
        <v>172596</v>
      </c>
      <c r="M69" s="109">
        <v>49725</v>
      </c>
      <c r="N69" s="109">
        <v>20311</v>
      </c>
      <c r="O69" s="109">
        <v>-187388</v>
      </c>
      <c r="P69" s="109">
        <v>779404</v>
      </c>
      <c r="Q69" s="109">
        <v>779404</v>
      </c>
      <c r="R69" s="121">
        <f t="shared" si="0"/>
        <v>0.82059230451050957</v>
      </c>
      <c r="S69" s="121">
        <f t="shared" si="1"/>
        <v>0.17186719979460946</v>
      </c>
      <c r="T69" s="121">
        <f t="shared" si="2"/>
        <v>0.15330597962259487</v>
      </c>
      <c r="U69" s="121">
        <f t="shared" si="3"/>
        <v>-0.21608322120847617</v>
      </c>
      <c r="V69" s="121">
        <f t="shared" si="4"/>
        <v>0.30549467268258129</v>
      </c>
      <c r="W69" s="121">
        <f t="shared" si="5"/>
        <v>0.30549467268258129</v>
      </c>
      <c r="X69" s="121">
        <f t="shared" si="6"/>
        <v>0.4276348716322354</v>
      </c>
      <c r="Y69" s="121">
        <f t="shared" si="7"/>
        <v>0.12320183545338771</v>
      </c>
      <c r="Z69" s="121">
        <f t="shared" si="8"/>
        <v>5.0323830666541135E-2</v>
      </c>
      <c r="AA69" s="121">
        <f t="shared" si="9"/>
        <v>-0.46428447545378415</v>
      </c>
      <c r="AB69" s="121">
        <f t="shared" si="10"/>
        <v>1.9311011233727942</v>
      </c>
      <c r="AC69" s="121">
        <f t="shared" si="11"/>
        <v>1.9311011233727942</v>
      </c>
    </row>
    <row r="70" spans="1:29">
      <c r="A70" s="21">
        <v>4803</v>
      </c>
      <c r="B70" s="21" t="s">
        <v>185</v>
      </c>
      <c r="C70" s="110">
        <v>196</v>
      </c>
      <c r="D70" s="110">
        <v>279769</v>
      </c>
      <c r="E70" s="110">
        <v>250307</v>
      </c>
      <c r="F70" s="110">
        <v>113693</v>
      </c>
      <c r="G70" s="110">
        <v>40199</v>
      </c>
      <c r="H70" s="110">
        <v>-15019</v>
      </c>
      <c r="I70" s="110">
        <v>57468</v>
      </c>
      <c r="J70" s="110">
        <v>57468</v>
      </c>
      <c r="K70" s="110">
        <v>300616</v>
      </c>
      <c r="L70" s="110">
        <v>248999</v>
      </c>
      <c r="M70" s="110">
        <v>118959</v>
      </c>
      <c r="N70" s="110">
        <v>51651</v>
      </c>
      <c r="O70" s="110">
        <v>-15019</v>
      </c>
      <c r="P70" s="110">
        <v>67777</v>
      </c>
      <c r="Q70" s="110">
        <v>67777</v>
      </c>
      <c r="R70" s="122">
        <f t="shared" si="0"/>
        <v>0.89469169207453292</v>
      </c>
      <c r="S70" s="122">
        <f t="shared" si="1"/>
        <v>0.40638169346854014</v>
      </c>
      <c r="T70" s="122">
        <f t="shared" si="2"/>
        <v>0.14368639842155492</v>
      </c>
      <c r="U70" s="122">
        <f t="shared" si="3"/>
        <v>-5.3683574663383006E-2</v>
      </c>
      <c r="V70" s="122">
        <f t="shared" si="4"/>
        <v>0.20541232230876186</v>
      </c>
      <c r="W70" s="122">
        <f t="shared" si="5"/>
        <v>0.20541232230876186</v>
      </c>
      <c r="X70" s="122">
        <f t="shared" si="6"/>
        <v>0.82829589908720758</v>
      </c>
      <c r="Y70" s="122">
        <f t="shared" si="7"/>
        <v>0.39571746014849507</v>
      </c>
      <c r="Z70" s="122">
        <f t="shared" si="8"/>
        <v>0.17181720201186895</v>
      </c>
      <c r="AA70" s="122">
        <f t="shared" si="9"/>
        <v>-4.9960747265614606E-2</v>
      </c>
      <c r="AB70" s="122">
        <f t="shared" si="10"/>
        <v>0.2254603880032999</v>
      </c>
      <c r="AC70" s="122">
        <f t="shared" si="11"/>
        <v>0.2254603880032999</v>
      </c>
    </row>
    <row r="71" spans="1:29">
      <c r="A71" s="108">
        <v>5706</v>
      </c>
      <c r="B71" s="108" t="s">
        <v>195</v>
      </c>
      <c r="C71" s="109">
        <v>194</v>
      </c>
      <c r="D71" s="109">
        <v>171374</v>
      </c>
      <c r="E71" s="109">
        <v>171309</v>
      </c>
      <c r="F71" s="109">
        <v>9297</v>
      </c>
      <c r="G71" s="109">
        <v>6816</v>
      </c>
      <c r="H71" s="109">
        <v>-4990</v>
      </c>
      <c r="I71" s="109">
        <v>26652</v>
      </c>
      <c r="J71" s="109">
        <v>26652</v>
      </c>
      <c r="K71" s="109">
        <v>171374</v>
      </c>
      <c r="L71" s="109">
        <v>171309</v>
      </c>
      <c r="M71" s="109">
        <v>9297</v>
      </c>
      <c r="N71" s="109">
        <v>6816</v>
      </c>
      <c r="O71" s="109">
        <v>-4990</v>
      </c>
      <c r="P71" s="109">
        <v>26652</v>
      </c>
      <c r="Q71" s="109">
        <v>26652</v>
      </c>
      <c r="R71" s="121">
        <f t="shared" si="0"/>
        <v>0.99962071259350893</v>
      </c>
      <c r="S71" s="121">
        <f t="shared" si="1"/>
        <v>5.4249769509960674E-2</v>
      </c>
      <c r="T71" s="121">
        <f t="shared" si="2"/>
        <v>3.9772660963740124E-2</v>
      </c>
      <c r="U71" s="121">
        <f t="shared" si="3"/>
        <v>-2.9117602436775705E-2</v>
      </c>
      <c r="V71" s="121">
        <f t="shared" si="4"/>
        <v>0.15551950704307538</v>
      </c>
      <c r="W71" s="121">
        <f t="shared" si="5"/>
        <v>0.15551950704307538</v>
      </c>
      <c r="X71" s="121">
        <f t="shared" si="6"/>
        <v>0.99962071259350893</v>
      </c>
      <c r="Y71" s="121">
        <f t="shared" si="7"/>
        <v>5.4249769509960674E-2</v>
      </c>
      <c r="Z71" s="121">
        <f t="shared" si="8"/>
        <v>3.9772660963740124E-2</v>
      </c>
      <c r="AA71" s="121">
        <f t="shared" si="9"/>
        <v>-2.9117602436775705E-2</v>
      </c>
      <c r="AB71" s="121">
        <f t="shared" si="10"/>
        <v>0.15551950704307538</v>
      </c>
      <c r="AC71" s="121">
        <f t="shared" si="11"/>
        <v>0.15551950704307538</v>
      </c>
    </row>
    <row r="72" spans="1:29">
      <c r="A72" s="21">
        <v>7613</v>
      </c>
      <c r="B72" s="21" t="s">
        <v>214</v>
      </c>
      <c r="C72" s="110">
        <v>185</v>
      </c>
      <c r="D72" s="110">
        <v>220158</v>
      </c>
      <c r="E72" s="110">
        <v>183780</v>
      </c>
      <c r="F72" s="110">
        <v>115031</v>
      </c>
      <c r="G72" s="110">
        <v>30372</v>
      </c>
      <c r="H72" s="110">
        <v>-8373</v>
      </c>
      <c r="I72" s="110">
        <v>170230</v>
      </c>
      <c r="J72" s="110">
        <v>181303</v>
      </c>
      <c r="K72" s="110">
        <v>244000</v>
      </c>
      <c r="L72" s="110">
        <v>182048</v>
      </c>
      <c r="M72" s="110">
        <v>124107</v>
      </c>
      <c r="N72" s="110">
        <v>35743</v>
      </c>
      <c r="O72" s="110">
        <v>-2813</v>
      </c>
      <c r="P72" s="110">
        <v>288189</v>
      </c>
      <c r="Q72" s="110">
        <v>299262</v>
      </c>
      <c r="R72" s="122">
        <f t="shared" si="0"/>
        <v>0.83476412394734689</v>
      </c>
      <c r="S72" s="122">
        <f t="shared" si="1"/>
        <v>0.52249293689077847</v>
      </c>
      <c r="T72" s="122">
        <f t="shared" si="2"/>
        <v>0.13795546834546099</v>
      </c>
      <c r="U72" s="122">
        <f t="shared" si="3"/>
        <v>-3.8031777178208374E-2</v>
      </c>
      <c r="V72" s="122">
        <f t="shared" si="4"/>
        <v>0.7732174165826361</v>
      </c>
      <c r="W72" s="122">
        <f t="shared" si="5"/>
        <v>0.82351311330953225</v>
      </c>
      <c r="X72" s="122">
        <f t="shared" si="6"/>
        <v>0.74609836065573776</v>
      </c>
      <c r="Y72" s="122">
        <f t="shared" si="7"/>
        <v>0.50863524590163933</v>
      </c>
      <c r="Z72" s="122">
        <f t="shared" si="8"/>
        <v>0.14648770491803279</v>
      </c>
      <c r="AA72" s="122">
        <f t="shared" si="9"/>
        <v>-1.1528688524590163E-2</v>
      </c>
      <c r="AB72" s="122">
        <f t="shared" si="10"/>
        <v>1.1811024590163934</v>
      </c>
      <c r="AC72" s="122">
        <f t="shared" si="11"/>
        <v>1.226483606557377</v>
      </c>
    </row>
    <row r="73" spans="1:29">
      <c r="A73" s="108">
        <v>3713</v>
      </c>
      <c r="B73" s="108" t="s">
        <v>177</v>
      </c>
      <c r="C73" s="109">
        <v>129</v>
      </c>
      <c r="D73" s="109">
        <v>133552</v>
      </c>
      <c r="E73" s="109">
        <v>105822</v>
      </c>
      <c r="F73" s="109">
        <v>68890</v>
      </c>
      <c r="G73" s="109">
        <v>2595</v>
      </c>
      <c r="H73" s="109">
        <v>-7761</v>
      </c>
      <c r="I73" s="109">
        <v>19381</v>
      </c>
      <c r="J73" s="109">
        <v>19381</v>
      </c>
      <c r="K73" s="109">
        <v>135910</v>
      </c>
      <c r="L73" s="109">
        <v>105822</v>
      </c>
      <c r="M73" s="109">
        <v>68890</v>
      </c>
      <c r="N73" s="109">
        <v>3039</v>
      </c>
      <c r="O73" s="109">
        <v>-11229</v>
      </c>
      <c r="P73" s="109">
        <v>19381</v>
      </c>
      <c r="Q73" s="109">
        <v>19381</v>
      </c>
      <c r="R73" s="121">
        <f t="shared" ref="R73:R78" si="12">E73/D73</f>
        <v>0.79236552054630405</v>
      </c>
      <c r="S73" s="121">
        <f t="shared" ref="S73:S78" si="13">F73/D73</f>
        <v>0.51582904037378696</v>
      </c>
      <c r="T73" s="121">
        <f t="shared" ref="T73:T78" si="14">G73/D73</f>
        <v>1.9430633760632563E-2</v>
      </c>
      <c r="U73" s="121">
        <f t="shared" ref="U73:U78" si="15">H73/D73</f>
        <v>-5.8112195998562356E-2</v>
      </c>
      <c r="V73" s="121">
        <f t="shared" ref="V73:V78" si="16">I73/D73</f>
        <v>0.145119504013418</v>
      </c>
      <c r="W73" s="121">
        <f t="shared" ref="W73:W78" si="17">J73/D73</f>
        <v>0.145119504013418</v>
      </c>
      <c r="X73" s="121">
        <f t="shared" ref="X73:X78" si="18">L73/K73</f>
        <v>0.77861820322272091</v>
      </c>
      <c r="Y73" s="121">
        <f t="shared" ref="Y73:Y78" si="19">M73/K73</f>
        <v>0.50687955264513285</v>
      </c>
      <c r="Z73" s="121">
        <f t="shared" ref="Z73:Z78" si="20">N73/K73</f>
        <v>2.236038554926054E-2</v>
      </c>
      <c r="AA73" s="121">
        <f t="shared" ref="AA73:AA78" si="21">O73/K73</f>
        <v>-8.2620852034434547E-2</v>
      </c>
      <c r="AB73" s="121">
        <f t="shared" ref="AB73:AB78" si="22">P73/K73</f>
        <v>0.14260172172761387</v>
      </c>
      <c r="AC73" s="121">
        <f t="shared" ref="AC73:AC78" si="23">Q73/K73</f>
        <v>0.14260172172761387</v>
      </c>
    </row>
    <row r="74" spans="1:29">
      <c r="A74" s="21">
        <v>4902</v>
      </c>
      <c r="B74" s="21" t="s">
        <v>187</v>
      </c>
      <c r="C74" s="110">
        <v>109</v>
      </c>
      <c r="D74" s="110">
        <v>118194</v>
      </c>
      <c r="E74" s="110">
        <v>95123</v>
      </c>
      <c r="F74" s="110">
        <v>73740</v>
      </c>
      <c r="G74" s="110">
        <v>1984</v>
      </c>
      <c r="H74" s="110">
        <v>3004</v>
      </c>
      <c r="I74" s="110">
        <v>34864</v>
      </c>
      <c r="J74" s="110">
        <v>34864</v>
      </c>
      <c r="K74" s="110">
        <v>136934</v>
      </c>
      <c r="L74" s="110">
        <v>94477</v>
      </c>
      <c r="M74" s="110">
        <v>75763</v>
      </c>
      <c r="N74" s="110">
        <v>10789</v>
      </c>
      <c r="O74" s="110">
        <v>33</v>
      </c>
      <c r="P74" s="110">
        <v>23536</v>
      </c>
      <c r="Q74" s="110">
        <v>23536</v>
      </c>
      <c r="R74" s="122">
        <f t="shared" si="12"/>
        <v>0.80480396636039053</v>
      </c>
      <c r="S74" s="122">
        <f t="shared" si="13"/>
        <v>0.62388953753997667</v>
      </c>
      <c r="T74" s="122">
        <f t="shared" si="14"/>
        <v>1.6785962062372033E-2</v>
      </c>
      <c r="U74" s="122">
        <f t="shared" si="15"/>
        <v>2.5415841751696363E-2</v>
      </c>
      <c r="V74" s="122">
        <f t="shared" si="16"/>
        <v>0.29497267204765049</v>
      </c>
      <c r="W74" s="122">
        <f t="shared" si="17"/>
        <v>0.29497267204765049</v>
      </c>
      <c r="X74" s="122">
        <f t="shared" si="18"/>
        <v>0.68994552119999419</v>
      </c>
      <c r="Y74" s="122">
        <f t="shared" si="19"/>
        <v>0.55328114274029827</v>
      </c>
      <c r="Z74" s="122">
        <f t="shared" si="20"/>
        <v>7.8789781938744211E-2</v>
      </c>
      <c r="AA74" s="122">
        <f t="shared" si="21"/>
        <v>2.4099201074970423E-4</v>
      </c>
      <c r="AB74" s="122">
        <f t="shared" si="22"/>
        <v>0.17187842318197089</v>
      </c>
      <c r="AC74" s="122">
        <f t="shared" si="23"/>
        <v>0.17187842318197089</v>
      </c>
    </row>
    <row r="75" spans="1:29">
      <c r="A75" s="108">
        <v>7509</v>
      </c>
      <c r="B75" s="108" t="s">
        <v>213</v>
      </c>
      <c r="C75" s="109">
        <v>108</v>
      </c>
      <c r="D75" s="109">
        <v>119631</v>
      </c>
      <c r="E75" s="109">
        <v>90218</v>
      </c>
      <c r="F75" s="109">
        <v>65428</v>
      </c>
      <c r="G75" s="109">
        <v>18318</v>
      </c>
      <c r="H75" s="109">
        <v>-24587</v>
      </c>
      <c r="I75" s="109">
        <v>39383</v>
      </c>
      <c r="J75" s="109">
        <v>39383</v>
      </c>
      <c r="K75" s="109">
        <v>130812</v>
      </c>
      <c r="L75" s="109">
        <v>89254</v>
      </c>
      <c r="M75" s="109">
        <v>69248</v>
      </c>
      <c r="N75" s="109">
        <v>19646</v>
      </c>
      <c r="O75" s="109">
        <v>-36836</v>
      </c>
      <c r="P75" s="109">
        <v>98165</v>
      </c>
      <c r="Q75" s="109">
        <v>98165</v>
      </c>
      <c r="R75" s="121">
        <f t="shared" si="12"/>
        <v>0.75413563374041848</v>
      </c>
      <c r="S75" s="121">
        <f t="shared" si="13"/>
        <v>0.54691509725739984</v>
      </c>
      <c r="T75" s="121">
        <f t="shared" si="14"/>
        <v>0.15312084660330516</v>
      </c>
      <c r="U75" s="121">
        <f t="shared" si="15"/>
        <v>-0.20552365189624763</v>
      </c>
      <c r="V75" s="121">
        <f t="shared" si="16"/>
        <v>0.32920396887094483</v>
      </c>
      <c r="W75" s="121">
        <f t="shared" si="17"/>
        <v>0.32920396887094483</v>
      </c>
      <c r="X75" s="121">
        <f t="shared" si="18"/>
        <v>0.68230743356878576</v>
      </c>
      <c r="Y75" s="121">
        <f t="shared" si="19"/>
        <v>0.52937039415344156</v>
      </c>
      <c r="Z75" s="121">
        <f t="shared" si="20"/>
        <v>0.15018499831819709</v>
      </c>
      <c r="AA75" s="121">
        <f t="shared" si="21"/>
        <v>-0.28159496070696877</v>
      </c>
      <c r="AB75" s="121">
        <f t="shared" si="22"/>
        <v>0.75042809528177845</v>
      </c>
      <c r="AC75" s="121">
        <f t="shared" si="23"/>
        <v>0.75042809528177845</v>
      </c>
    </row>
    <row r="76" spans="1:29">
      <c r="A76" s="21">
        <v>5611</v>
      </c>
      <c r="B76" s="21" t="s">
        <v>193</v>
      </c>
      <c r="C76" s="110">
        <v>93</v>
      </c>
      <c r="D76" s="110">
        <v>92964</v>
      </c>
      <c r="E76" s="110">
        <v>88481</v>
      </c>
      <c r="F76" s="110">
        <v>9365</v>
      </c>
      <c r="G76" s="110">
        <v>5266</v>
      </c>
      <c r="H76" s="110">
        <v>0</v>
      </c>
      <c r="I76" s="110">
        <v>6818</v>
      </c>
      <c r="J76" s="110">
        <v>6818</v>
      </c>
      <c r="K76" s="110">
        <v>95108</v>
      </c>
      <c r="L76" s="110">
        <v>88481</v>
      </c>
      <c r="M76" s="110">
        <v>9365</v>
      </c>
      <c r="N76" s="110">
        <v>6543</v>
      </c>
      <c r="O76" s="110">
        <v>-3181</v>
      </c>
      <c r="P76" s="110">
        <v>25644</v>
      </c>
      <c r="Q76" s="110">
        <v>25644</v>
      </c>
      <c r="R76" s="122">
        <f t="shared" si="12"/>
        <v>0.95177703196936447</v>
      </c>
      <c r="S76" s="122">
        <f t="shared" si="13"/>
        <v>0.10073792005507508</v>
      </c>
      <c r="T76" s="122">
        <f t="shared" si="14"/>
        <v>5.6645583236521663E-2</v>
      </c>
      <c r="U76" s="122">
        <f t="shared" si="15"/>
        <v>0</v>
      </c>
      <c r="V76" s="122">
        <f t="shared" si="16"/>
        <v>7.3340217718686804E-2</v>
      </c>
      <c r="W76" s="122">
        <f t="shared" si="17"/>
        <v>7.3340217718686804E-2</v>
      </c>
      <c r="X76" s="122">
        <f t="shared" si="18"/>
        <v>0.93032131892164693</v>
      </c>
      <c r="Y76" s="122">
        <f t="shared" si="19"/>
        <v>9.8467005930100521E-2</v>
      </c>
      <c r="Z76" s="122">
        <f t="shared" si="20"/>
        <v>6.8795474618328634E-2</v>
      </c>
      <c r="AA76" s="122">
        <f t="shared" si="21"/>
        <v>-3.3446187492114227E-2</v>
      </c>
      <c r="AB76" s="122">
        <f t="shared" si="22"/>
        <v>0.2696303150103041</v>
      </c>
      <c r="AC76" s="122">
        <f t="shared" si="23"/>
        <v>0.2696303150103041</v>
      </c>
    </row>
    <row r="77" spans="1:29">
      <c r="A77" s="108">
        <v>6706</v>
      </c>
      <c r="B77" s="108" t="s">
        <v>207</v>
      </c>
      <c r="C77" s="109">
        <v>92</v>
      </c>
      <c r="D77" s="109">
        <v>100120.6</v>
      </c>
      <c r="E77" s="109">
        <v>84457.700000000012</v>
      </c>
      <c r="F77" s="109">
        <v>2466.1</v>
      </c>
      <c r="G77" s="109">
        <v>30152.1</v>
      </c>
      <c r="H77" s="109">
        <v>-6770.4000000000005</v>
      </c>
      <c r="I77" s="109">
        <v>10948.599999999999</v>
      </c>
      <c r="J77" s="109">
        <v>10948.599999999999</v>
      </c>
      <c r="K77" s="109">
        <v>109195.70000000001</v>
      </c>
      <c r="L77" s="109">
        <v>84457.700000000012</v>
      </c>
      <c r="M77" s="109">
        <v>2466.1</v>
      </c>
      <c r="N77" s="109">
        <v>38980.699999999997</v>
      </c>
      <c r="O77" s="109">
        <v>-39746</v>
      </c>
      <c r="P77" s="109">
        <v>64814.8</v>
      </c>
      <c r="Q77" s="109">
        <v>65219</v>
      </c>
      <c r="R77" s="121">
        <f t="shared" si="12"/>
        <v>0.84355966704154794</v>
      </c>
      <c r="S77" s="121">
        <f t="shared" si="13"/>
        <v>2.4631294658641677E-2</v>
      </c>
      <c r="T77" s="121">
        <f t="shared" si="14"/>
        <v>0.30115780368875134</v>
      </c>
      <c r="U77" s="121">
        <f t="shared" si="15"/>
        <v>-6.7622447328521809E-2</v>
      </c>
      <c r="V77" s="121">
        <f t="shared" si="16"/>
        <v>0.1093541189325673</v>
      </c>
      <c r="W77" s="121">
        <f t="shared" si="17"/>
        <v>0.1093541189325673</v>
      </c>
      <c r="X77" s="121">
        <f t="shared" si="18"/>
        <v>0.77345261763970563</v>
      </c>
      <c r="Y77" s="121">
        <f t="shared" si="19"/>
        <v>2.2584222638803539E-2</v>
      </c>
      <c r="Z77" s="121">
        <f t="shared" si="20"/>
        <v>0.35698017412773575</v>
      </c>
      <c r="AA77" s="121">
        <f t="shared" si="21"/>
        <v>-0.36398869186240845</v>
      </c>
      <c r="AB77" s="121">
        <f t="shared" si="22"/>
        <v>0.59356549754248566</v>
      </c>
      <c r="AC77" s="121">
        <f t="shared" si="23"/>
        <v>0.59726710850335674</v>
      </c>
    </row>
    <row r="78" spans="1:29">
      <c r="A78" s="21">
        <v>7505</v>
      </c>
      <c r="B78" s="21" t="s">
        <v>212</v>
      </c>
      <c r="C78" s="110">
        <v>76</v>
      </c>
      <c r="D78" s="110">
        <v>168957</v>
      </c>
      <c r="E78" s="110">
        <v>155370</v>
      </c>
      <c r="F78" s="110">
        <v>21154</v>
      </c>
      <c r="G78" s="110">
        <v>40886</v>
      </c>
      <c r="H78" s="110">
        <v>-13814</v>
      </c>
      <c r="I78" s="110">
        <v>7530</v>
      </c>
      <c r="J78" s="110">
        <v>7530</v>
      </c>
      <c r="K78" s="110">
        <v>169502</v>
      </c>
      <c r="L78" s="110">
        <v>155370</v>
      </c>
      <c r="M78" s="110">
        <v>21154</v>
      </c>
      <c r="N78" s="110">
        <v>40935</v>
      </c>
      <c r="O78" s="110">
        <v>-13814</v>
      </c>
      <c r="P78" s="110">
        <v>15700</v>
      </c>
      <c r="Q78" s="110">
        <v>15700</v>
      </c>
      <c r="R78" s="122">
        <f t="shared" si="12"/>
        <v>0.91958308918837339</v>
      </c>
      <c r="S78" s="122">
        <f t="shared" si="13"/>
        <v>0.1252034541333002</v>
      </c>
      <c r="T78" s="122">
        <f t="shared" si="14"/>
        <v>0.24199056564688057</v>
      </c>
      <c r="U78" s="122">
        <f t="shared" si="15"/>
        <v>-8.1760447924619867E-2</v>
      </c>
      <c r="V78" s="122">
        <f t="shared" si="16"/>
        <v>4.4567552690921358E-2</v>
      </c>
      <c r="W78" s="122">
        <f t="shared" si="17"/>
        <v>4.4567552690921358E-2</v>
      </c>
      <c r="X78" s="122">
        <f t="shared" si="18"/>
        <v>0.916626352491416</v>
      </c>
      <c r="Y78" s="122">
        <f t="shared" si="19"/>
        <v>0.12480088730516455</v>
      </c>
      <c r="Z78" s="122">
        <f t="shared" si="20"/>
        <v>0.24150157520265247</v>
      </c>
      <c r="AA78" s="122">
        <f t="shared" si="21"/>
        <v>-8.149756345057875E-2</v>
      </c>
      <c r="AB78" s="122">
        <f t="shared" si="22"/>
        <v>9.262427581975434E-2</v>
      </c>
      <c r="AC78" s="122">
        <f t="shared" si="23"/>
        <v>9.262427581975434E-2</v>
      </c>
    </row>
    <row r="79" spans="1:29">
      <c r="A79" s="108">
        <v>3710</v>
      </c>
      <c r="B79" s="108" t="s">
        <v>175</v>
      </c>
      <c r="C79" s="109">
        <v>58</v>
      </c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spans="1:29">
      <c r="A80" s="21">
        <v>6611</v>
      </c>
      <c r="B80" s="21" t="s">
        <v>205</v>
      </c>
      <c r="C80" s="110">
        <v>58</v>
      </c>
      <c r="D80" s="110">
        <v>37854.1</v>
      </c>
      <c r="E80" s="110">
        <v>37655.5</v>
      </c>
      <c r="F80" s="110">
        <v>4955.7</v>
      </c>
      <c r="G80" s="110">
        <v>12501.900000000001</v>
      </c>
      <c r="H80" s="110">
        <v>-9344.6</v>
      </c>
      <c r="I80" s="110">
        <v>5995.2999999999993</v>
      </c>
      <c r="J80" s="110">
        <v>5995.2999999999993</v>
      </c>
      <c r="K80" s="110">
        <v>37854.1</v>
      </c>
      <c r="L80" s="110">
        <v>37655.5</v>
      </c>
      <c r="M80" s="110">
        <v>4955.7</v>
      </c>
      <c r="N80" s="110">
        <v>12501.900000000001</v>
      </c>
      <c r="O80" s="110">
        <v>-9344.6</v>
      </c>
      <c r="P80" s="110">
        <v>5995.2999999999993</v>
      </c>
      <c r="Q80" s="110">
        <v>5995.2999999999993</v>
      </c>
      <c r="R80" s="122">
        <f>E80/D80</f>
        <v>0.99475354056760035</v>
      </c>
      <c r="S80" s="122">
        <f>F80/D80</f>
        <v>0.13091580568551359</v>
      </c>
      <c r="T80" s="122">
        <f>G80/D80</f>
        <v>0.33026541378608926</v>
      </c>
      <c r="U80" s="122">
        <f>H80/D80</f>
        <v>-0.24685833238671639</v>
      </c>
      <c r="V80" s="122">
        <f>I80/D80</f>
        <v>0.15837914519167012</v>
      </c>
      <c r="W80" s="122">
        <f>J80/D80</f>
        <v>0.15837914519167012</v>
      </c>
      <c r="X80" s="122">
        <f>L80/K80</f>
        <v>0.99475354056760035</v>
      </c>
      <c r="Y80" s="122">
        <f>M80/K80</f>
        <v>0.13091580568551359</v>
      </c>
      <c r="Z80" s="122">
        <f>N80/K80</f>
        <v>0.33026541378608926</v>
      </c>
      <c r="AA80" s="122">
        <f>O80/K80</f>
        <v>-0.24685833238671639</v>
      </c>
      <c r="AB80" s="122">
        <f>P80/K80</f>
        <v>0.15837914519167012</v>
      </c>
      <c r="AC80" s="122">
        <f>Q80/K80</f>
        <v>0.15837914519167012</v>
      </c>
    </row>
    <row r="81" spans="1:29">
      <c r="A81" s="108">
        <v>3506</v>
      </c>
      <c r="B81" s="108" t="s">
        <v>171</v>
      </c>
      <c r="C81" s="109">
        <v>56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</row>
    <row r="82" spans="1:29">
      <c r="A82" s="21">
        <v>4901</v>
      </c>
      <c r="B82" s="21" t="s">
        <v>186</v>
      </c>
      <c r="C82" s="110">
        <v>43</v>
      </c>
      <c r="D82" s="110">
        <v>45317</v>
      </c>
      <c r="E82" s="110">
        <v>37741</v>
      </c>
      <c r="F82" s="110">
        <v>28796</v>
      </c>
      <c r="G82" s="110">
        <v>-10124</v>
      </c>
      <c r="H82" s="110">
        <v>353</v>
      </c>
      <c r="I82" s="110">
        <v>13641</v>
      </c>
      <c r="J82" s="110">
        <v>13641</v>
      </c>
      <c r="K82" s="110">
        <v>49060</v>
      </c>
      <c r="L82" s="110">
        <v>37741</v>
      </c>
      <c r="M82" s="110">
        <v>29170</v>
      </c>
      <c r="N82" s="110">
        <v>-8972</v>
      </c>
      <c r="O82" s="110">
        <v>-7508</v>
      </c>
      <c r="P82" s="110">
        <v>13641</v>
      </c>
      <c r="Q82" s="110">
        <v>13641</v>
      </c>
      <c r="R82" s="122">
        <f>E82/D82</f>
        <v>0.83282211973431608</v>
      </c>
      <c r="S82" s="122">
        <f>F82/D82</f>
        <v>0.63543482578281885</v>
      </c>
      <c r="T82" s="122">
        <f>G82/D82</f>
        <v>-0.22340402056623343</v>
      </c>
      <c r="U82" s="122">
        <f>H82/D82</f>
        <v>7.7895712425800475E-3</v>
      </c>
      <c r="V82" s="122">
        <f>I82/D82</f>
        <v>0.30101286492927598</v>
      </c>
      <c r="W82" s="122">
        <f>J82/D82</f>
        <v>0.30101286492927598</v>
      </c>
      <c r="X82" s="122">
        <f>L82/K82</f>
        <v>0.7692825112107623</v>
      </c>
      <c r="Y82" s="122">
        <f>M82/K82</f>
        <v>0.59457806767223809</v>
      </c>
      <c r="Z82" s="122">
        <f>N82/K82</f>
        <v>-0.18287810843864655</v>
      </c>
      <c r="AA82" s="122">
        <f>O82/K82</f>
        <v>-0.15303709743171626</v>
      </c>
      <c r="AB82" s="122">
        <f>P82/K82</f>
        <v>0.27804728903383613</v>
      </c>
      <c r="AC82" s="122">
        <f>Q82/K82</f>
        <v>0.27804728903383613</v>
      </c>
    </row>
    <row r="83" spans="1:29">
      <c r="A83" s="21"/>
      <c r="B83" s="21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</row>
    <row r="84" spans="1:29">
      <c r="A84" s="117"/>
      <c r="B84" s="117"/>
      <c r="C84" s="111">
        <f>SUM(C9:C82)</f>
        <v>348450</v>
      </c>
      <c r="D84" s="111">
        <f t="shared" ref="D84:Q84" si="24">SUM(D9:D82)</f>
        <v>315639464.10000002</v>
      </c>
      <c r="E84" s="111">
        <f t="shared" si="24"/>
        <v>263347936.39999998</v>
      </c>
      <c r="F84" s="111">
        <f t="shared" si="24"/>
        <v>181376289.89999998</v>
      </c>
      <c r="G84" s="111">
        <f t="shared" si="24"/>
        <v>33003802.100000001</v>
      </c>
      <c r="H84" s="111">
        <f t="shared" si="24"/>
        <v>-22030893.699999999</v>
      </c>
      <c r="I84" s="111">
        <f t="shared" si="24"/>
        <v>234078581.09999999</v>
      </c>
      <c r="J84" s="111">
        <f t="shared" si="24"/>
        <v>325017452.10000002</v>
      </c>
      <c r="K84" s="111">
        <f t="shared" si="24"/>
        <v>405336745.40000004</v>
      </c>
      <c r="L84" s="111">
        <f t="shared" si="24"/>
        <v>262400117.5</v>
      </c>
      <c r="M84" s="111">
        <f t="shared" si="24"/>
        <v>204476759.29999998</v>
      </c>
      <c r="N84" s="111">
        <f t="shared" si="24"/>
        <v>67365446.800000012</v>
      </c>
      <c r="O84" s="111">
        <f t="shared" si="24"/>
        <v>-60078889.300000004</v>
      </c>
      <c r="P84" s="111">
        <f t="shared" si="24"/>
        <v>472688463.10000002</v>
      </c>
      <c r="Q84" s="111">
        <f t="shared" si="24"/>
        <v>581581048.29999995</v>
      </c>
      <c r="R84" s="123">
        <f t="shared" ref="R84" si="25">E84/D84</f>
        <v>0.83433146470102615</v>
      </c>
      <c r="S84" s="123">
        <f t="shared" ref="S84" si="26">F84/D84</f>
        <v>0.57463121861890132</v>
      </c>
      <c r="T84" s="123">
        <f t="shared" ref="T84" si="27">G84/D84</f>
        <v>0.10456170996901651</v>
      </c>
      <c r="U84" s="123">
        <f t="shared" ref="U84" si="28">H84/D84</f>
        <v>-6.9797652720067452E-2</v>
      </c>
      <c r="V84" s="123">
        <f t="shared" ref="V84" si="29">I84/D84</f>
        <v>0.74160112319110982</v>
      </c>
      <c r="W84" s="123">
        <f t="shared" ref="W84" si="30">J84/D84</f>
        <v>1.0297110756626708</v>
      </c>
      <c r="X84" s="123">
        <f t="shared" ref="X84" si="31">L84/K84</f>
        <v>0.64736326148041345</v>
      </c>
      <c r="Y84" s="123">
        <f t="shared" ref="Y84" si="32">M84/K84</f>
        <v>0.50446144254258363</v>
      </c>
      <c r="Z84" s="123">
        <f t="shared" ref="Z84" si="33">N84/K84</f>
        <v>0.16619624932726371</v>
      </c>
      <c r="AA84" s="123">
        <f t="shared" ref="AA84" si="34">O84/K84</f>
        <v>-0.14821969629403356</v>
      </c>
      <c r="AB84" s="123">
        <f t="shared" ref="AB84" si="35">P84/K84</f>
        <v>1.1661623784775175</v>
      </c>
      <c r="AC84" s="123">
        <f t="shared" ref="AC84" si="36">Q84/K84</f>
        <v>1.4348095870905464</v>
      </c>
    </row>
  </sheetData>
  <mergeCells count="2">
    <mergeCell ref="R4:W4"/>
    <mergeCell ref="X4:AC4"/>
  </mergeCells>
  <hyperlinks>
    <hyperlink ref="B1" location="Efnisyfirlit!A1" display="Efnisyfirlit" xr:uid="{6CEEB124-A328-47AC-9126-CCE87456BCE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C69-4FC8-4B0F-8617-5B5E69FE3FEA}">
  <dimension ref="A1:AB84"/>
  <sheetViews>
    <sheetView topLeftCell="B1" workbookViewId="0">
      <selection activeCell="B1" sqref="B1"/>
    </sheetView>
  </sheetViews>
  <sheetFormatPr defaultRowHeight="14.5"/>
  <cols>
    <col min="1" max="1" width="9" hidden="1" customWidth="1"/>
    <col min="2" max="2" width="22.90625" customWidth="1"/>
    <col min="3" max="3" width="8.81640625" customWidth="1"/>
    <col min="4" max="15" width="12.81640625" hidden="1" customWidth="1"/>
    <col min="16" max="16" width="10.6328125" customWidth="1"/>
    <col min="17" max="17" width="12.08984375" customWidth="1"/>
    <col min="18" max="18" width="10.90625" customWidth="1"/>
    <col min="19" max="19" width="10.36328125" customWidth="1"/>
    <col min="20" max="20" width="9.1796875" customWidth="1"/>
    <col min="21" max="21" width="10.1796875" customWidth="1"/>
    <col min="22" max="22" width="11" customWidth="1"/>
    <col min="23" max="23" width="12.36328125" customWidth="1"/>
    <col min="24" max="24" width="11.08984375" customWidth="1"/>
    <col min="25" max="25" width="9.453125" customWidth="1"/>
    <col min="26" max="26" width="9" customWidth="1"/>
    <col min="27" max="27" width="10" customWidth="1"/>
  </cols>
  <sheetData>
    <row r="1" spans="1:27">
      <c r="B1" s="235" t="s">
        <v>1223</v>
      </c>
    </row>
    <row r="2" spans="1:27" ht="15.5">
      <c r="P2" s="2" t="s">
        <v>400</v>
      </c>
      <c r="V2" s="2" t="s">
        <v>401</v>
      </c>
    </row>
    <row r="4" spans="1:27">
      <c r="B4" s="15" t="s">
        <v>279</v>
      </c>
      <c r="P4" s="330" t="s">
        <v>1259</v>
      </c>
      <c r="Q4" s="331"/>
      <c r="R4" s="331"/>
      <c r="S4" s="331"/>
      <c r="T4" s="331"/>
      <c r="U4" s="332"/>
      <c r="V4" s="330" t="s">
        <v>1260</v>
      </c>
      <c r="W4" s="331"/>
      <c r="X4" s="331"/>
      <c r="Y4" s="331"/>
      <c r="Z4" s="331"/>
      <c r="AA4" s="332"/>
    </row>
    <row r="5" spans="1:27">
      <c r="P5" s="76"/>
      <c r="Q5" s="76" t="s">
        <v>387</v>
      </c>
      <c r="R5" s="85" t="s">
        <v>16</v>
      </c>
      <c r="S5" s="124"/>
      <c r="T5" s="76"/>
      <c r="U5" s="85"/>
      <c r="V5" s="76"/>
      <c r="W5" s="76" t="s">
        <v>387</v>
      </c>
      <c r="X5" s="85" t="s">
        <v>16</v>
      </c>
      <c r="Y5" s="76"/>
      <c r="Z5" s="76"/>
      <c r="AA5" s="85"/>
    </row>
    <row r="6" spans="1:27">
      <c r="D6" t="s">
        <v>22</v>
      </c>
      <c r="J6" t="s">
        <v>389</v>
      </c>
      <c r="P6" s="75"/>
      <c r="Q6" s="75" t="s">
        <v>390</v>
      </c>
      <c r="R6" s="87" t="s">
        <v>402</v>
      </c>
      <c r="S6" s="34" t="s">
        <v>403</v>
      </c>
      <c r="T6" s="75" t="s">
        <v>404</v>
      </c>
      <c r="U6" s="87" t="s">
        <v>405</v>
      </c>
      <c r="V6" s="75"/>
      <c r="W6" s="75" t="s">
        <v>390</v>
      </c>
      <c r="X6" s="87" t="s">
        <v>402</v>
      </c>
      <c r="Y6" s="75" t="s">
        <v>403</v>
      </c>
      <c r="Z6" s="75" t="s">
        <v>404</v>
      </c>
      <c r="AA6" s="87" t="s">
        <v>405</v>
      </c>
    </row>
    <row r="7" spans="1:27">
      <c r="C7" t="s">
        <v>284</v>
      </c>
      <c r="D7" s="118"/>
      <c r="E7" s="118"/>
      <c r="F7" s="118"/>
      <c r="G7" s="118"/>
      <c r="H7" s="118"/>
      <c r="I7" s="118"/>
      <c r="J7" s="119"/>
      <c r="K7" s="119"/>
      <c r="L7" s="119"/>
      <c r="M7" s="119"/>
      <c r="N7" s="119"/>
      <c r="O7" s="119"/>
      <c r="P7" s="79" t="s">
        <v>27</v>
      </c>
      <c r="Q7" s="79" t="s">
        <v>395</v>
      </c>
      <c r="R7" s="89" t="s">
        <v>406</v>
      </c>
      <c r="S7" s="79" t="s">
        <v>72</v>
      </c>
      <c r="T7" s="79" t="s">
        <v>72</v>
      </c>
      <c r="U7" s="89" t="s">
        <v>407</v>
      </c>
      <c r="V7" s="79" t="s">
        <v>27</v>
      </c>
      <c r="W7" s="79" t="s">
        <v>395</v>
      </c>
      <c r="X7" s="89" t="s">
        <v>406</v>
      </c>
      <c r="Y7" s="79" t="s">
        <v>72</v>
      </c>
      <c r="Z7" s="79" t="s">
        <v>72</v>
      </c>
      <c r="AA7" s="89" t="s">
        <v>407</v>
      </c>
    </row>
    <row r="8" spans="1:27" ht="7.75" customHeight="1">
      <c r="D8" t="s">
        <v>27</v>
      </c>
      <c r="E8" t="s">
        <v>399</v>
      </c>
      <c r="F8" t="s">
        <v>408</v>
      </c>
      <c r="G8" t="s">
        <v>34</v>
      </c>
      <c r="H8" t="s">
        <v>36</v>
      </c>
      <c r="I8" t="s">
        <v>37</v>
      </c>
      <c r="J8" t="s">
        <v>27</v>
      </c>
      <c r="K8" t="s">
        <v>399</v>
      </c>
      <c r="L8" t="s">
        <v>408</v>
      </c>
      <c r="M8" t="s">
        <v>34</v>
      </c>
      <c r="N8" t="s">
        <v>36</v>
      </c>
      <c r="O8" t="s">
        <v>37</v>
      </c>
    </row>
    <row r="9" spans="1:27">
      <c r="A9" s="108">
        <v>0</v>
      </c>
      <c r="B9" s="108" t="s">
        <v>18</v>
      </c>
      <c r="C9" s="109">
        <v>126041</v>
      </c>
      <c r="D9" s="109">
        <v>115811385</v>
      </c>
      <c r="E9" s="109">
        <v>68086904</v>
      </c>
      <c r="F9" s="109">
        <v>43197818</v>
      </c>
      <c r="G9" s="109">
        <v>444668</v>
      </c>
      <c r="H9" s="109">
        <v>0</v>
      </c>
      <c r="I9" s="109">
        <v>4971331</v>
      </c>
      <c r="J9" s="109">
        <v>172920010</v>
      </c>
      <c r="K9" s="109">
        <v>82264032</v>
      </c>
      <c r="L9" s="109">
        <v>66155272</v>
      </c>
      <c r="M9" s="109">
        <v>2055386</v>
      </c>
      <c r="N9" s="109">
        <v>1471084</v>
      </c>
      <c r="O9" s="109">
        <v>28027176</v>
      </c>
      <c r="P9" s="109">
        <f t="shared" ref="P9:AA30" si="0">(D9/$C9)*1000</f>
        <v>918838.98890043714</v>
      </c>
      <c r="Q9" s="109">
        <f t="shared" si="0"/>
        <v>540196.47574995435</v>
      </c>
      <c r="R9" s="109">
        <f t="shared" si="0"/>
        <v>342728.30269515474</v>
      </c>
      <c r="S9" s="109">
        <f t="shared" si="0"/>
        <v>3527.9631231107337</v>
      </c>
      <c r="T9" s="109">
        <f t="shared" si="0"/>
        <v>0</v>
      </c>
      <c r="U9" s="109">
        <f t="shared" si="0"/>
        <v>39442.173578438764</v>
      </c>
      <c r="V9" s="109">
        <f t="shared" si="0"/>
        <v>1371934.6085797478</v>
      </c>
      <c r="W9" s="109">
        <f t="shared" si="0"/>
        <v>652676.76391015621</v>
      </c>
      <c r="X9" s="109">
        <f t="shared" si="0"/>
        <v>524871.04989646224</v>
      </c>
      <c r="Y9" s="109">
        <f t="shared" si="0"/>
        <v>16307.280964130719</v>
      </c>
      <c r="Z9" s="109">
        <f t="shared" si="0"/>
        <v>11671.471981339404</v>
      </c>
      <c r="AA9" s="109">
        <f t="shared" si="0"/>
        <v>222365.54771859953</v>
      </c>
    </row>
    <row r="10" spans="1:27">
      <c r="A10" s="21">
        <v>1000</v>
      </c>
      <c r="B10" s="21" t="s">
        <v>159</v>
      </c>
      <c r="C10" s="110">
        <v>35970</v>
      </c>
      <c r="D10" s="110">
        <v>28613615</v>
      </c>
      <c r="E10" s="110">
        <v>16519982</v>
      </c>
      <c r="F10" s="110">
        <v>9535225</v>
      </c>
      <c r="G10" s="110">
        <v>-1297037</v>
      </c>
      <c r="H10" s="110">
        <v>416636</v>
      </c>
      <c r="I10" s="110">
        <v>1678007</v>
      </c>
      <c r="J10" s="110">
        <v>30308747</v>
      </c>
      <c r="K10" s="110">
        <v>16596699</v>
      </c>
      <c r="L10" s="110">
        <v>10191892</v>
      </c>
      <c r="M10" s="110">
        <v>-1756136</v>
      </c>
      <c r="N10" s="110">
        <v>416636</v>
      </c>
      <c r="O10" s="110">
        <v>2180656</v>
      </c>
      <c r="P10" s="110">
        <f t="shared" si="0"/>
        <v>795485.54350847926</v>
      </c>
      <c r="Q10" s="110">
        <f t="shared" si="0"/>
        <v>459271.11481790384</v>
      </c>
      <c r="R10" s="110">
        <f t="shared" si="0"/>
        <v>265088.26800111204</v>
      </c>
      <c r="S10" s="110">
        <f t="shared" si="0"/>
        <v>-36058.854601056439</v>
      </c>
      <c r="T10" s="110">
        <f t="shared" si="0"/>
        <v>11582.874617737003</v>
      </c>
      <c r="U10" s="110">
        <f t="shared" si="0"/>
        <v>46650.180706144005</v>
      </c>
      <c r="V10" s="110">
        <f t="shared" si="0"/>
        <v>842611.81540172372</v>
      </c>
      <c r="W10" s="110">
        <f t="shared" si="0"/>
        <v>461403.91993327771</v>
      </c>
      <c r="X10" s="110">
        <f t="shared" si="0"/>
        <v>283344.23130386433</v>
      </c>
      <c r="Y10" s="110">
        <f t="shared" si="0"/>
        <v>-48822.240756185704</v>
      </c>
      <c r="Z10" s="110">
        <f t="shared" si="0"/>
        <v>11582.874617737003</v>
      </c>
      <c r="AA10" s="110">
        <f t="shared" si="0"/>
        <v>60624.298026132892</v>
      </c>
    </row>
    <row r="11" spans="1:27">
      <c r="A11" s="108">
        <v>1400</v>
      </c>
      <c r="B11" s="108" t="s">
        <v>162</v>
      </c>
      <c r="C11" s="109">
        <v>29412</v>
      </c>
      <c r="D11" s="109">
        <v>23485936</v>
      </c>
      <c r="E11" s="109">
        <v>13391879</v>
      </c>
      <c r="F11" s="109">
        <v>8269533</v>
      </c>
      <c r="G11" s="109">
        <v>-1084952</v>
      </c>
      <c r="H11" s="109">
        <v>0</v>
      </c>
      <c r="I11" s="109">
        <v>739572</v>
      </c>
      <c r="J11" s="109">
        <v>25272875</v>
      </c>
      <c r="K11" s="109">
        <v>13705914</v>
      </c>
      <c r="L11" s="109">
        <v>8885421</v>
      </c>
      <c r="M11" s="109">
        <v>-1355252</v>
      </c>
      <c r="N11" s="109">
        <v>0</v>
      </c>
      <c r="O11" s="109">
        <v>1326288</v>
      </c>
      <c r="P11" s="109">
        <f t="shared" si="0"/>
        <v>798515.43587651302</v>
      </c>
      <c r="Q11" s="109">
        <f t="shared" si="0"/>
        <v>455320.24343805248</v>
      </c>
      <c r="R11" s="109">
        <f t="shared" si="0"/>
        <v>281161.87270501838</v>
      </c>
      <c r="S11" s="109">
        <f t="shared" si="0"/>
        <v>-36888.07289541683</v>
      </c>
      <c r="T11" s="109">
        <f t="shared" si="0"/>
        <v>0</v>
      </c>
      <c r="U11" s="109">
        <f t="shared" si="0"/>
        <v>25145.246838025298</v>
      </c>
      <c r="V11" s="109">
        <f t="shared" si="0"/>
        <v>859270.8758329933</v>
      </c>
      <c r="W11" s="109">
        <f t="shared" si="0"/>
        <v>465997.34802121582</v>
      </c>
      <c r="X11" s="109">
        <f t="shared" si="0"/>
        <v>302101.89718482253</v>
      </c>
      <c r="Y11" s="109">
        <f t="shared" si="0"/>
        <v>-46078.199374405005</v>
      </c>
      <c r="Z11" s="109">
        <f t="shared" si="0"/>
        <v>0</v>
      </c>
      <c r="AA11" s="109">
        <f t="shared" si="0"/>
        <v>45093.431252549977</v>
      </c>
    </row>
    <row r="12" spans="1:27">
      <c r="A12" s="21">
        <v>6000</v>
      </c>
      <c r="B12" s="21" t="s">
        <v>196</v>
      </c>
      <c r="C12" s="110">
        <v>18787</v>
      </c>
      <c r="D12" s="110">
        <v>17911615</v>
      </c>
      <c r="E12" s="110">
        <v>11880897</v>
      </c>
      <c r="F12" s="110">
        <v>6172171</v>
      </c>
      <c r="G12" s="110">
        <v>-389119</v>
      </c>
      <c r="H12" s="110">
        <v>0</v>
      </c>
      <c r="I12" s="110">
        <v>-530572</v>
      </c>
      <c r="J12" s="110">
        <v>23920784</v>
      </c>
      <c r="K12" s="110">
        <v>14332154</v>
      </c>
      <c r="L12" s="110">
        <v>8138021</v>
      </c>
      <c r="M12" s="110">
        <v>-851762</v>
      </c>
      <c r="N12" s="110">
        <v>-42052</v>
      </c>
      <c r="O12" s="110">
        <v>556795</v>
      </c>
      <c r="P12" s="110">
        <f t="shared" si="0"/>
        <v>953404.74796401768</v>
      </c>
      <c r="Q12" s="110">
        <f t="shared" si="0"/>
        <v>632399.90418906684</v>
      </c>
      <c r="R12" s="110">
        <f t="shared" si="0"/>
        <v>328534.14595198806</v>
      </c>
      <c r="S12" s="110">
        <f t="shared" si="0"/>
        <v>-20712.141374354607</v>
      </c>
      <c r="T12" s="110">
        <f t="shared" si="0"/>
        <v>0</v>
      </c>
      <c r="U12" s="110">
        <f t="shared" si="0"/>
        <v>-28241.44355139192</v>
      </c>
      <c r="V12" s="110">
        <f t="shared" si="0"/>
        <v>1273262.5751849683</v>
      </c>
      <c r="W12" s="110">
        <f t="shared" si="0"/>
        <v>762876.13775483042</v>
      </c>
      <c r="X12" s="110">
        <f t="shared" si="0"/>
        <v>433172.99196252733</v>
      </c>
      <c r="Y12" s="110">
        <f t="shared" si="0"/>
        <v>-45337.839995741735</v>
      </c>
      <c r="Z12" s="110">
        <f t="shared" si="0"/>
        <v>-2238.3563102145099</v>
      </c>
      <c r="AA12" s="110">
        <f t="shared" si="0"/>
        <v>29637.249161654334</v>
      </c>
    </row>
    <row r="13" spans="1:27">
      <c r="A13" s="108">
        <v>2000</v>
      </c>
      <c r="B13" s="108" t="s">
        <v>165</v>
      </c>
      <c r="C13" s="109">
        <v>17805</v>
      </c>
      <c r="D13" s="109">
        <v>14394459</v>
      </c>
      <c r="E13" s="109">
        <v>7305173</v>
      </c>
      <c r="F13" s="109">
        <v>4901421</v>
      </c>
      <c r="G13" s="109">
        <v>-981670</v>
      </c>
      <c r="H13" s="109">
        <v>0</v>
      </c>
      <c r="I13" s="109">
        <v>1206195</v>
      </c>
      <c r="J13" s="109">
        <v>21215829</v>
      </c>
      <c r="K13" s="109">
        <v>8677965</v>
      </c>
      <c r="L13" s="109">
        <v>8772002</v>
      </c>
      <c r="M13" s="109">
        <v>-1899190</v>
      </c>
      <c r="N13" s="109">
        <v>-561183</v>
      </c>
      <c r="O13" s="109">
        <v>1305489</v>
      </c>
      <c r="P13" s="109">
        <f t="shared" si="0"/>
        <v>808450.37910699239</v>
      </c>
      <c r="Q13" s="109">
        <f t="shared" si="0"/>
        <v>410287.72816624539</v>
      </c>
      <c r="R13" s="109">
        <f t="shared" si="0"/>
        <v>275283.40353833191</v>
      </c>
      <c r="S13" s="109">
        <f t="shared" si="0"/>
        <v>-55134.512777309741</v>
      </c>
      <c r="T13" s="109">
        <f t="shared" si="0"/>
        <v>0</v>
      </c>
      <c r="U13" s="109">
        <f t="shared" si="0"/>
        <v>67744.73462510531</v>
      </c>
      <c r="V13" s="109">
        <f t="shared" si="0"/>
        <v>1191565.7961246842</v>
      </c>
      <c r="W13" s="109">
        <f t="shared" si="0"/>
        <v>487389.21651221567</v>
      </c>
      <c r="X13" s="109">
        <f t="shared" si="0"/>
        <v>492670.71047458582</v>
      </c>
      <c r="Y13" s="109">
        <f t="shared" si="0"/>
        <v>-106666.10502667789</v>
      </c>
      <c r="Z13" s="109">
        <f t="shared" si="0"/>
        <v>-31518.281381634373</v>
      </c>
      <c r="AA13" s="109">
        <f t="shared" si="0"/>
        <v>73321.482729570344</v>
      </c>
    </row>
    <row r="14" spans="1:27">
      <c r="A14" s="21">
        <v>1300</v>
      </c>
      <c r="B14" s="21" t="s">
        <v>161</v>
      </c>
      <c r="C14" s="110">
        <v>15709</v>
      </c>
      <c r="D14" s="110">
        <v>13198901</v>
      </c>
      <c r="E14" s="110">
        <v>6599961</v>
      </c>
      <c r="F14" s="110">
        <v>5608710</v>
      </c>
      <c r="G14" s="110">
        <v>-198319</v>
      </c>
      <c r="H14" s="110">
        <v>0</v>
      </c>
      <c r="I14" s="110">
        <v>791911</v>
      </c>
      <c r="J14" s="110">
        <v>14050373</v>
      </c>
      <c r="K14" s="110">
        <v>6777701</v>
      </c>
      <c r="L14" s="110">
        <v>5844186</v>
      </c>
      <c r="M14" s="110">
        <v>-275196</v>
      </c>
      <c r="N14" s="110">
        <v>0</v>
      </c>
      <c r="O14" s="110">
        <v>1153290</v>
      </c>
      <c r="P14" s="110">
        <f t="shared" si="0"/>
        <v>840212.68062893883</v>
      </c>
      <c r="Q14" s="110">
        <f t="shared" si="0"/>
        <v>420138.83760901395</v>
      </c>
      <c r="R14" s="110">
        <f t="shared" si="0"/>
        <v>357038.00369215099</v>
      </c>
      <c r="S14" s="110">
        <f t="shared" si="0"/>
        <v>-12624.546438347445</v>
      </c>
      <c r="T14" s="110">
        <f t="shared" si="0"/>
        <v>0</v>
      </c>
      <c r="U14" s="110">
        <f t="shared" si="0"/>
        <v>50411.292889426441</v>
      </c>
      <c r="V14" s="110">
        <f t="shared" si="0"/>
        <v>894415.49430262914</v>
      </c>
      <c r="W14" s="110">
        <f t="shared" si="0"/>
        <v>431453.37067922845</v>
      </c>
      <c r="X14" s="110">
        <f t="shared" si="0"/>
        <v>372027.88210579922</v>
      </c>
      <c r="Y14" s="110">
        <f t="shared" si="0"/>
        <v>-17518.365268317524</v>
      </c>
      <c r="Z14" s="110">
        <f t="shared" si="0"/>
        <v>0</v>
      </c>
      <c r="AA14" s="110">
        <f t="shared" si="0"/>
        <v>73415.876249283858</v>
      </c>
    </row>
    <row r="15" spans="1:27">
      <c r="A15" s="108">
        <v>1604</v>
      </c>
      <c r="B15" s="108" t="s">
        <v>163</v>
      </c>
      <c r="C15" s="109">
        <v>10556</v>
      </c>
      <c r="D15" s="109">
        <v>9315086</v>
      </c>
      <c r="E15" s="109">
        <v>4692732</v>
      </c>
      <c r="F15" s="109">
        <v>3940807</v>
      </c>
      <c r="G15" s="109">
        <v>-260512</v>
      </c>
      <c r="H15" s="109">
        <v>0</v>
      </c>
      <c r="I15" s="109">
        <v>421035</v>
      </c>
      <c r="J15" s="109">
        <v>10015847</v>
      </c>
      <c r="K15" s="109">
        <v>4723507</v>
      </c>
      <c r="L15" s="109">
        <v>4371592</v>
      </c>
      <c r="M15" s="109">
        <v>-326394</v>
      </c>
      <c r="N15" s="109">
        <v>-34115</v>
      </c>
      <c r="O15" s="109">
        <v>560239</v>
      </c>
      <c r="P15" s="109">
        <f t="shared" si="0"/>
        <v>882444.67601364153</v>
      </c>
      <c r="Q15" s="109">
        <f t="shared" si="0"/>
        <v>444555.89238347858</v>
      </c>
      <c r="R15" s="109">
        <f t="shared" si="0"/>
        <v>373323.89162561577</v>
      </c>
      <c r="S15" s="109">
        <f t="shared" si="0"/>
        <v>-24679.045092838198</v>
      </c>
      <c r="T15" s="109">
        <f t="shared" si="0"/>
        <v>0</v>
      </c>
      <c r="U15" s="109">
        <f t="shared" si="0"/>
        <v>39885.846911708984</v>
      </c>
      <c r="V15" s="109">
        <f t="shared" si="0"/>
        <v>948829.76506252377</v>
      </c>
      <c r="W15" s="109">
        <f t="shared" si="0"/>
        <v>447471.2959454339</v>
      </c>
      <c r="X15" s="109">
        <f t="shared" si="0"/>
        <v>414133.38385752175</v>
      </c>
      <c r="Y15" s="109">
        <f t="shared" si="0"/>
        <v>-30920.234937476314</v>
      </c>
      <c r="Z15" s="109">
        <f t="shared" si="0"/>
        <v>-3231.8112921561196</v>
      </c>
      <c r="AA15" s="109">
        <f t="shared" si="0"/>
        <v>53073.039029935579</v>
      </c>
    </row>
    <row r="16" spans="1:27">
      <c r="A16" s="21">
        <v>8200</v>
      </c>
      <c r="B16" s="21" t="s">
        <v>219</v>
      </c>
      <c r="C16" s="110">
        <v>8995</v>
      </c>
      <c r="D16" s="110">
        <v>7346824</v>
      </c>
      <c r="E16" s="110">
        <v>4365916</v>
      </c>
      <c r="F16" s="110">
        <v>2674088</v>
      </c>
      <c r="G16" s="110">
        <v>-290471</v>
      </c>
      <c r="H16" s="110">
        <v>-379</v>
      </c>
      <c r="I16" s="110">
        <v>15970</v>
      </c>
      <c r="J16" s="110">
        <v>8463060</v>
      </c>
      <c r="K16" s="110">
        <v>4536818</v>
      </c>
      <c r="L16" s="110">
        <v>3072962</v>
      </c>
      <c r="M16" s="110">
        <v>-359304</v>
      </c>
      <c r="N16" s="110">
        <v>-43102</v>
      </c>
      <c r="O16" s="110">
        <v>450874</v>
      </c>
      <c r="P16" s="110">
        <f t="shared" si="0"/>
        <v>816767.53752084495</v>
      </c>
      <c r="Q16" s="110">
        <f t="shared" si="0"/>
        <v>485371.42857142858</v>
      </c>
      <c r="R16" s="110">
        <f t="shared" si="0"/>
        <v>297286.04780433571</v>
      </c>
      <c r="S16" s="110">
        <f t="shared" si="0"/>
        <v>-32292.495831017233</v>
      </c>
      <c r="T16" s="110">
        <f t="shared" si="0"/>
        <v>-42.134519177320733</v>
      </c>
      <c r="U16" s="110">
        <f t="shared" si="0"/>
        <v>1775.4307948860478</v>
      </c>
      <c r="V16" s="110">
        <f t="shared" si="0"/>
        <v>940862.70150083385</v>
      </c>
      <c r="W16" s="110">
        <f t="shared" si="0"/>
        <v>504371.09505280713</v>
      </c>
      <c r="X16" s="110">
        <f t="shared" si="0"/>
        <v>341630.01667593105</v>
      </c>
      <c r="Y16" s="110">
        <f t="shared" si="0"/>
        <v>-39944.858254585881</v>
      </c>
      <c r="Z16" s="110">
        <f t="shared" si="0"/>
        <v>-4791.7732073374091</v>
      </c>
      <c r="AA16" s="110">
        <f t="shared" si="0"/>
        <v>50124.958310172318</v>
      </c>
    </row>
    <row r="17" spans="1:27">
      <c r="A17" s="108">
        <v>3000</v>
      </c>
      <c r="B17" s="108" t="s">
        <v>170</v>
      </c>
      <c r="C17" s="109">
        <v>7259</v>
      </c>
      <c r="D17" s="109">
        <v>6136760</v>
      </c>
      <c r="E17" s="109">
        <v>4295495</v>
      </c>
      <c r="F17" s="109">
        <v>1735710</v>
      </c>
      <c r="G17" s="109">
        <v>140094</v>
      </c>
      <c r="H17" s="109">
        <v>0</v>
      </c>
      <c r="I17" s="109">
        <v>245649</v>
      </c>
      <c r="J17" s="109">
        <v>6942218</v>
      </c>
      <c r="K17" s="109">
        <v>4978296</v>
      </c>
      <c r="L17" s="109">
        <v>1851458</v>
      </c>
      <c r="M17" s="109">
        <v>127282</v>
      </c>
      <c r="N17" s="109">
        <v>0</v>
      </c>
      <c r="O17" s="109">
        <v>239746</v>
      </c>
      <c r="P17" s="109">
        <f t="shared" si="0"/>
        <v>845400.19286403083</v>
      </c>
      <c r="Q17" s="109">
        <f t="shared" si="0"/>
        <v>591747.48587959772</v>
      </c>
      <c r="R17" s="109">
        <f t="shared" si="0"/>
        <v>239111.44785783166</v>
      </c>
      <c r="S17" s="109">
        <f t="shared" si="0"/>
        <v>19299.352527896404</v>
      </c>
      <c r="T17" s="109">
        <f t="shared" si="0"/>
        <v>0</v>
      </c>
      <c r="U17" s="109">
        <f t="shared" si="0"/>
        <v>33840.611654497865</v>
      </c>
      <c r="V17" s="109">
        <f t="shared" si="0"/>
        <v>956360.10469761677</v>
      </c>
      <c r="W17" s="109">
        <f t="shared" si="0"/>
        <v>685810.16668962676</v>
      </c>
      <c r="X17" s="109">
        <f t="shared" si="0"/>
        <v>255056.89488910319</v>
      </c>
      <c r="Y17" s="109">
        <f t="shared" si="0"/>
        <v>17534.37112549938</v>
      </c>
      <c r="Z17" s="109">
        <f t="shared" si="0"/>
        <v>0</v>
      </c>
      <c r="AA17" s="109">
        <f t="shared" si="0"/>
        <v>33027.41424438628</v>
      </c>
    </row>
    <row r="18" spans="1:27">
      <c r="A18" s="21">
        <v>7300</v>
      </c>
      <c r="B18" s="21" t="s">
        <v>210</v>
      </c>
      <c r="C18" s="110">
        <v>4777</v>
      </c>
      <c r="D18" s="110">
        <v>5043604</v>
      </c>
      <c r="E18" s="110">
        <v>3034031</v>
      </c>
      <c r="F18" s="110">
        <v>1732790</v>
      </c>
      <c r="G18" s="110">
        <v>-267122</v>
      </c>
      <c r="H18" s="110">
        <v>0</v>
      </c>
      <c r="I18" s="110">
        <v>9661</v>
      </c>
      <c r="J18" s="110">
        <v>7055833</v>
      </c>
      <c r="K18" s="110">
        <v>3551428</v>
      </c>
      <c r="L18" s="110">
        <v>2721547</v>
      </c>
      <c r="M18" s="110">
        <v>-296970</v>
      </c>
      <c r="N18" s="110">
        <v>-248</v>
      </c>
      <c r="O18" s="110">
        <v>485640</v>
      </c>
      <c r="P18" s="110">
        <f t="shared" si="0"/>
        <v>1055809.9225455308</v>
      </c>
      <c r="Q18" s="110">
        <f t="shared" si="0"/>
        <v>635133.1379526899</v>
      </c>
      <c r="R18" s="110">
        <f t="shared" si="0"/>
        <v>362736.02679505968</v>
      </c>
      <c r="S18" s="110">
        <f t="shared" si="0"/>
        <v>-55918.358802595772</v>
      </c>
      <c r="T18" s="110">
        <f t="shared" si="0"/>
        <v>0</v>
      </c>
      <c r="U18" s="110">
        <f t="shared" si="0"/>
        <v>2022.3989951852625</v>
      </c>
      <c r="V18" s="110">
        <f t="shared" si="0"/>
        <v>1477042.7046263346</v>
      </c>
      <c r="W18" s="110">
        <f t="shared" si="0"/>
        <v>743443.16516642238</v>
      </c>
      <c r="X18" s="110">
        <f t="shared" si="0"/>
        <v>569718.86120996438</v>
      </c>
      <c r="Y18" s="110">
        <f t="shared" si="0"/>
        <v>-62166.63177726607</v>
      </c>
      <c r="Z18" s="110">
        <f t="shared" si="0"/>
        <v>-51.915428092945369</v>
      </c>
      <c r="AA18" s="110">
        <f t="shared" si="0"/>
        <v>101662.13104458865</v>
      </c>
    </row>
    <row r="19" spans="1:27">
      <c r="A19" s="108">
        <v>1100</v>
      </c>
      <c r="B19" s="108" t="s">
        <v>160</v>
      </c>
      <c r="C19" s="109">
        <v>4575</v>
      </c>
      <c r="D19" s="109">
        <v>3706587</v>
      </c>
      <c r="E19" s="109">
        <v>2366165</v>
      </c>
      <c r="F19" s="109">
        <v>1551684</v>
      </c>
      <c r="G19" s="109">
        <v>73926</v>
      </c>
      <c r="H19" s="109">
        <v>0</v>
      </c>
      <c r="I19" s="109">
        <v>-137336</v>
      </c>
      <c r="J19" s="109">
        <v>3974581</v>
      </c>
      <c r="K19" s="109">
        <v>2411173</v>
      </c>
      <c r="L19" s="109">
        <v>1673471</v>
      </c>
      <c r="M19" s="109">
        <v>10547</v>
      </c>
      <c r="N19" s="109">
        <v>-76</v>
      </c>
      <c r="O19" s="109">
        <v>-99592</v>
      </c>
      <c r="P19" s="109">
        <f t="shared" si="0"/>
        <v>810182.95081967209</v>
      </c>
      <c r="Q19" s="109">
        <f t="shared" si="0"/>
        <v>517194.5355191257</v>
      </c>
      <c r="R19" s="109">
        <f t="shared" si="0"/>
        <v>339165.90163934429</v>
      </c>
      <c r="S19" s="109">
        <f t="shared" si="0"/>
        <v>16158.688524590165</v>
      </c>
      <c r="T19" s="109">
        <f t="shared" si="0"/>
        <v>0</v>
      </c>
      <c r="U19" s="109">
        <f t="shared" si="0"/>
        <v>-30018.79781420765</v>
      </c>
      <c r="V19" s="109">
        <f t="shared" si="0"/>
        <v>868760.87431693985</v>
      </c>
      <c r="W19" s="109">
        <f t="shared" si="0"/>
        <v>527032.34972677589</v>
      </c>
      <c r="X19" s="109">
        <f t="shared" si="0"/>
        <v>365786.01092896174</v>
      </c>
      <c r="Y19" s="109">
        <f t="shared" si="0"/>
        <v>2305.3551912568305</v>
      </c>
      <c r="Z19" s="109">
        <f t="shared" si="0"/>
        <v>-16.612021857923498</v>
      </c>
      <c r="AA19" s="109">
        <f t="shared" si="0"/>
        <v>-21768.743169398906</v>
      </c>
    </row>
    <row r="20" spans="1:27">
      <c r="A20" s="21">
        <v>8000</v>
      </c>
      <c r="B20" s="21" t="s">
        <v>218</v>
      </c>
      <c r="C20" s="110">
        <v>4284</v>
      </c>
      <c r="D20" s="110">
        <v>3688291</v>
      </c>
      <c r="E20" s="110">
        <v>2286706</v>
      </c>
      <c r="F20" s="110">
        <v>1423498</v>
      </c>
      <c r="G20" s="110">
        <v>287379</v>
      </c>
      <c r="H20" s="110">
        <v>0</v>
      </c>
      <c r="I20" s="110">
        <v>265466</v>
      </c>
      <c r="J20" s="110">
        <v>4720488</v>
      </c>
      <c r="K20" s="110">
        <v>2806144</v>
      </c>
      <c r="L20" s="110">
        <v>1800540</v>
      </c>
      <c r="M20" s="110">
        <v>270989</v>
      </c>
      <c r="N20" s="110">
        <v>0</v>
      </c>
      <c r="O20" s="110">
        <v>384793</v>
      </c>
      <c r="P20" s="110">
        <f t="shared" si="0"/>
        <v>860945.6115779645</v>
      </c>
      <c r="Q20" s="110">
        <f t="shared" si="0"/>
        <v>533778.24463118578</v>
      </c>
      <c r="R20" s="110">
        <f t="shared" si="0"/>
        <v>332282.44631185808</v>
      </c>
      <c r="S20" s="110">
        <f t="shared" si="0"/>
        <v>67081.932773109249</v>
      </c>
      <c r="T20" s="110">
        <f t="shared" si="0"/>
        <v>0</v>
      </c>
      <c r="U20" s="110">
        <f t="shared" si="0"/>
        <v>61966.853408029878</v>
      </c>
      <c r="V20" s="110">
        <f t="shared" si="0"/>
        <v>1101887.9551820727</v>
      </c>
      <c r="W20" s="110">
        <f t="shared" si="0"/>
        <v>655028.94491129776</v>
      </c>
      <c r="X20" s="110">
        <f t="shared" si="0"/>
        <v>420294.11764705885</v>
      </c>
      <c r="Y20" s="110">
        <f t="shared" si="0"/>
        <v>63256.069094304388</v>
      </c>
      <c r="Z20" s="110">
        <f t="shared" si="0"/>
        <v>0</v>
      </c>
      <c r="AA20" s="110">
        <f t="shared" si="0"/>
        <v>89820.961718020539</v>
      </c>
    </row>
    <row r="21" spans="1:27">
      <c r="A21" s="108">
        <v>5200</v>
      </c>
      <c r="B21" s="108" t="s">
        <v>189</v>
      </c>
      <c r="C21" s="109">
        <v>3955</v>
      </c>
      <c r="D21" s="109">
        <v>4454034</v>
      </c>
      <c r="E21" s="109">
        <v>2962726</v>
      </c>
      <c r="F21" s="109">
        <v>1340234</v>
      </c>
      <c r="G21" s="109">
        <v>-149868</v>
      </c>
      <c r="H21" s="109">
        <v>0</v>
      </c>
      <c r="I21" s="109">
        <v>1206</v>
      </c>
      <c r="J21" s="109">
        <v>5196366</v>
      </c>
      <c r="K21" s="109">
        <v>3129846</v>
      </c>
      <c r="L21" s="109">
        <v>1717978</v>
      </c>
      <c r="M21" s="109">
        <v>-202635</v>
      </c>
      <c r="N21" s="109">
        <v>-1211</v>
      </c>
      <c r="O21" s="109">
        <v>144696</v>
      </c>
      <c r="P21" s="109">
        <f t="shared" si="0"/>
        <v>1126178.0025284449</v>
      </c>
      <c r="Q21" s="109">
        <f t="shared" si="0"/>
        <v>749108.97597977251</v>
      </c>
      <c r="R21" s="109">
        <f t="shared" si="0"/>
        <v>338870.79646017699</v>
      </c>
      <c r="S21" s="109">
        <f t="shared" si="0"/>
        <v>-37893.299620733254</v>
      </c>
      <c r="T21" s="109">
        <f t="shared" si="0"/>
        <v>0</v>
      </c>
      <c r="U21" s="109">
        <f t="shared" si="0"/>
        <v>304.9304677623262</v>
      </c>
      <c r="V21" s="109">
        <f t="shared" si="0"/>
        <v>1313872.5663716814</v>
      </c>
      <c r="W21" s="109">
        <f t="shared" si="0"/>
        <v>791364.34892541089</v>
      </c>
      <c r="X21" s="109">
        <f t="shared" si="0"/>
        <v>434381.28950695321</v>
      </c>
      <c r="Y21" s="109">
        <f t="shared" si="0"/>
        <v>-51235.145385587864</v>
      </c>
      <c r="Z21" s="109">
        <f t="shared" si="0"/>
        <v>-306.19469026548671</v>
      </c>
      <c r="AA21" s="109">
        <f t="shared" si="0"/>
        <v>36585.587863463974</v>
      </c>
    </row>
    <row r="22" spans="1:27">
      <c r="A22" s="21">
        <v>3609</v>
      </c>
      <c r="B22" s="21" t="s">
        <v>173</v>
      </c>
      <c r="C22" s="110">
        <v>3745</v>
      </c>
      <c r="D22" s="110">
        <v>3702605</v>
      </c>
      <c r="E22" s="110">
        <v>2107231</v>
      </c>
      <c r="F22" s="110">
        <v>1256118</v>
      </c>
      <c r="G22" s="110">
        <v>-28207</v>
      </c>
      <c r="H22" s="110">
        <v>0</v>
      </c>
      <c r="I22" s="110">
        <v>311049</v>
      </c>
      <c r="J22" s="110">
        <v>4071460</v>
      </c>
      <c r="K22" s="110">
        <v>2279711</v>
      </c>
      <c r="L22" s="110">
        <v>1414594</v>
      </c>
      <c r="M22" s="110">
        <v>-80315</v>
      </c>
      <c r="N22" s="110">
        <v>1645</v>
      </c>
      <c r="O22" s="110">
        <v>298485</v>
      </c>
      <c r="P22" s="110">
        <f t="shared" si="0"/>
        <v>988679.5727636849</v>
      </c>
      <c r="Q22" s="110">
        <f t="shared" si="0"/>
        <v>562678.50467289728</v>
      </c>
      <c r="R22" s="110">
        <f t="shared" si="0"/>
        <v>335412.01602136181</v>
      </c>
      <c r="S22" s="110">
        <f t="shared" si="0"/>
        <v>-7531.9092122830443</v>
      </c>
      <c r="T22" s="110">
        <f t="shared" si="0"/>
        <v>0</v>
      </c>
      <c r="U22" s="110">
        <f t="shared" si="0"/>
        <v>83057.14285714287</v>
      </c>
      <c r="V22" s="110">
        <f t="shared" si="0"/>
        <v>1087172.2296395195</v>
      </c>
      <c r="W22" s="110">
        <f t="shared" si="0"/>
        <v>608734.57943925238</v>
      </c>
      <c r="X22" s="110">
        <f t="shared" si="0"/>
        <v>377728.70493991993</v>
      </c>
      <c r="Y22" s="110">
        <f t="shared" si="0"/>
        <v>-21445.92790387183</v>
      </c>
      <c r="Z22" s="110">
        <f t="shared" si="0"/>
        <v>439.2523364485981</v>
      </c>
      <c r="AA22" s="110">
        <f t="shared" si="0"/>
        <v>79702.269692923888</v>
      </c>
    </row>
    <row r="23" spans="1:27">
      <c r="A23" s="108">
        <v>4200</v>
      </c>
      <c r="B23" s="108" t="s">
        <v>181</v>
      </c>
      <c r="C23" s="109">
        <v>3707</v>
      </c>
      <c r="D23" s="109">
        <v>3891251</v>
      </c>
      <c r="E23" s="109">
        <v>2418008</v>
      </c>
      <c r="F23" s="109">
        <v>1547434</v>
      </c>
      <c r="G23" s="109">
        <v>-65019</v>
      </c>
      <c r="H23" s="109">
        <v>0</v>
      </c>
      <c r="I23" s="109">
        <v>-139210</v>
      </c>
      <c r="J23" s="109">
        <v>4555233</v>
      </c>
      <c r="K23" s="109">
        <v>2543141</v>
      </c>
      <c r="L23" s="109">
        <v>1860245</v>
      </c>
      <c r="M23" s="109">
        <v>-186594</v>
      </c>
      <c r="N23" s="109">
        <v>0</v>
      </c>
      <c r="O23" s="109">
        <v>-34747</v>
      </c>
      <c r="P23" s="109">
        <f t="shared" si="0"/>
        <v>1049703.5338548692</v>
      </c>
      <c r="Q23" s="109">
        <f t="shared" si="0"/>
        <v>652281.62934987864</v>
      </c>
      <c r="R23" s="109">
        <f t="shared" si="0"/>
        <v>417435.66226058808</v>
      </c>
      <c r="S23" s="109">
        <f t="shared" si="0"/>
        <v>-17539.519827353655</v>
      </c>
      <c r="T23" s="109">
        <f t="shared" si="0"/>
        <v>0</v>
      </c>
      <c r="U23" s="109">
        <f t="shared" si="0"/>
        <v>-37553.277582951174</v>
      </c>
      <c r="V23" s="109">
        <f t="shared" si="0"/>
        <v>1228819.2608578366</v>
      </c>
      <c r="W23" s="109">
        <f t="shared" si="0"/>
        <v>686037.4966280011</v>
      </c>
      <c r="X23" s="109">
        <f t="shared" si="0"/>
        <v>501819.53061775019</v>
      </c>
      <c r="Y23" s="109">
        <f t="shared" si="0"/>
        <v>-50335.581332613976</v>
      </c>
      <c r="Z23" s="109">
        <f t="shared" si="0"/>
        <v>0</v>
      </c>
      <c r="AA23" s="109">
        <f t="shared" si="0"/>
        <v>-9373.347720528729</v>
      </c>
    </row>
    <row r="24" spans="1:27">
      <c r="A24" s="21">
        <v>7620</v>
      </c>
      <c r="B24" s="21" t="s">
        <v>216</v>
      </c>
      <c r="C24" s="110">
        <v>3547</v>
      </c>
      <c r="D24" s="110">
        <v>3838644</v>
      </c>
      <c r="E24" s="110">
        <v>2142384</v>
      </c>
      <c r="F24" s="110">
        <v>1311494</v>
      </c>
      <c r="G24" s="110">
        <v>-260864</v>
      </c>
      <c r="H24" s="110">
        <v>0</v>
      </c>
      <c r="I24" s="110">
        <v>123902</v>
      </c>
      <c r="J24" s="110">
        <v>4277418</v>
      </c>
      <c r="K24" s="110">
        <v>2219313</v>
      </c>
      <c r="L24" s="110">
        <v>1503758</v>
      </c>
      <c r="M24" s="110">
        <v>-343023</v>
      </c>
      <c r="N24" s="110">
        <v>-11127</v>
      </c>
      <c r="O24" s="110">
        <v>200197</v>
      </c>
      <c r="P24" s="110">
        <f t="shared" si="0"/>
        <v>1082222.7234282494</v>
      </c>
      <c r="Q24" s="110">
        <f t="shared" si="0"/>
        <v>603998.87228643917</v>
      </c>
      <c r="R24" s="110">
        <f t="shared" si="0"/>
        <v>369747.39216239075</v>
      </c>
      <c r="S24" s="110">
        <f t="shared" si="0"/>
        <v>-73544.967578235126</v>
      </c>
      <c r="T24" s="110">
        <f t="shared" si="0"/>
        <v>0</v>
      </c>
      <c r="U24" s="110">
        <f t="shared" si="0"/>
        <v>34931.491401184096</v>
      </c>
      <c r="V24" s="110">
        <f t="shared" si="0"/>
        <v>1205925.5709049902</v>
      </c>
      <c r="W24" s="110">
        <f t="shared" si="0"/>
        <v>625687.34141528059</v>
      </c>
      <c r="X24" s="110">
        <f t="shared" si="0"/>
        <v>423952.0721736679</v>
      </c>
      <c r="Y24" s="110">
        <f t="shared" si="0"/>
        <v>-96707.922187764314</v>
      </c>
      <c r="Z24" s="110">
        <f t="shared" si="0"/>
        <v>-3137.0171976318015</v>
      </c>
      <c r="AA24" s="110">
        <f t="shared" si="0"/>
        <v>56441.217930645616</v>
      </c>
    </row>
    <row r="25" spans="1:27">
      <c r="A25" s="108">
        <v>2300</v>
      </c>
      <c r="B25" s="108" t="s">
        <v>166</v>
      </c>
      <c r="C25" s="109">
        <v>3323</v>
      </c>
      <c r="D25" s="109">
        <v>2804430</v>
      </c>
      <c r="E25" s="109">
        <v>1587003</v>
      </c>
      <c r="F25" s="109">
        <v>1023989</v>
      </c>
      <c r="G25" s="109">
        <v>54789</v>
      </c>
      <c r="H25" s="109">
        <v>0</v>
      </c>
      <c r="I25" s="109">
        <v>248227</v>
      </c>
      <c r="J25" s="109">
        <v>3081836</v>
      </c>
      <c r="K25" s="109">
        <v>1647492</v>
      </c>
      <c r="L25" s="109">
        <v>1145666</v>
      </c>
      <c r="M25" s="109">
        <v>2334</v>
      </c>
      <c r="N25" s="109">
        <v>0</v>
      </c>
      <c r="O25" s="109">
        <v>291012</v>
      </c>
      <c r="P25" s="109">
        <f t="shared" si="0"/>
        <v>843945.23021366238</v>
      </c>
      <c r="Q25" s="109">
        <f t="shared" si="0"/>
        <v>477581.40234727651</v>
      </c>
      <c r="R25" s="109">
        <f t="shared" si="0"/>
        <v>308151.97111044236</v>
      </c>
      <c r="S25" s="109">
        <f t="shared" si="0"/>
        <v>16487.812217875417</v>
      </c>
      <c r="T25" s="109">
        <f t="shared" si="0"/>
        <v>0</v>
      </c>
      <c r="U25" s="109">
        <f t="shared" si="0"/>
        <v>74699.668973818843</v>
      </c>
      <c r="V25" s="109">
        <f t="shared" si="0"/>
        <v>927425.82004213054</v>
      </c>
      <c r="W25" s="109">
        <f t="shared" si="0"/>
        <v>495784.532049353</v>
      </c>
      <c r="X25" s="109">
        <f t="shared" si="0"/>
        <v>344768.58260607882</v>
      </c>
      <c r="Y25" s="109">
        <f t="shared" si="0"/>
        <v>702.37736984652418</v>
      </c>
      <c r="Z25" s="109">
        <f t="shared" si="0"/>
        <v>0</v>
      </c>
      <c r="AA25" s="109">
        <f t="shared" si="0"/>
        <v>87575.082756545278</v>
      </c>
    </row>
    <row r="26" spans="1:27">
      <c r="A26" s="21">
        <v>6100</v>
      </c>
      <c r="B26" s="21" t="s">
        <v>197</v>
      </c>
      <c r="C26" s="110">
        <v>3234</v>
      </c>
      <c r="D26" s="110">
        <v>3301547</v>
      </c>
      <c r="E26" s="110">
        <v>1972731</v>
      </c>
      <c r="F26" s="110">
        <v>1051454</v>
      </c>
      <c r="G26" s="110">
        <v>-40939</v>
      </c>
      <c r="H26" s="110">
        <v>0</v>
      </c>
      <c r="I26" s="110">
        <v>236423</v>
      </c>
      <c r="J26" s="110">
        <v>4465744</v>
      </c>
      <c r="K26" s="110">
        <v>2241289</v>
      </c>
      <c r="L26" s="110">
        <v>1670729</v>
      </c>
      <c r="M26" s="110">
        <v>-170949</v>
      </c>
      <c r="N26" s="110">
        <v>-21792</v>
      </c>
      <c r="O26" s="110">
        <v>360985</v>
      </c>
      <c r="P26" s="110">
        <f t="shared" si="0"/>
        <v>1020886.5182436612</v>
      </c>
      <c r="Q26" s="110">
        <f t="shared" si="0"/>
        <v>609997.21706864564</v>
      </c>
      <c r="R26" s="110">
        <f t="shared" si="0"/>
        <v>325124.92269635131</v>
      </c>
      <c r="S26" s="110">
        <f t="shared" si="0"/>
        <v>-12658.936301793445</v>
      </c>
      <c r="T26" s="110">
        <f t="shared" si="0"/>
        <v>0</v>
      </c>
      <c r="U26" s="110">
        <f t="shared" si="0"/>
        <v>73105.442176870754</v>
      </c>
      <c r="V26" s="110">
        <f t="shared" si="0"/>
        <v>1380873.2220160791</v>
      </c>
      <c r="W26" s="110">
        <f t="shared" si="0"/>
        <v>693039.27025355597</v>
      </c>
      <c r="X26" s="110">
        <f t="shared" si="0"/>
        <v>516613.7909709338</v>
      </c>
      <c r="Y26" s="110">
        <f t="shared" si="0"/>
        <v>-52859.925788497218</v>
      </c>
      <c r="Z26" s="110">
        <f t="shared" si="0"/>
        <v>-6738.4044526901671</v>
      </c>
      <c r="AA26" s="110">
        <f t="shared" si="0"/>
        <v>111621.83055040198</v>
      </c>
    </row>
    <row r="27" spans="1:27">
      <c r="A27" s="108">
        <v>8716</v>
      </c>
      <c r="B27" s="108" t="s">
        <v>226</v>
      </c>
      <c r="C27" s="109">
        <v>2566</v>
      </c>
      <c r="D27" s="109">
        <v>2624123</v>
      </c>
      <c r="E27" s="109">
        <v>1515487</v>
      </c>
      <c r="F27" s="109">
        <v>944676</v>
      </c>
      <c r="G27" s="109">
        <v>-133288</v>
      </c>
      <c r="H27" s="109">
        <v>0</v>
      </c>
      <c r="I27" s="109">
        <v>30672</v>
      </c>
      <c r="J27" s="109">
        <v>2741377</v>
      </c>
      <c r="K27" s="109">
        <v>1517145</v>
      </c>
      <c r="L27" s="109">
        <v>1000002</v>
      </c>
      <c r="M27" s="109">
        <v>-142675</v>
      </c>
      <c r="N27" s="109">
        <v>0</v>
      </c>
      <c r="O27" s="109">
        <v>81555</v>
      </c>
      <c r="P27" s="109">
        <f t="shared" si="0"/>
        <v>1022651.2081060016</v>
      </c>
      <c r="Q27" s="109">
        <f t="shared" si="0"/>
        <v>590602.88386593922</v>
      </c>
      <c r="R27" s="109">
        <f t="shared" si="0"/>
        <v>368151.20810600155</v>
      </c>
      <c r="S27" s="109">
        <f t="shared" si="0"/>
        <v>-51943.881527669524</v>
      </c>
      <c r="T27" s="109">
        <f t="shared" si="0"/>
        <v>0</v>
      </c>
      <c r="U27" s="109">
        <f t="shared" si="0"/>
        <v>11953.23460639127</v>
      </c>
      <c r="V27" s="109">
        <f t="shared" si="0"/>
        <v>1068346.4536243179</v>
      </c>
      <c r="W27" s="109">
        <f t="shared" si="0"/>
        <v>591249.02572096651</v>
      </c>
      <c r="X27" s="109">
        <f t="shared" si="0"/>
        <v>389712.39282930637</v>
      </c>
      <c r="Y27" s="109">
        <f t="shared" si="0"/>
        <v>-55602.104442712392</v>
      </c>
      <c r="Z27" s="109">
        <f t="shared" si="0"/>
        <v>0</v>
      </c>
      <c r="AA27" s="109">
        <f t="shared" si="0"/>
        <v>31782.930631332812</v>
      </c>
    </row>
    <row r="28" spans="1:27">
      <c r="A28" s="21">
        <v>7708</v>
      </c>
      <c r="B28" s="21" t="s">
        <v>217</v>
      </c>
      <c r="C28" s="110">
        <v>2306</v>
      </c>
      <c r="D28" s="110">
        <v>2332460</v>
      </c>
      <c r="E28" s="110">
        <v>1159886</v>
      </c>
      <c r="F28" s="110">
        <v>753997</v>
      </c>
      <c r="G28" s="110">
        <v>6880</v>
      </c>
      <c r="H28" s="110">
        <v>0</v>
      </c>
      <c r="I28" s="110">
        <v>425457</v>
      </c>
      <c r="J28" s="110">
        <v>2595190</v>
      </c>
      <c r="K28" s="110">
        <v>1202554</v>
      </c>
      <c r="L28" s="110">
        <v>892718</v>
      </c>
      <c r="M28" s="110">
        <v>-6823</v>
      </c>
      <c r="N28" s="110">
        <v>656</v>
      </c>
      <c r="O28" s="110">
        <v>493751</v>
      </c>
      <c r="P28" s="110">
        <f t="shared" si="0"/>
        <v>1011474.4145706852</v>
      </c>
      <c r="Q28" s="110">
        <f t="shared" si="0"/>
        <v>502986.12315698178</v>
      </c>
      <c r="R28" s="110">
        <f t="shared" si="0"/>
        <v>326971.81266261922</v>
      </c>
      <c r="S28" s="110">
        <f t="shared" si="0"/>
        <v>2983.5212489158716</v>
      </c>
      <c r="T28" s="110">
        <f t="shared" si="0"/>
        <v>0</v>
      </c>
      <c r="U28" s="110">
        <f t="shared" si="0"/>
        <v>184500</v>
      </c>
      <c r="V28" s="110">
        <f t="shared" si="0"/>
        <v>1125407.63226366</v>
      </c>
      <c r="W28" s="110">
        <f t="shared" si="0"/>
        <v>521489.158716392</v>
      </c>
      <c r="X28" s="110">
        <f t="shared" si="0"/>
        <v>387128.36079791846</v>
      </c>
      <c r="Y28" s="110">
        <f t="shared" si="0"/>
        <v>-2958.8031222896789</v>
      </c>
      <c r="Z28" s="110">
        <f t="shared" si="0"/>
        <v>284.47528187337377</v>
      </c>
      <c r="AA28" s="110">
        <f t="shared" si="0"/>
        <v>214115.78490893322</v>
      </c>
    </row>
    <row r="29" spans="1:27">
      <c r="A29" s="108">
        <v>8717</v>
      </c>
      <c r="B29" s="108" t="s">
        <v>227</v>
      </c>
      <c r="C29" s="109">
        <v>2111</v>
      </c>
      <c r="D29" s="109">
        <v>2059946</v>
      </c>
      <c r="E29" s="109">
        <v>1070294</v>
      </c>
      <c r="F29" s="109">
        <v>837987</v>
      </c>
      <c r="G29" s="109">
        <v>-25420</v>
      </c>
      <c r="H29" s="109">
        <v>0</v>
      </c>
      <c r="I29" s="109">
        <v>126245</v>
      </c>
      <c r="J29" s="109">
        <v>2263611</v>
      </c>
      <c r="K29" s="109">
        <v>1135139</v>
      </c>
      <c r="L29" s="109">
        <v>937998</v>
      </c>
      <c r="M29" s="109">
        <v>-38784</v>
      </c>
      <c r="N29" s="109">
        <v>0</v>
      </c>
      <c r="O29" s="109">
        <v>151690</v>
      </c>
      <c r="P29" s="109">
        <f t="shared" si="0"/>
        <v>975815.25343439123</v>
      </c>
      <c r="Q29" s="109">
        <f t="shared" si="0"/>
        <v>507008.05305542395</v>
      </c>
      <c r="R29" s="109">
        <f t="shared" si="0"/>
        <v>396962.10326859308</v>
      </c>
      <c r="S29" s="109">
        <f t="shared" si="0"/>
        <v>-12041.686404547609</v>
      </c>
      <c r="T29" s="109">
        <f t="shared" si="0"/>
        <v>0</v>
      </c>
      <c r="U29" s="109">
        <f t="shared" si="0"/>
        <v>59803.410705826624</v>
      </c>
      <c r="V29" s="109">
        <f t="shared" si="0"/>
        <v>1072293.2259592609</v>
      </c>
      <c r="W29" s="109">
        <f t="shared" si="0"/>
        <v>537725.72240644239</v>
      </c>
      <c r="X29" s="109">
        <f t="shared" si="0"/>
        <v>444338.22832780675</v>
      </c>
      <c r="Y29" s="109">
        <f t="shared" si="0"/>
        <v>-18372.335386072951</v>
      </c>
      <c r="Z29" s="109">
        <f t="shared" si="0"/>
        <v>0</v>
      </c>
      <c r="AA29" s="109">
        <f t="shared" si="0"/>
        <v>71856.939838938881</v>
      </c>
    </row>
    <row r="30" spans="1:27">
      <c r="A30" s="21">
        <v>6250</v>
      </c>
      <c r="B30" s="21" t="s">
        <v>198</v>
      </c>
      <c r="C30" s="110">
        <v>2015</v>
      </c>
      <c r="D30" s="110">
        <v>2128846</v>
      </c>
      <c r="E30" s="110">
        <v>1293581</v>
      </c>
      <c r="F30" s="110">
        <v>744900</v>
      </c>
      <c r="G30" s="110">
        <v>18978</v>
      </c>
      <c r="H30" s="110">
        <v>0</v>
      </c>
      <c r="I30" s="110">
        <v>109343</v>
      </c>
      <c r="J30" s="110">
        <v>2652838</v>
      </c>
      <c r="K30" s="110">
        <v>1577478</v>
      </c>
      <c r="L30" s="110">
        <v>905983</v>
      </c>
      <c r="M30" s="110">
        <v>-9394</v>
      </c>
      <c r="N30" s="110">
        <v>0</v>
      </c>
      <c r="O30" s="110">
        <v>159983</v>
      </c>
      <c r="P30" s="110">
        <f t="shared" si="0"/>
        <v>1056499.2555831266</v>
      </c>
      <c r="Q30" s="110">
        <f t="shared" si="0"/>
        <v>641975.68238213402</v>
      </c>
      <c r="R30" s="110">
        <f t="shared" si="0"/>
        <v>369677.41935483873</v>
      </c>
      <c r="S30" s="110">
        <f t="shared" ref="S30:AA58" si="1">(G30/$C30)*1000</f>
        <v>9418.3622828784119</v>
      </c>
      <c r="T30" s="110">
        <f t="shared" si="1"/>
        <v>0</v>
      </c>
      <c r="U30" s="110">
        <f t="shared" si="1"/>
        <v>54264.516129032258</v>
      </c>
      <c r="V30" s="110">
        <f t="shared" si="1"/>
        <v>1316544.9131513645</v>
      </c>
      <c r="W30" s="110">
        <f t="shared" si="1"/>
        <v>782867.49379652611</v>
      </c>
      <c r="X30" s="110">
        <f t="shared" si="1"/>
        <v>449619.3548387097</v>
      </c>
      <c r="Y30" s="110">
        <f t="shared" si="1"/>
        <v>-4662.034739454095</v>
      </c>
      <c r="Z30" s="110">
        <f t="shared" si="1"/>
        <v>0</v>
      </c>
      <c r="AA30" s="110">
        <f t="shared" si="1"/>
        <v>79396.029776674943</v>
      </c>
    </row>
    <row r="31" spans="1:27">
      <c r="A31" s="108">
        <v>6400</v>
      </c>
      <c r="B31" s="108" t="s">
        <v>199</v>
      </c>
      <c r="C31" s="109">
        <v>1880</v>
      </c>
      <c r="D31" s="109">
        <v>1889772</v>
      </c>
      <c r="E31" s="109">
        <v>1133496</v>
      </c>
      <c r="F31" s="109">
        <v>621628</v>
      </c>
      <c r="G31" s="109">
        <v>7396</v>
      </c>
      <c r="H31" s="109">
        <v>0</v>
      </c>
      <c r="I31" s="109">
        <v>142044</v>
      </c>
      <c r="J31" s="109">
        <v>2281439</v>
      </c>
      <c r="K31" s="109">
        <v>1210191</v>
      </c>
      <c r="L31" s="109">
        <v>802267</v>
      </c>
      <c r="M31" s="109">
        <v>-26226</v>
      </c>
      <c r="N31" s="109">
        <v>-10801</v>
      </c>
      <c r="O31" s="109">
        <v>231954</v>
      </c>
      <c r="P31" s="109">
        <f t="shared" ref="P31:U62" si="2">(D31/$C31)*1000</f>
        <v>1005197.8723404255</v>
      </c>
      <c r="Q31" s="109">
        <f t="shared" si="2"/>
        <v>602923.40425531915</v>
      </c>
      <c r="R31" s="109">
        <f t="shared" si="2"/>
        <v>330653.19148936169</v>
      </c>
      <c r="S31" s="109">
        <f t="shared" si="1"/>
        <v>3934.0425531914893</v>
      </c>
      <c r="T31" s="109">
        <f t="shared" si="1"/>
        <v>0</v>
      </c>
      <c r="U31" s="109">
        <f t="shared" si="1"/>
        <v>75555.319148936163</v>
      </c>
      <c r="V31" s="109">
        <f t="shared" si="1"/>
        <v>1213531.3829787236</v>
      </c>
      <c r="W31" s="109">
        <f t="shared" si="1"/>
        <v>643718.61702127662</v>
      </c>
      <c r="X31" s="109">
        <f t="shared" si="1"/>
        <v>426737.76595744683</v>
      </c>
      <c r="Y31" s="109">
        <f t="shared" si="1"/>
        <v>-13950</v>
      </c>
      <c r="Z31" s="109">
        <f t="shared" si="1"/>
        <v>-5745.2127659574471</v>
      </c>
      <c r="AA31" s="109">
        <f t="shared" si="1"/>
        <v>123379.78723404255</v>
      </c>
    </row>
    <row r="32" spans="1:27">
      <c r="A32" s="21">
        <v>8613</v>
      </c>
      <c r="B32" s="21" t="s">
        <v>223</v>
      </c>
      <c r="C32" s="110">
        <v>1798</v>
      </c>
      <c r="D32" s="110">
        <v>1705841</v>
      </c>
      <c r="E32" s="110">
        <v>905123</v>
      </c>
      <c r="F32" s="110">
        <v>705875</v>
      </c>
      <c r="G32" s="110">
        <v>12509</v>
      </c>
      <c r="H32" s="110">
        <v>0</v>
      </c>
      <c r="I32" s="110">
        <v>107352</v>
      </c>
      <c r="J32" s="110">
        <v>1803180</v>
      </c>
      <c r="K32" s="110">
        <v>905123</v>
      </c>
      <c r="L32" s="110">
        <v>763286</v>
      </c>
      <c r="M32" s="110">
        <v>-7712</v>
      </c>
      <c r="N32" s="110">
        <v>-898</v>
      </c>
      <c r="O32" s="110">
        <v>126161</v>
      </c>
      <c r="P32" s="110">
        <f t="shared" si="2"/>
        <v>948743.60400444933</v>
      </c>
      <c r="Q32" s="110">
        <f t="shared" si="2"/>
        <v>503405.45050055621</v>
      </c>
      <c r="R32" s="110">
        <f t="shared" si="2"/>
        <v>392588.98776418244</v>
      </c>
      <c r="S32" s="110">
        <f t="shared" si="1"/>
        <v>6957.1746384872085</v>
      </c>
      <c r="T32" s="110">
        <f t="shared" si="1"/>
        <v>0</v>
      </c>
      <c r="U32" s="110">
        <f t="shared" si="1"/>
        <v>59706.340378198001</v>
      </c>
      <c r="V32" s="110">
        <f t="shared" si="1"/>
        <v>1002880.9788654059</v>
      </c>
      <c r="W32" s="110">
        <f t="shared" si="1"/>
        <v>503405.45050055621</v>
      </c>
      <c r="X32" s="110">
        <f t="shared" si="1"/>
        <v>424519.46607341489</v>
      </c>
      <c r="Y32" s="110">
        <f t="shared" si="1"/>
        <v>-4289.2102335928812</v>
      </c>
      <c r="Z32" s="110">
        <f t="shared" si="1"/>
        <v>-499.44382647385981</v>
      </c>
      <c r="AA32" s="110">
        <f t="shared" si="1"/>
        <v>70167.408231368187</v>
      </c>
    </row>
    <row r="33" spans="1:27">
      <c r="A33" s="108">
        <v>2503</v>
      </c>
      <c r="B33" s="108" t="s">
        <v>167</v>
      </c>
      <c r="C33" s="109">
        <v>1779</v>
      </c>
      <c r="D33" s="109">
        <v>1902928</v>
      </c>
      <c r="E33" s="109">
        <v>969812</v>
      </c>
      <c r="F33" s="109">
        <v>836195</v>
      </c>
      <c r="G33" s="109">
        <v>-95993</v>
      </c>
      <c r="H33" s="109">
        <v>0</v>
      </c>
      <c r="I33" s="109">
        <v>928</v>
      </c>
      <c r="J33" s="109">
        <v>2063466</v>
      </c>
      <c r="K33" s="109">
        <v>1007595</v>
      </c>
      <c r="L33" s="109">
        <v>879397</v>
      </c>
      <c r="M33" s="109">
        <v>-146397</v>
      </c>
      <c r="N33" s="109">
        <v>0</v>
      </c>
      <c r="O33" s="109">
        <v>30077</v>
      </c>
      <c r="P33" s="109">
        <f t="shared" si="2"/>
        <v>1069661.6076447442</v>
      </c>
      <c r="Q33" s="109">
        <f t="shared" si="2"/>
        <v>545144.46318156261</v>
      </c>
      <c r="R33" s="109">
        <f t="shared" si="2"/>
        <v>470036.53738055087</v>
      </c>
      <c r="S33" s="109">
        <f t="shared" si="1"/>
        <v>-53958.965711073637</v>
      </c>
      <c r="T33" s="109">
        <f t="shared" si="1"/>
        <v>0</v>
      </c>
      <c r="U33" s="109">
        <f t="shared" si="1"/>
        <v>521.64137155705453</v>
      </c>
      <c r="V33" s="109">
        <f t="shared" si="1"/>
        <v>1159902.1922428331</v>
      </c>
      <c r="W33" s="109">
        <f t="shared" si="1"/>
        <v>566382.79932546383</v>
      </c>
      <c r="X33" s="109">
        <f t="shared" si="1"/>
        <v>494320.96683530073</v>
      </c>
      <c r="Y33" s="109">
        <f t="shared" si="1"/>
        <v>-82291.736930860046</v>
      </c>
      <c r="Z33" s="109">
        <f t="shared" si="1"/>
        <v>0</v>
      </c>
      <c r="AA33" s="109">
        <f t="shared" si="1"/>
        <v>16906.689151208542</v>
      </c>
    </row>
    <row r="34" spans="1:27">
      <c r="A34" s="21">
        <v>3714</v>
      </c>
      <c r="B34" s="21" t="s">
        <v>178</v>
      </c>
      <c r="C34" s="110">
        <v>1641</v>
      </c>
      <c r="D34" s="110">
        <v>1876147</v>
      </c>
      <c r="E34" s="110">
        <v>1028564</v>
      </c>
      <c r="F34" s="110">
        <v>697964</v>
      </c>
      <c r="G34" s="110">
        <v>-12548</v>
      </c>
      <c r="H34" s="110">
        <v>0</v>
      </c>
      <c r="I34" s="110">
        <v>137071</v>
      </c>
      <c r="J34" s="110">
        <v>2314243</v>
      </c>
      <c r="K34" s="110">
        <v>1147242</v>
      </c>
      <c r="L34" s="110">
        <v>861551</v>
      </c>
      <c r="M34" s="110">
        <v>-42575</v>
      </c>
      <c r="N34" s="110">
        <v>0</v>
      </c>
      <c r="O34" s="110">
        <v>262875</v>
      </c>
      <c r="P34" s="110">
        <f t="shared" si="2"/>
        <v>1143294.9421084705</v>
      </c>
      <c r="Q34" s="110">
        <f t="shared" si="2"/>
        <v>626790.98110907979</v>
      </c>
      <c r="R34" s="110">
        <f t="shared" si="2"/>
        <v>425328.45825716027</v>
      </c>
      <c r="S34" s="110">
        <f t="shared" si="1"/>
        <v>-7646.5569774527721</v>
      </c>
      <c r="T34" s="110">
        <f t="shared" si="1"/>
        <v>0</v>
      </c>
      <c r="U34" s="110">
        <f t="shared" si="1"/>
        <v>83528.945764777571</v>
      </c>
      <c r="V34" s="110">
        <f t="shared" si="1"/>
        <v>1410263.863497867</v>
      </c>
      <c r="W34" s="110">
        <f t="shared" si="1"/>
        <v>699111.5173674589</v>
      </c>
      <c r="X34" s="110">
        <f t="shared" si="1"/>
        <v>525015.84399756242</v>
      </c>
      <c r="Y34" s="110">
        <f t="shared" si="1"/>
        <v>-25944.546008531383</v>
      </c>
      <c r="Z34" s="110">
        <f t="shared" si="1"/>
        <v>0</v>
      </c>
      <c r="AA34" s="110">
        <f t="shared" si="1"/>
        <v>160191.95612431443</v>
      </c>
    </row>
    <row r="35" spans="1:27">
      <c r="A35" s="108">
        <v>8614</v>
      </c>
      <c r="B35" s="108" t="s">
        <v>224</v>
      </c>
      <c r="C35" s="109">
        <v>1610</v>
      </c>
      <c r="D35" s="109">
        <v>1636325</v>
      </c>
      <c r="E35" s="109">
        <v>801146</v>
      </c>
      <c r="F35" s="109">
        <v>672694</v>
      </c>
      <c r="G35" s="109">
        <v>-41269</v>
      </c>
      <c r="H35" s="109">
        <v>0</v>
      </c>
      <c r="I35" s="109">
        <v>121216</v>
      </c>
      <c r="J35" s="109">
        <v>1781652</v>
      </c>
      <c r="K35" s="109">
        <v>810746</v>
      </c>
      <c r="L35" s="109">
        <v>756001</v>
      </c>
      <c r="M35" s="109">
        <v>-76051</v>
      </c>
      <c r="N35" s="109">
        <v>2626</v>
      </c>
      <c r="O35" s="109">
        <v>141480</v>
      </c>
      <c r="P35" s="109">
        <f t="shared" si="2"/>
        <v>1016350.9316770186</v>
      </c>
      <c r="Q35" s="109">
        <f t="shared" si="2"/>
        <v>497606.2111801242</v>
      </c>
      <c r="R35" s="109">
        <f t="shared" si="2"/>
        <v>417822.36024844716</v>
      </c>
      <c r="S35" s="109">
        <f t="shared" si="1"/>
        <v>-25632.919254658387</v>
      </c>
      <c r="T35" s="109">
        <f t="shared" si="1"/>
        <v>0</v>
      </c>
      <c r="U35" s="109">
        <f t="shared" si="1"/>
        <v>75289.440993788812</v>
      </c>
      <c r="V35" s="109">
        <f t="shared" si="1"/>
        <v>1106616.149068323</v>
      </c>
      <c r="W35" s="109">
        <f t="shared" si="1"/>
        <v>503568.94409937889</v>
      </c>
      <c r="X35" s="109">
        <f t="shared" si="1"/>
        <v>469565.83850931679</v>
      </c>
      <c r="Y35" s="109">
        <f t="shared" si="1"/>
        <v>-47236.645962732924</v>
      </c>
      <c r="Z35" s="109">
        <f t="shared" si="1"/>
        <v>1631.0559006211181</v>
      </c>
      <c r="AA35" s="109">
        <f t="shared" si="1"/>
        <v>87875.776397515525</v>
      </c>
    </row>
    <row r="36" spans="1:27">
      <c r="A36" s="21">
        <v>2504</v>
      </c>
      <c r="B36" s="21" t="s">
        <v>168</v>
      </c>
      <c r="C36" s="110">
        <v>1595</v>
      </c>
      <c r="D36" s="110">
        <v>1412975</v>
      </c>
      <c r="E36" s="110">
        <v>627359</v>
      </c>
      <c r="F36" s="110">
        <v>710965</v>
      </c>
      <c r="G36" s="110">
        <v>20404</v>
      </c>
      <c r="H36" s="110">
        <v>0</v>
      </c>
      <c r="I36" s="110">
        <v>95055</v>
      </c>
      <c r="J36" s="110">
        <v>1450444</v>
      </c>
      <c r="K36" s="110">
        <v>627359</v>
      </c>
      <c r="L36" s="110">
        <v>729564</v>
      </c>
      <c r="M36" s="110">
        <v>12049</v>
      </c>
      <c r="N36" s="110">
        <v>0</v>
      </c>
      <c r="O36" s="110">
        <v>105570</v>
      </c>
      <c r="P36" s="110">
        <f t="shared" si="2"/>
        <v>885877.74294670846</v>
      </c>
      <c r="Q36" s="110">
        <f t="shared" si="2"/>
        <v>393328.52664576803</v>
      </c>
      <c r="R36" s="110">
        <f t="shared" si="2"/>
        <v>445746.08150470222</v>
      </c>
      <c r="S36" s="110">
        <f t="shared" si="1"/>
        <v>12792.476489028213</v>
      </c>
      <c r="T36" s="110">
        <f t="shared" si="1"/>
        <v>0</v>
      </c>
      <c r="U36" s="110">
        <f t="shared" si="1"/>
        <v>59595.611285266459</v>
      </c>
      <c r="V36" s="110">
        <f t="shared" si="1"/>
        <v>909369.27899686515</v>
      </c>
      <c r="W36" s="110">
        <f t="shared" si="1"/>
        <v>393328.52664576803</v>
      </c>
      <c r="X36" s="110">
        <f t="shared" si="1"/>
        <v>457406.89655172412</v>
      </c>
      <c r="Y36" s="110">
        <f t="shared" si="1"/>
        <v>7554.2319749216304</v>
      </c>
      <c r="Z36" s="110">
        <f t="shared" si="1"/>
        <v>0</v>
      </c>
      <c r="AA36" s="110">
        <f t="shared" si="1"/>
        <v>66188.087774294676</v>
      </c>
    </row>
    <row r="37" spans="1:27">
      <c r="A37" s="108">
        <v>2506</v>
      </c>
      <c r="B37" s="108" t="s">
        <v>169</v>
      </c>
      <c r="C37" s="109">
        <v>1268</v>
      </c>
      <c r="D37" s="109">
        <v>1092323</v>
      </c>
      <c r="E37" s="109">
        <v>637974</v>
      </c>
      <c r="F37" s="109">
        <v>402340</v>
      </c>
      <c r="G37" s="109">
        <v>-15485</v>
      </c>
      <c r="H37" s="109">
        <v>0</v>
      </c>
      <c r="I37" s="109">
        <v>36524</v>
      </c>
      <c r="J37" s="109">
        <v>1129837</v>
      </c>
      <c r="K37" s="109">
        <v>637974</v>
      </c>
      <c r="L37" s="109">
        <v>422920</v>
      </c>
      <c r="M37" s="109">
        <v>-25266</v>
      </c>
      <c r="N37" s="109">
        <v>0</v>
      </c>
      <c r="O37" s="109">
        <v>43677</v>
      </c>
      <c r="P37" s="109">
        <f t="shared" si="2"/>
        <v>861453.47003154573</v>
      </c>
      <c r="Q37" s="109">
        <f t="shared" si="2"/>
        <v>503134.06940063089</v>
      </c>
      <c r="R37" s="109">
        <f t="shared" si="2"/>
        <v>317302.83911671926</v>
      </c>
      <c r="S37" s="109">
        <f t="shared" si="1"/>
        <v>-12212.145110410094</v>
      </c>
      <c r="T37" s="109">
        <f t="shared" si="1"/>
        <v>0</v>
      </c>
      <c r="U37" s="109">
        <f t="shared" si="1"/>
        <v>28804.41640378549</v>
      </c>
      <c r="V37" s="109">
        <f t="shared" si="1"/>
        <v>891038.64353312308</v>
      </c>
      <c r="W37" s="109">
        <f t="shared" si="1"/>
        <v>503134.06940063089</v>
      </c>
      <c r="X37" s="109">
        <f t="shared" si="1"/>
        <v>333533.12302839116</v>
      </c>
      <c r="Y37" s="109">
        <f t="shared" si="1"/>
        <v>-19925.867507886433</v>
      </c>
      <c r="Z37" s="109">
        <f t="shared" si="1"/>
        <v>0</v>
      </c>
      <c r="AA37" s="109">
        <f t="shared" si="1"/>
        <v>34445.583596214514</v>
      </c>
    </row>
    <row r="38" spans="1:27">
      <c r="A38" s="21">
        <v>5508</v>
      </c>
      <c r="B38" s="21" t="s">
        <v>190</v>
      </c>
      <c r="C38" s="110">
        <v>1193</v>
      </c>
      <c r="D38" s="110">
        <v>1366753</v>
      </c>
      <c r="E38" s="110">
        <v>642593</v>
      </c>
      <c r="F38" s="110">
        <v>508575</v>
      </c>
      <c r="G38" s="110">
        <v>13116</v>
      </c>
      <c r="H38" s="110">
        <v>-11605</v>
      </c>
      <c r="I38" s="110">
        <v>217096</v>
      </c>
      <c r="J38" s="110">
        <v>1465454</v>
      </c>
      <c r="K38" s="110">
        <v>644073</v>
      </c>
      <c r="L38" s="110">
        <v>583711</v>
      </c>
      <c r="M38" s="110">
        <v>-11314</v>
      </c>
      <c r="N38" s="110">
        <v>1535</v>
      </c>
      <c r="O38" s="110">
        <v>227891</v>
      </c>
      <c r="P38" s="110">
        <f t="shared" si="2"/>
        <v>1145643.7552388937</v>
      </c>
      <c r="Q38" s="110">
        <f t="shared" si="2"/>
        <v>538636.21123218769</v>
      </c>
      <c r="R38" s="110">
        <f t="shared" si="2"/>
        <v>426299.24559932941</v>
      </c>
      <c r="S38" s="110">
        <f t="shared" si="1"/>
        <v>10994.132439228835</v>
      </c>
      <c r="T38" s="110">
        <f t="shared" si="1"/>
        <v>-9727.5775356244758</v>
      </c>
      <c r="U38" s="110">
        <f t="shared" si="1"/>
        <v>181974.85331098075</v>
      </c>
      <c r="V38" s="110">
        <f t="shared" si="1"/>
        <v>1228377.2003352891</v>
      </c>
      <c r="W38" s="110">
        <f t="shared" si="1"/>
        <v>539876.7812238055</v>
      </c>
      <c r="X38" s="110">
        <f t="shared" si="1"/>
        <v>489279.96647108131</v>
      </c>
      <c r="Y38" s="110">
        <f t="shared" si="1"/>
        <v>-9483.6546521374694</v>
      </c>
      <c r="Z38" s="110">
        <f t="shared" si="1"/>
        <v>1286.672254819782</v>
      </c>
      <c r="AA38" s="110">
        <f t="shared" si="1"/>
        <v>191023.47024308465</v>
      </c>
    </row>
    <row r="39" spans="1:27">
      <c r="A39" s="108">
        <v>3711</v>
      </c>
      <c r="B39" s="108" t="s">
        <v>176</v>
      </c>
      <c r="C39" s="109">
        <v>1177</v>
      </c>
      <c r="D39" s="109">
        <v>1166591</v>
      </c>
      <c r="E39" s="109">
        <v>773983</v>
      </c>
      <c r="F39" s="109">
        <v>369801</v>
      </c>
      <c r="G39" s="109">
        <v>-25034</v>
      </c>
      <c r="H39" s="109">
        <v>0</v>
      </c>
      <c r="I39" s="109">
        <v>-2227</v>
      </c>
      <c r="J39" s="109">
        <v>1481405</v>
      </c>
      <c r="K39" s="109">
        <v>970852</v>
      </c>
      <c r="L39" s="109">
        <v>464177</v>
      </c>
      <c r="M39" s="109">
        <v>-64161</v>
      </c>
      <c r="N39" s="109">
        <v>8898</v>
      </c>
      <c r="O39" s="109">
        <v>-8887</v>
      </c>
      <c r="P39" s="109">
        <f t="shared" si="2"/>
        <v>991156.32965165668</v>
      </c>
      <c r="Q39" s="109">
        <f t="shared" si="2"/>
        <v>657589.63466440106</v>
      </c>
      <c r="R39" s="109">
        <f t="shared" si="2"/>
        <v>314189.46474086656</v>
      </c>
      <c r="S39" s="109">
        <f t="shared" si="1"/>
        <v>-21269.328802039083</v>
      </c>
      <c r="T39" s="109">
        <f t="shared" si="1"/>
        <v>0</v>
      </c>
      <c r="U39" s="109">
        <f t="shared" si="1"/>
        <v>-1892.0985556499575</v>
      </c>
      <c r="V39" s="109">
        <f t="shared" si="1"/>
        <v>1258627.8674596432</v>
      </c>
      <c r="W39" s="109">
        <f t="shared" si="1"/>
        <v>824853.01614273584</v>
      </c>
      <c r="X39" s="109">
        <f t="shared" si="1"/>
        <v>394372.98215802887</v>
      </c>
      <c r="Y39" s="109">
        <f t="shared" si="1"/>
        <v>-54512.319456244688</v>
      </c>
      <c r="Z39" s="109">
        <f t="shared" si="1"/>
        <v>7559.898045879354</v>
      </c>
      <c r="AA39" s="109">
        <f t="shared" si="1"/>
        <v>-7550.5522514868308</v>
      </c>
    </row>
    <row r="40" spans="1:27">
      <c r="A40" s="21">
        <v>8721</v>
      </c>
      <c r="B40" s="21" t="s">
        <v>230</v>
      </c>
      <c r="C40" s="110">
        <v>1115</v>
      </c>
      <c r="D40" s="110">
        <v>1174993</v>
      </c>
      <c r="E40" s="110">
        <v>544943</v>
      </c>
      <c r="F40" s="110">
        <v>546506</v>
      </c>
      <c r="G40" s="110">
        <v>-78</v>
      </c>
      <c r="H40" s="110">
        <v>0</v>
      </c>
      <c r="I40" s="110">
        <v>83466</v>
      </c>
      <c r="J40" s="110">
        <v>1349489</v>
      </c>
      <c r="K40" s="110">
        <v>557201</v>
      </c>
      <c r="L40" s="110">
        <v>636163</v>
      </c>
      <c r="M40" s="110">
        <v>-28099</v>
      </c>
      <c r="N40" s="110">
        <v>0</v>
      </c>
      <c r="O40" s="110">
        <v>128026</v>
      </c>
      <c r="P40" s="110">
        <f t="shared" si="2"/>
        <v>1053805.3811659194</v>
      </c>
      <c r="Q40" s="110">
        <f t="shared" si="2"/>
        <v>488738.11659192824</v>
      </c>
      <c r="R40" s="110">
        <f t="shared" si="2"/>
        <v>490139.91031390132</v>
      </c>
      <c r="S40" s="110">
        <f t="shared" si="1"/>
        <v>-69.955156950672645</v>
      </c>
      <c r="T40" s="110">
        <f t="shared" si="1"/>
        <v>0</v>
      </c>
      <c r="U40" s="110">
        <f t="shared" si="1"/>
        <v>74857.399103139018</v>
      </c>
      <c r="V40" s="110">
        <f t="shared" si="1"/>
        <v>1210304.0358744394</v>
      </c>
      <c r="W40" s="110">
        <f t="shared" si="1"/>
        <v>499731.83856502245</v>
      </c>
      <c r="X40" s="110">
        <f t="shared" si="1"/>
        <v>570549.77578475338</v>
      </c>
      <c r="Y40" s="110">
        <f t="shared" si="1"/>
        <v>-25200.896860986548</v>
      </c>
      <c r="Z40" s="110">
        <f t="shared" si="1"/>
        <v>0</v>
      </c>
      <c r="AA40" s="110">
        <f t="shared" si="1"/>
        <v>114821.52466367712</v>
      </c>
    </row>
    <row r="41" spans="1:27">
      <c r="A41" s="108">
        <v>4607</v>
      </c>
      <c r="B41" s="108" t="s">
        <v>184</v>
      </c>
      <c r="C41" s="109">
        <v>1024</v>
      </c>
      <c r="D41" s="109">
        <v>1273090</v>
      </c>
      <c r="E41" s="109">
        <v>669284</v>
      </c>
      <c r="F41" s="109">
        <v>599457</v>
      </c>
      <c r="G41" s="109">
        <v>-19757</v>
      </c>
      <c r="H41" s="109">
        <v>0</v>
      </c>
      <c r="I41" s="109">
        <v>-15408</v>
      </c>
      <c r="J41" s="109">
        <v>1479691</v>
      </c>
      <c r="K41" s="109">
        <v>694664</v>
      </c>
      <c r="L41" s="109">
        <v>705738</v>
      </c>
      <c r="M41" s="109">
        <v>-43566</v>
      </c>
      <c r="N41" s="109">
        <v>0</v>
      </c>
      <c r="O41" s="109">
        <v>35723</v>
      </c>
      <c r="P41" s="109">
        <f t="shared" si="2"/>
        <v>1243251.953125</v>
      </c>
      <c r="Q41" s="109">
        <f t="shared" si="2"/>
        <v>653597.65625</v>
      </c>
      <c r="R41" s="109">
        <f t="shared" si="2"/>
        <v>585407.2265625</v>
      </c>
      <c r="S41" s="109">
        <f t="shared" si="1"/>
        <v>-19293.9453125</v>
      </c>
      <c r="T41" s="109">
        <f t="shared" si="1"/>
        <v>0</v>
      </c>
      <c r="U41" s="109">
        <f t="shared" si="1"/>
        <v>-15046.875</v>
      </c>
      <c r="V41" s="109">
        <f t="shared" si="1"/>
        <v>1445010.7421875</v>
      </c>
      <c r="W41" s="109">
        <f t="shared" si="1"/>
        <v>678382.8125</v>
      </c>
      <c r="X41" s="109">
        <f t="shared" si="1"/>
        <v>689197.265625</v>
      </c>
      <c r="Y41" s="109">
        <f t="shared" si="1"/>
        <v>-42544.921875</v>
      </c>
      <c r="Z41" s="109">
        <f t="shared" si="1"/>
        <v>0</v>
      </c>
      <c r="AA41" s="109">
        <f t="shared" si="1"/>
        <v>34885.7421875</v>
      </c>
    </row>
    <row r="42" spans="1:27">
      <c r="A42" s="21">
        <v>6513</v>
      </c>
      <c r="B42" s="21" t="s">
        <v>200</v>
      </c>
      <c r="C42" s="110">
        <v>1016</v>
      </c>
      <c r="D42" s="110">
        <v>1004437</v>
      </c>
      <c r="E42" s="110">
        <v>544919</v>
      </c>
      <c r="F42" s="110">
        <v>432764</v>
      </c>
      <c r="G42" s="110">
        <v>2724</v>
      </c>
      <c r="H42" s="110">
        <v>0</v>
      </c>
      <c r="I42" s="110">
        <v>29478</v>
      </c>
      <c r="J42" s="110">
        <v>1016000</v>
      </c>
      <c r="K42" s="110">
        <v>544961</v>
      </c>
      <c r="L42" s="110">
        <v>435882</v>
      </c>
      <c r="M42" s="110">
        <v>-6127</v>
      </c>
      <c r="N42" s="110">
        <v>0</v>
      </c>
      <c r="O42" s="110">
        <v>29030</v>
      </c>
      <c r="P42" s="110">
        <f t="shared" si="2"/>
        <v>988619.09448818897</v>
      </c>
      <c r="Q42" s="110">
        <f t="shared" si="2"/>
        <v>536337.59842519683</v>
      </c>
      <c r="R42" s="110">
        <f t="shared" si="2"/>
        <v>425948.81889763783</v>
      </c>
      <c r="S42" s="110">
        <f t="shared" si="1"/>
        <v>2681.1023622047246</v>
      </c>
      <c r="T42" s="110">
        <f t="shared" si="1"/>
        <v>0</v>
      </c>
      <c r="U42" s="110">
        <f t="shared" si="1"/>
        <v>29013.779527559054</v>
      </c>
      <c r="V42" s="110">
        <f t="shared" si="1"/>
        <v>1000000</v>
      </c>
      <c r="W42" s="110">
        <f t="shared" si="1"/>
        <v>536378.93700787402</v>
      </c>
      <c r="X42" s="110">
        <f t="shared" si="1"/>
        <v>429017.71653543308</v>
      </c>
      <c r="Y42" s="110">
        <f t="shared" si="1"/>
        <v>-6030.5118110236226</v>
      </c>
      <c r="Z42" s="110">
        <f t="shared" si="1"/>
        <v>0</v>
      </c>
      <c r="AA42" s="110">
        <f t="shared" si="1"/>
        <v>28572.834645669293</v>
      </c>
    </row>
    <row r="43" spans="1:27">
      <c r="A43" s="108">
        <v>6612</v>
      </c>
      <c r="B43" s="108" t="s">
        <v>206</v>
      </c>
      <c r="C43" s="109">
        <v>962</v>
      </c>
      <c r="D43" s="109">
        <v>1078854</v>
      </c>
      <c r="E43" s="109">
        <v>583265</v>
      </c>
      <c r="F43" s="109">
        <v>377771</v>
      </c>
      <c r="G43" s="109">
        <v>-11519</v>
      </c>
      <c r="H43" s="109">
        <v>0</v>
      </c>
      <c r="I43" s="109">
        <v>106299</v>
      </c>
      <c r="J43" s="109">
        <v>1113216</v>
      </c>
      <c r="K43" s="109">
        <v>583265</v>
      </c>
      <c r="L43" s="109">
        <v>393317</v>
      </c>
      <c r="M43" s="109">
        <v>-22091</v>
      </c>
      <c r="N43" s="109">
        <v>-7406</v>
      </c>
      <c r="O43" s="109">
        <v>107137</v>
      </c>
      <c r="P43" s="109">
        <f t="shared" si="2"/>
        <v>1121469.8544698544</v>
      </c>
      <c r="Q43" s="109">
        <f t="shared" si="2"/>
        <v>606304.57380457385</v>
      </c>
      <c r="R43" s="109">
        <f t="shared" si="2"/>
        <v>392693.34719334717</v>
      </c>
      <c r="S43" s="109">
        <f t="shared" si="1"/>
        <v>-11974.012474012474</v>
      </c>
      <c r="T43" s="109">
        <f t="shared" si="1"/>
        <v>0</v>
      </c>
      <c r="U43" s="109">
        <f t="shared" si="1"/>
        <v>110497.920997921</v>
      </c>
      <c r="V43" s="109">
        <f t="shared" si="1"/>
        <v>1157189.1891891891</v>
      </c>
      <c r="W43" s="109">
        <f t="shared" si="1"/>
        <v>606304.57380457385</v>
      </c>
      <c r="X43" s="109">
        <f t="shared" si="1"/>
        <v>408853.43035343033</v>
      </c>
      <c r="Y43" s="109">
        <f t="shared" si="1"/>
        <v>-22963.617463617462</v>
      </c>
      <c r="Z43" s="109">
        <f t="shared" si="1"/>
        <v>-7698.5446985446988</v>
      </c>
      <c r="AA43" s="109">
        <f t="shared" si="1"/>
        <v>111369.02286902287</v>
      </c>
    </row>
    <row r="44" spans="1:27">
      <c r="A44" s="21">
        <v>4100</v>
      </c>
      <c r="B44" s="21" t="s">
        <v>180</v>
      </c>
      <c r="C44" s="110">
        <v>945</v>
      </c>
      <c r="D44" s="110">
        <v>988819</v>
      </c>
      <c r="E44" s="110">
        <v>540244</v>
      </c>
      <c r="F44" s="110">
        <v>394729</v>
      </c>
      <c r="G44" s="110">
        <v>-4259</v>
      </c>
      <c r="H44" s="110">
        <v>0</v>
      </c>
      <c r="I44" s="110">
        <v>49587</v>
      </c>
      <c r="J44" s="110">
        <v>1146937</v>
      </c>
      <c r="K44" s="110">
        <v>579442</v>
      </c>
      <c r="L44" s="110">
        <v>459915</v>
      </c>
      <c r="M44" s="110">
        <v>-62780</v>
      </c>
      <c r="N44" s="110">
        <v>0</v>
      </c>
      <c r="O44" s="110">
        <v>44800</v>
      </c>
      <c r="P44" s="110">
        <f t="shared" si="2"/>
        <v>1046369.3121693123</v>
      </c>
      <c r="Q44" s="110">
        <f t="shared" si="2"/>
        <v>571686.7724867725</v>
      </c>
      <c r="R44" s="110">
        <f t="shared" si="2"/>
        <v>417702.64550264552</v>
      </c>
      <c r="S44" s="110">
        <f t="shared" si="1"/>
        <v>-4506.8783068783068</v>
      </c>
      <c r="T44" s="110">
        <f t="shared" si="1"/>
        <v>0</v>
      </c>
      <c r="U44" s="110">
        <f t="shared" si="1"/>
        <v>52473.015873015873</v>
      </c>
      <c r="V44" s="110">
        <f t="shared" si="1"/>
        <v>1213689.9470899471</v>
      </c>
      <c r="W44" s="110">
        <f t="shared" si="1"/>
        <v>613166.13756613759</v>
      </c>
      <c r="X44" s="110">
        <f t="shared" si="1"/>
        <v>486682.5396825397</v>
      </c>
      <c r="Y44" s="110">
        <f t="shared" si="1"/>
        <v>-66433.862433862436</v>
      </c>
      <c r="Z44" s="110">
        <f t="shared" si="1"/>
        <v>0</v>
      </c>
      <c r="AA44" s="110">
        <f t="shared" si="1"/>
        <v>47407.407407407401</v>
      </c>
    </row>
    <row r="45" spans="1:27">
      <c r="A45" s="108">
        <v>5604</v>
      </c>
      <c r="B45" s="108" t="s">
        <v>191</v>
      </c>
      <c r="C45" s="109">
        <v>895</v>
      </c>
      <c r="D45" s="109">
        <v>906208</v>
      </c>
      <c r="E45" s="109">
        <v>492443</v>
      </c>
      <c r="F45" s="109">
        <v>403267</v>
      </c>
      <c r="G45" s="109">
        <v>-12286</v>
      </c>
      <c r="H45" s="109">
        <v>0</v>
      </c>
      <c r="I45" s="109">
        <v>-1788</v>
      </c>
      <c r="J45" s="109">
        <v>1000277</v>
      </c>
      <c r="K45" s="109">
        <v>514324</v>
      </c>
      <c r="L45" s="109">
        <v>431360</v>
      </c>
      <c r="M45" s="109">
        <v>-32249</v>
      </c>
      <c r="N45" s="109">
        <v>0</v>
      </c>
      <c r="O45" s="109">
        <v>22344</v>
      </c>
      <c r="P45" s="109">
        <f t="shared" si="2"/>
        <v>1012522.905027933</v>
      </c>
      <c r="Q45" s="109">
        <f t="shared" si="2"/>
        <v>550215.64245810057</v>
      </c>
      <c r="R45" s="109">
        <f t="shared" si="2"/>
        <v>450577.65363128495</v>
      </c>
      <c r="S45" s="109">
        <f t="shared" si="1"/>
        <v>-13727.374301675978</v>
      </c>
      <c r="T45" s="109">
        <f t="shared" si="1"/>
        <v>0</v>
      </c>
      <c r="U45" s="109">
        <f t="shared" si="1"/>
        <v>-1997.7653631284916</v>
      </c>
      <c r="V45" s="109">
        <f t="shared" si="1"/>
        <v>1117627.9329608937</v>
      </c>
      <c r="W45" s="109">
        <f t="shared" si="1"/>
        <v>574663.68715083797</v>
      </c>
      <c r="X45" s="109">
        <f t="shared" si="1"/>
        <v>481966.48044692737</v>
      </c>
      <c r="Y45" s="109">
        <f t="shared" si="1"/>
        <v>-36032.402234636873</v>
      </c>
      <c r="Z45" s="109">
        <f t="shared" si="1"/>
        <v>0</v>
      </c>
      <c r="AA45" s="109">
        <f t="shared" si="1"/>
        <v>24965.363128491619</v>
      </c>
    </row>
    <row r="46" spans="1:27">
      <c r="A46" s="21">
        <v>3709</v>
      </c>
      <c r="B46" s="21" t="s">
        <v>174</v>
      </c>
      <c r="C46" s="110">
        <v>877</v>
      </c>
      <c r="D46" s="110">
        <v>876945</v>
      </c>
      <c r="E46" s="110">
        <v>532387</v>
      </c>
      <c r="F46" s="110">
        <v>320702</v>
      </c>
      <c r="G46" s="110">
        <v>-46735</v>
      </c>
      <c r="H46" s="110">
        <v>0</v>
      </c>
      <c r="I46" s="110">
        <v>-22879</v>
      </c>
      <c r="J46" s="110">
        <v>1003059</v>
      </c>
      <c r="K46" s="110">
        <v>556618</v>
      </c>
      <c r="L46" s="110">
        <v>398688</v>
      </c>
      <c r="M46" s="110">
        <v>-59963</v>
      </c>
      <c r="N46" s="110">
        <v>0</v>
      </c>
      <c r="O46" s="110">
        <v>-12210</v>
      </c>
      <c r="P46" s="110">
        <f t="shared" si="2"/>
        <v>999937.28620296461</v>
      </c>
      <c r="Q46" s="110">
        <f t="shared" si="2"/>
        <v>607054.73204104905</v>
      </c>
      <c r="R46" s="110">
        <f t="shared" si="2"/>
        <v>365680.72976054728</v>
      </c>
      <c r="S46" s="110">
        <f t="shared" si="1"/>
        <v>-53289.623717217786</v>
      </c>
      <c r="T46" s="110">
        <f t="shared" si="1"/>
        <v>0</v>
      </c>
      <c r="U46" s="110">
        <f t="shared" si="1"/>
        <v>-26087.799315849486</v>
      </c>
      <c r="V46" s="110">
        <f t="shared" si="1"/>
        <v>1143738.8825541618</v>
      </c>
      <c r="W46" s="110">
        <f t="shared" si="1"/>
        <v>634684.15051311289</v>
      </c>
      <c r="X46" s="110">
        <f t="shared" si="1"/>
        <v>454604.33295324969</v>
      </c>
      <c r="Y46" s="110">
        <f t="shared" si="1"/>
        <v>-68372.862029646523</v>
      </c>
      <c r="Z46" s="110">
        <f t="shared" si="1"/>
        <v>0</v>
      </c>
      <c r="AA46" s="110">
        <f t="shared" si="1"/>
        <v>-13922.462941847205</v>
      </c>
    </row>
    <row r="47" spans="1:27">
      <c r="A47" s="108">
        <v>8710</v>
      </c>
      <c r="B47" s="108" t="s">
        <v>225</v>
      </c>
      <c r="C47" s="109">
        <v>774</v>
      </c>
      <c r="D47" s="109">
        <v>865420</v>
      </c>
      <c r="E47" s="109">
        <v>462622</v>
      </c>
      <c r="F47" s="109">
        <v>385932</v>
      </c>
      <c r="G47" s="109">
        <v>-5399</v>
      </c>
      <c r="H47" s="109">
        <v>0</v>
      </c>
      <c r="I47" s="109">
        <v>11467</v>
      </c>
      <c r="J47" s="109">
        <v>1005710</v>
      </c>
      <c r="K47" s="109">
        <v>490138</v>
      </c>
      <c r="L47" s="109">
        <v>447622</v>
      </c>
      <c r="M47" s="109">
        <v>-32092</v>
      </c>
      <c r="N47" s="109">
        <v>-4390</v>
      </c>
      <c r="O47" s="109">
        <v>31468</v>
      </c>
      <c r="P47" s="109">
        <f t="shared" si="2"/>
        <v>1118113.6950904392</v>
      </c>
      <c r="Q47" s="109">
        <f t="shared" si="2"/>
        <v>597702.84237726091</v>
      </c>
      <c r="R47" s="109">
        <f t="shared" si="2"/>
        <v>498620.15503875964</v>
      </c>
      <c r="S47" s="109">
        <f t="shared" si="1"/>
        <v>-6975.4521963824291</v>
      </c>
      <c r="T47" s="109">
        <f t="shared" si="1"/>
        <v>0</v>
      </c>
      <c r="U47" s="109">
        <f t="shared" si="1"/>
        <v>14815.245478036175</v>
      </c>
      <c r="V47" s="109">
        <f t="shared" si="1"/>
        <v>1299366.9250645994</v>
      </c>
      <c r="W47" s="109">
        <f t="shared" si="1"/>
        <v>633253.22997416032</v>
      </c>
      <c r="X47" s="109">
        <f t="shared" si="1"/>
        <v>578322.99741602072</v>
      </c>
      <c r="Y47" s="109">
        <f t="shared" si="1"/>
        <v>-41462.532299741601</v>
      </c>
      <c r="Z47" s="109">
        <f t="shared" si="1"/>
        <v>-5671.8346253229975</v>
      </c>
      <c r="AA47" s="109">
        <f t="shared" si="1"/>
        <v>40656.330749354005</v>
      </c>
    </row>
    <row r="48" spans="1:27">
      <c r="A48" s="21">
        <v>8720</v>
      </c>
      <c r="B48" s="21" t="s">
        <v>277</v>
      </c>
      <c r="C48" s="110">
        <v>690</v>
      </c>
      <c r="D48" s="110">
        <v>641670</v>
      </c>
      <c r="E48" s="110">
        <v>262685</v>
      </c>
      <c r="F48" s="110">
        <v>349708</v>
      </c>
      <c r="G48" s="110">
        <v>7767</v>
      </c>
      <c r="H48" s="110">
        <v>0</v>
      </c>
      <c r="I48" s="110">
        <v>37044</v>
      </c>
      <c r="J48" s="110">
        <v>659156</v>
      </c>
      <c r="K48" s="110">
        <v>262685</v>
      </c>
      <c r="L48" s="110">
        <v>366545</v>
      </c>
      <c r="M48" s="110">
        <v>-3259</v>
      </c>
      <c r="N48" s="110">
        <v>550</v>
      </c>
      <c r="O48" s="110">
        <v>27217</v>
      </c>
      <c r="P48" s="110">
        <f t="shared" si="2"/>
        <v>929956.52173913037</v>
      </c>
      <c r="Q48" s="110">
        <f t="shared" si="2"/>
        <v>380702.89855072461</v>
      </c>
      <c r="R48" s="110">
        <f t="shared" si="2"/>
        <v>506823.18840579712</v>
      </c>
      <c r="S48" s="110">
        <f t="shared" si="1"/>
        <v>11256.521739130434</v>
      </c>
      <c r="T48" s="110">
        <f t="shared" si="1"/>
        <v>0</v>
      </c>
      <c r="U48" s="110">
        <f t="shared" si="1"/>
        <v>53686.956521739128</v>
      </c>
      <c r="V48" s="110">
        <f t="shared" si="1"/>
        <v>955298.55072463769</v>
      </c>
      <c r="W48" s="110">
        <f t="shared" si="1"/>
        <v>380702.89855072461</v>
      </c>
      <c r="X48" s="110">
        <f t="shared" si="1"/>
        <v>531224.63768115942</v>
      </c>
      <c r="Y48" s="110">
        <f t="shared" si="1"/>
        <v>-4723.188405797101</v>
      </c>
      <c r="Z48" s="110">
        <f t="shared" si="1"/>
        <v>797.10144927536226</v>
      </c>
      <c r="AA48" s="110">
        <f t="shared" si="1"/>
        <v>39444.927536231888</v>
      </c>
    </row>
    <row r="49" spans="1:27">
      <c r="A49" s="108">
        <v>7000</v>
      </c>
      <c r="B49" s="108" t="s">
        <v>209</v>
      </c>
      <c r="C49" s="109">
        <v>676</v>
      </c>
      <c r="D49" s="109">
        <v>741508</v>
      </c>
      <c r="E49" s="109">
        <v>399581</v>
      </c>
      <c r="F49" s="109">
        <v>285601</v>
      </c>
      <c r="G49" s="109">
        <v>-4620</v>
      </c>
      <c r="H49" s="109">
        <v>0</v>
      </c>
      <c r="I49" s="109">
        <v>51706</v>
      </c>
      <c r="J49" s="109">
        <v>968464</v>
      </c>
      <c r="K49" s="109">
        <v>431785</v>
      </c>
      <c r="L49" s="109">
        <v>378781</v>
      </c>
      <c r="M49" s="109">
        <v>-34275</v>
      </c>
      <c r="N49" s="109">
        <v>0</v>
      </c>
      <c r="O49" s="109">
        <v>123623</v>
      </c>
      <c r="P49" s="109">
        <f t="shared" si="2"/>
        <v>1096905.325443787</v>
      </c>
      <c r="Q49" s="109">
        <f t="shared" si="2"/>
        <v>591096.15384615376</v>
      </c>
      <c r="R49" s="109">
        <f t="shared" si="2"/>
        <v>422486.68639053253</v>
      </c>
      <c r="S49" s="109">
        <f t="shared" si="1"/>
        <v>-6834.3195266272187</v>
      </c>
      <c r="T49" s="109">
        <f t="shared" si="1"/>
        <v>0</v>
      </c>
      <c r="U49" s="109">
        <f t="shared" si="1"/>
        <v>76488.165680473379</v>
      </c>
      <c r="V49" s="109">
        <f t="shared" si="1"/>
        <v>1432639.0532544379</v>
      </c>
      <c r="W49" s="109">
        <f t="shared" si="1"/>
        <v>638735.20710059174</v>
      </c>
      <c r="X49" s="109">
        <f t="shared" si="1"/>
        <v>560326.92307692312</v>
      </c>
      <c r="Y49" s="109">
        <f t="shared" si="1"/>
        <v>-50702.662721893488</v>
      </c>
      <c r="Z49" s="109">
        <f t="shared" si="1"/>
        <v>0</v>
      </c>
      <c r="AA49" s="109">
        <f t="shared" si="1"/>
        <v>182874.26035502958</v>
      </c>
    </row>
    <row r="50" spans="1:27">
      <c r="A50" s="21">
        <v>3811</v>
      </c>
      <c r="B50" s="21" t="s">
        <v>179</v>
      </c>
      <c r="C50" s="110">
        <v>667</v>
      </c>
      <c r="D50" s="110">
        <v>750975</v>
      </c>
      <c r="E50" s="110">
        <v>390713</v>
      </c>
      <c r="F50" s="110">
        <v>284520</v>
      </c>
      <c r="G50" s="110">
        <v>4665</v>
      </c>
      <c r="H50" s="110">
        <v>0</v>
      </c>
      <c r="I50" s="110">
        <v>80407</v>
      </c>
      <c r="J50" s="110">
        <v>895881</v>
      </c>
      <c r="K50" s="110">
        <v>488464</v>
      </c>
      <c r="L50" s="110">
        <v>336742</v>
      </c>
      <c r="M50" s="110">
        <v>-9818</v>
      </c>
      <c r="N50" s="110">
        <v>470</v>
      </c>
      <c r="O50" s="110">
        <v>61327</v>
      </c>
      <c r="P50" s="110">
        <f t="shared" si="2"/>
        <v>1125899.5502248877</v>
      </c>
      <c r="Q50" s="110">
        <f t="shared" si="2"/>
        <v>585776.61169415293</v>
      </c>
      <c r="R50" s="110">
        <f t="shared" si="2"/>
        <v>426566.71664167912</v>
      </c>
      <c r="S50" s="110">
        <f t="shared" si="1"/>
        <v>6994.0029985007495</v>
      </c>
      <c r="T50" s="110">
        <f t="shared" si="1"/>
        <v>0</v>
      </c>
      <c r="U50" s="110">
        <f t="shared" si="1"/>
        <v>120550.22488755622</v>
      </c>
      <c r="V50" s="110">
        <f t="shared" si="1"/>
        <v>1343149.9250374814</v>
      </c>
      <c r="W50" s="110">
        <f t="shared" si="1"/>
        <v>732329.8350824588</v>
      </c>
      <c r="X50" s="110">
        <f t="shared" si="1"/>
        <v>504860.56971514242</v>
      </c>
      <c r="Y50" s="110">
        <f t="shared" si="1"/>
        <v>-14719.640179910044</v>
      </c>
      <c r="Z50" s="110">
        <f t="shared" si="1"/>
        <v>704.64767616191898</v>
      </c>
      <c r="AA50" s="110">
        <f t="shared" si="1"/>
        <v>91944.527736131931</v>
      </c>
    </row>
    <row r="51" spans="1:27">
      <c r="A51" s="108">
        <v>7502</v>
      </c>
      <c r="B51" s="108" t="s">
        <v>211</v>
      </c>
      <c r="C51" s="109">
        <v>655</v>
      </c>
      <c r="D51" s="109">
        <v>735882</v>
      </c>
      <c r="E51" s="109">
        <v>430694</v>
      </c>
      <c r="F51" s="109">
        <v>280537</v>
      </c>
      <c r="G51" s="109">
        <v>9526</v>
      </c>
      <c r="H51" s="109">
        <v>0</v>
      </c>
      <c r="I51" s="109">
        <v>34177</v>
      </c>
      <c r="J51" s="109">
        <v>1064941</v>
      </c>
      <c r="K51" s="109">
        <v>590904</v>
      </c>
      <c r="L51" s="109">
        <v>367136</v>
      </c>
      <c r="M51" s="109">
        <v>-11000</v>
      </c>
      <c r="N51" s="109">
        <v>0</v>
      </c>
      <c r="O51" s="109">
        <v>95901</v>
      </c>
      <c r="P51" s="109">
        <f t="shared" si="2"/>
        <v>1123483.969465649</v>
      </c>
      <c r="Q51" s="109">
        <f t="shared" si="2"/>
        <v>657548.09160305338</v>
      </c>
      <c r="R51" s="109">
        <f t="shared" si="2"/>
        <v>428300.76335877861</v>
      </c>
      <c r="S51" s="109">
        <f t="shared" si="1"/>
        <v>14543.511450381679</v>
      </c>
      <c r="T51" s="109">
        <f t="shared" si="1"/>
        <v>0</v>
      </c>
      <c r="U51" s="109">
        <f t="shared" si="1"/>
        <v>52178.625954198476</v>
      </c>
      <c r="V51" s="109">
        <f t="shared" si="1"/>
        <v>1625864.1221374045</v>
      </c>
      <c r="W51" s="109">
        <f t="shared" si="1"/>
        <v>902143.5114503816</v>
      </c>
      <c r="X51" s="109">
        <f t="shared" si="1"/>
        <v>560512.97709923668</v>
      </c>
      <c r="Y51" s="109">
        <f t="shared" si="1"/>
        <v>-16793.893129770993</v>
      </c>
      <c r="Z51" s="109">
        <f t="shared" si="1"/>
        <v>0</v>
      </c>
      <c r="AA51" s="109">
        <f t="shared" si="1"/>
        <v>146413.74045801527</v>
      </c>
    </row>
    <row r="52" spans="1:27">
      <c r="A52" s="21">
        <v>3511</v>
      </c>
      <c r="B52" s="21" t="s">
        <v>172</v>
      </c>
      <c r="C52" s="110">
        <v>648</v>
      </c>
      <c r="D52" s="110">
        <v>779404.39999999991</v>
      </c>
      <c r="E52" s="110">
        <v>396967.1</v>
      </c>
      <c r="F52" s="110">
        <v>322346.5</v>
      </c>
      <c r="G52" s="110">
        <v>30130.899999999998</v>
      </c>
      <c r="H52" s="110">
        <v>-23511.399999999998</v>
      </c>
      <c r="I52" s="110">
        <v>66710.29999999993</v>
      </c>
      <c r="J52" s="110">
        <v>787121.60000000009</v>
      </c>
      <c r="K52" s="110">
        <v>397090.5</v>
      </c>
      <c r="L52" s="110">
        <v>329067.90000000002</v>
      </c>
      <c r="M52" s="110">
        <v>30097.199999999997</v>
      </c>
      <c r="N52" s="110">
        <v>-23511.399999999998</v>
      </c>
      <c r="O52" s="110">
        <v>67549.000000000189</v>
      </c>
      <c r="P52" s="110">
        <f t="shared" si="2"/>
        <v>1202784.5679012344</v>
      </c>
      <c r="Q52" s="110">
        <f t="shared" si="2"/>
        <v>612603.54938271595</v>
      </c>
      <c r="R52" s="110">
        <f t="shared" si="2"/>
        <v>497448.30246913579</v>
      </c>
      <c r="S52" s="110">
        <f t="shared" si="1"/>
        <v>46498.3024691358</v>
      </c>
      <c r="T52" s="110">
        <f t="shared" si="1"/>
        <v>-36283.024691358019</v>
      </c>
      <c r="U52" s="110">
        <f t="shared" si="1"/>
        <v>102947.99382716039</v>
      </c>
      <c r="V52" s="110">
        <f t="shared" si="1"/>
        <v>1214693.8271604939</v>
      </c>
      <c r="W52" s="110">
        <f t="shared" si="1"/>
        <v>612793.98148148158</v>
      </c>
      <c r="X52" s="110">
        <f t="shared" si="1"/>
        <v>507820.83333333337</v>
      </c>
      <c r="Y52" s="110">
        <f t="shared" si="1"/>
        <v>46446.296296296292</v>
      </c>
      <c r="Z52" s="110">
        <f t="shared" si="1"/>
        <v>-36283.024691358019</v>
      </c>
      <c r="AA52" s="110">
        <f t="shared" si="1"/>
        <v>104242.28395061758</v>
      </c>
    </row>
    <row r="53" spans="1:27">
      <c r="A53" s="108">
        <v>8722</v>
      </c>
      <c r="B53" s="108" t="s">
        <v>231</v>
      </c>
      <c r="C53" s="109">
        <v>644</v>
      </c>
      <c r="D53" s="109">
        <v>696065</v>
      </c>
      <c r="E53" s="109">
        <v>368750</v>
      </c>
      <c r="F53" s="109">
        <v>272969</v>
      </c>
      <c r="G53" s="109">
        <v>8724</v>
      </c>
      <c r="H53" s="109">
        <v>0</v>
      </c>
      <c r="I53" s="109">
        <v>63070</v>
      </c>
      <c r="J53" s="109">
        <v>728444</v>
      </c>
      <c r="K53" s="109">
        <v>368750</v>
      </c>
      <c r="L53" s="109">
        <v>285096</v>
      </c>
      <c r="M53" s="109">
        <v>-74</v>
      </c>
      <c r="N53" s="109">
        <v>0</v>
      </c>
      <c r="O53" s="109">
        <v>74524</v>
      </c>
      <c r="P53" s="109">
        <f t="shared" si="2"/>
        <v>1080846.2732919254</v>
      </c>
      <c r="Q53" s="109">
        <f t="shared" si="2"/>
        <v>572593.16770186333</v>
      </c>
      <c r="R53" s="109">
        <f t="shared" si="2"/>
        <v>423864.90683229809</v>
      </c>
      <c r="S53" s="109">
        <f t="shared" si="1"/>
        <v>13546.583850931676</v>
      </c>
      <c r="T53" s="109">
        <f t="shared" si="1"/>
        <v>0</v>
      </c>
      <c r="U53" s="109">
        <f t="shared" si="1"/>
        <v>97934.782608695663</v>
      </c>
      <c r="V53" s="109">
        <f t="shared" si="1"/>
        <v>1131124.2236024844</v>
      </c>
      <c r="W53" s="109">
        <f t="shared" si="1"/>
        <v>572593.16770186333</v>
      </c>
      <c r="X53" s="109">
        <f t="shared" si="1"/>
        <v>442695.65217391308</v>
      </c>
      <c r="Y53" s="109">
        <f t="shared" si="1"/>
        <v>-114.90683229813664</v>
      </c>
      <c r="Z53" s="109">
        <f t="shared" si="1"/>
        <v>0</v>
      </c>
      <c r="AA53" s="109">
        <f t="shared" si="1"/>
        <v>115720.49689440994</v>
      </c>
    </row>
    <row r="54" spans="1:27">
      <c r="A54" s="21">
        <v>8508</v>
      </c>
      <c r="B54" s="21" t="s">
        <v>220</v>
      </c>
      <c r="C54" s="110">
        <v>633</v>
      </c>
      <c r="D54" s="110">
        <v>614628</v>
      </c>
      <c r="E54" s="110">
        <v>305043</v>
      </c>
      <c r="F54" s="110">
        <v>234707</v>
      </c>
      <c r="G54" s="110">
        <v>3399</v>
      </c>
      <c r="H54" s="110">
        <v>0</v>
      </c>
      <c r="I54" s="110">
        <v>78277</v>
      </c>
      <c r="J54" s="110">
        <v>629110</v>
      </c>
      <c r="K54" s="110">
        <v>305043</v>
      </c>
      <c r="L54" s="110">
        <v>233482</v>
      </c>
      <c r="M54" s="110">
        <v>-12377</v>
      </c>
      <c r="N54" s="110">
        <v>330</v>
      </c>
      <c r="O54" s="110">
        <v>78538</v>
      </c>
      <c r="P54" s="110">
        <f t="shared" si="2"/>
        <v>970976.30331753555</v>
      </c>
      <c r="Q54" s="110">
        <f t="shared" si="2"/>
        <v>481900.47393364925</v>
      </c>
      <c r="R54" s="110">
        <f t="shared" si="2"/>
        <v>370785.15007898893</v>
      </c>
      <c r="S54" s="110">
        <f t="shared" si="1"/>
        <v>5369.668246445498</v>
      </c>
      <c r="T54" s="110">
        <f t="shared" si="1"/>
        <v>0</v>
      </c>
      <c r="U54" s="110">
        <f t="shared" si="1"/>
        <v>123660.34755134281</v>
      </c>
      <c r="V54" s="110">
        <f t="shared" si="1"/>
        <v>993854.66034755134</v>
      </c>
      <c r="W54" s="110">
        <f t="shared" si="1"/>
        <v>481900.47393364925</v>
      </c>
      <c r="X54" s="110">
        <f t="shared" si="1"/>
        <v>368849.92101105844</v>
      </c>
      <c r="Y54" s="110">
        <f t="shared" si="1"/>
        <v>-19552.922590837283</v>
      </c>
      <c r="Z54" s="110">
        <f t="shared" si="1"/>
        <v>521.32701421800948</v>
      </c>
      <c r="AA54" s="110">
        <f t="shared" si="1"/>
        <v>124072.66982622433</v>
      </c>
    </row>
    <row r="55" spans="1:27">
      <c r="A55" s="108">
        <v>6515</v>
      </c>
      <c r="B55" s="108" t="s">
        <v>201</v>
      </c>
      <c r="C55" s="109">
        <v>580</v>
      </c>
      <c r="D55" s="109">
        <v>610204</v>
      </c>
      <c r="E55" s="109">
        <v>287387</v>
      </c>
      <c r="F55" s="109">
        <v>265858</v>
      </c>
      <c r="G55" s="109">
        <v>-5499</v>
      </c>
      <c r="H55" s="109">
        <v>0</v>
      </c>
      <c r="I55" s="109">
        <v>51460</v>
      </c>
      <c r="J55" s="109">
        <v>620722</v>
      </c>
      <c r="K55" s="109">
        <v>287387</v>
      </c>
      <c r="L55" s="109">
        <v>298809</v>
      </c>
      <c r="M55" s="109">
        <v>-5499</v>
      </c>
      <c r="N55" s="109">
        <v>0</v>
      </c>
      <c r="O55" s="109">
        <v>29027</v>
      </c>
      <c r="P55" s="109">
        <f t="shared" si="2"/>
        <v>1052075.8620689656</v>
      </c>
      <c r="Q55" s="109">
        <f t="shared" si="2"/>
        <v>495494.8275862069</v>
      </c>
      <c r="R55" s="109">
        <f t="shared" si="2"/>
        <v>458375.86206896551</v>
      </c>
      <c r="S55" s="109">
        <f t="shared" si="1"/>
        <v>-9481.0344827586196</v>
      </c>
      <c r="T55" s="109">
        <f t="shared" si="1"/>
        <v>0</v>
      </c>
      <c r="U55" s="109">
        <f t="shared" si="1"/>
        <v>88724.137931034478</v>
      </c>
      <c r="V55" s="109">
        <f t="shared" si="1"/>
        <v>1070210.3448275861</v>
      </c>
      <c r="W55" s="109">
        <f t="shared" si="1"/>
        <v>495494.8275862069</v>
      </c>
      <c r="X55" s="109">
        <f t="shared" si="1"/>
        <v>515187.93103448272</v>
      </c>
      <c r="Y55" s="109">
        <f t="shared" si="1"/>
        <v>-9481.0344827586196</v>
      </c>
      <c r="Z55" s="109">
        <f t="shared" si="1"/>
        <v>0</v>
      </c>
      <c r="AA55" s="109">
        <f t="shared" si="1"/>
        <v>50046.551724137935</v>
      </c>
    </row>
    <row r="56" spans="1:27">
      <c r="A56" s="21">
        <v>8509</v>
      </c>
      <c r="B56" s="21" t="s">
        <v>221</v>
      </c>
      <c r="C56" s="110">
        <v>560</v>
      </c>
      <c r="D56" s="110">
        <v>552445</v>
      </c>
      <c r="E56" s="110">
        <v>232943</v>
      </c>
      <c r="F56" s="110">
        <v>267901</v>
      </c>
      <c r="G56" s="110">
        <v>-3851</v>
      </c>
      <c r="H56" s="110">
        <v>0</v>
      </c>
      <c r="I56" s="110">
        <v>47750</v>
      </c>
      <c r="J56" s="110">
        <v>566855</v>
      </c>
      <c r="K56" s="110">
        <v>232943</v>
      </c>
      <c r="L56" s="110">
        <v>274204</v>
      </c>
      <c r="M56" s="110">
        <v>-6463</v>
      </c>
      <c r="N56" s="110">
        <v>0</v>
      </c>
      <c r="O56" s="110">
        <v>53245</v>
      </c>
      <c r="P56" s="110">
        <f t="shared" si="2"/>
        <v>986508.92857142852</v>
      </c>
      <c r="Q56" s="110">
        <f t="shared" si="2"/>
        <v>415969.64285714284</v>
      </c>
      <c r="R56" s="110">
        <f t="shared" si="2"/>
        <v>478394.64285714284</v>
      </c>
      <c r="S56" s="110">
        <f t="shared" si="1"/>
        <v>-6876.7857142857138</v>
      </c>
      <c r="T56" s="110">
        <f t="shared" si="1"/>
        <v>0</v>
      </c>
      <c r="U56" s="110">
        <f t="shared" si="1"/>
        <v>85267.857142857145</v>
      </c>
      <c r="V56" s="110">
        <f t="shared" si="1"/>
        <v>1012241.0714285715</v>
      </c>
      <c r="W56" s="110">
        <f t="shared" si="1"/>
        <v>415969.64285714284</v>
      </c>
      <c r="X56" s="110">
        <f t="shared" si="1"/>
        <v>489650</v>
      </c>
      <c r="Y56" s="110">
        <f t="shared" si="1"/>
        <v>-11541.071428571428</v>
      </c>
      <c r="Z56" s="110">
        <f t="shared" si="1"/>
        <v>0</v>
      </c>
      <c r="AA56" s="110">
        <f t="shared" si="1"/>
        <v>95080.357142857145</v>
      </c>
    </row>
    <row r="57" spans="1:27">
      <c r="A57" s="108">
        <v>6607</v>
      </c>
      <c r="B57" s="108" t="s">
        <v>204</v>
      </c>
      <c r="C57" s="109">
        <v>493</v>
      </c>
      <c r="D57" s="109">
        <v>463284</v>
      </c>
      <c r="E57" s="109">
        <v>233051</v>
      </c>
      <c r="F57" s="109">
        <v>180510</v>
      </c>
      <c r="G57" s="109">
        <v>3113</v>
      </c>
      <c r="H57" s="109">
        <v>0</v>
      </c>
      <c r="I57" s="109">
        <v>52836</v>
      </c>
      <c r="J57" s="109">
        <v>519705</v>
      </c>
      <c r="K57" s="109">
        <v>233051</v>
      </c>
      <c r="L57" s="109">
        <v>216871</v>
      </c>
      <c r="M57" s="109">
        <v>-318</v>
      </c>
      <c r="N57" s="109">
        <v>-878</v>
      </c>
      <c r="O57" s="109">
        <v>68587</v>
      </c>
      <c r="P57" s="109">
        <f t="shared" si="2"/>
        <v>939724.13793103455</v>
      </c>
      <c r="Q57" s="109">
        <f t="shared" si="2"/>
        <v>472720.08113590267</v>
      </c>
      <c r="R57" s="109">
        <f t="shared" si="2"/>
        <v>366146.04462474643</v>
      </c>
      <c r="S57" s="109">
        <f t="shared" si="1"/>
        <v>6314.4016227180527</v>
      </c>
      <c r="T57" s="109">
        <f t="shared" si="1"/>
        <v>0</v>
      </c>
      <c r="U57" s="109">
        <f t="shared" si="1"/>
        <v>107172.41379310345</v>
      </c>
      <c r="V57" s="109">
        <f t="shared" si="1"/>
        <v>1054168.3569979717</v>
      </c>
      <c r="W57" s="109">
        <f t="shared" si="1"/>
        <v>472720.08113590267</v>
      </c>
      <c r="X57" s="109">
        <f t="shared" si="1"/>
        <v>439900.60851926979</v>
      </c>
      <c r="Y57" s="109">
        <f t="shared" si="1"/>
        <v>-645.03042596348882</v>
      </c>
      <c r="Z57" s="109">
        <f t="shared" si="1"/>
        <v>-1780.9330628803245</v>
      </c>
      <c r="AA57" s="109">
        <f t="shared" si="1"/>
        <v>139121.70385395538</v>
      </c>
    </row>
    <row r="58" spans="1:27">
      <c r="A58" s="21">
        <v>6601</v>
      </c>
      <c r="B58" s="21" t="s">
        <v>202</v>
      </c>
      <c r="C58" s="110">
        <v>483</v>
      </c>
      <c r="D58" s="110">
        <v>372820</v>
      </c>
      <c r="E58" s="110">
        <v>209015</v>
      </c>
      <c r="F58" s="110">
        <v>152504</v>
      </c>
      <c r="G58" s="110">
        <v>9716</v>
      </c>
      <c r="H58" s="110">
        <v>0</v>
      </c>
      <c r="I58" s="110">
        <v>21017</v>
      </c>
      <c r="J58" s="110">
        <v>379962</v>
      </c>
      <c r="K58" s="110">
        <v>209015</v>
      </c>
      <c r="L58" s="110">
        <v>158501</v>
      </c>
      <c r="M58" s="110">
        <v>5216</v>
      </c>
      <c r="N58" s="110">
        <v>0</v>
      </c>
      <c r="O58" s="110">
        <v>17662</v>
      </c>
      <c r="P58" s="110">
        <f t="shared" si="2"/>
        <v>771884.05797101452</v>
      </c>
      <c r="Q58" s="110">
        <f t="shared" si="2"/>
        <v>432743.27122153208</v>
      </c>
      <c r="R58" s="110">
        <f t="shared" si="2"/>
        <v>315743.27122153208</v>
      </c>
      <c r="S58" s="110">
        <f t="shared" si="1"/>
        <v>20115.942028985508</v>
      </c>
      <c r="T58" s="110">
        <f t="shared" si="1"/>
        <v>0</v>
      </c>
      <c r="U58" s="110">
        <f t="shared" si="1"/>
        <v>43513.45755693582</v>
      </c>
      <c r="V58" s="110">
        <f t="shared" ref="V58:AA78" si="3">(J58/$C58)*1000</f>
        <v>786670.80745341617</v>
      </c>
      <c r="W58" s="110">
        <f t="shared" si="3"/>
        <v>432743.27122153208</v>
      </c>
      <c r="X58" s="110">
        <f t="shared" si="3"/>
        <v>328159.42028985504</v>
      </c>
      <c r="Y58" s="110">
        <f t="shared" si="3"/>
        <v>10799.171842650103</v>
      </c>
      <c r="Z58" s="110">
        <f t="shared" si="3"/>
        <v>0</v>
      </c>
      <c r="AA58" s="110">
        <f t="shared" si="3"/>
        <v>36567.287784679087</v>
      </c>
    </row>
    <row r="59" spans="1:27">
      <c r="A59" s="108">
        <v>5609</v>
      </c>
      <c r="B59" s="108" t="s">
        <v>192</v>
      </c>
      <c r="C59" s="109">
        <v>482</v>
      </c>
      <c r="D59" s="109">
        <v>497405</v>
      </c>
      <c r="E59" s="109">
        <v>264647</v>
      </c>
      <c r="F59" s="109">
        <v>246799</v>
      </c>
      <c r="G59" s="109">
        <v>21983</v>
      </c>
      <c r="H59" s="109">
        <v>0</v>
      </c>
      <c r="I59" s="109">
        <v>7942</v>
      </c>
      <c r="J59" s="109">
        <v>577774</v>
      </c>
      <c r="K59" s="109">
        <v>280329</v>
      </c>
      <c r="L59" s="109">
        <v>282922</v>
      </c>
      <c r="M59" s="109">
        <v>13048</v>
      </c>
      <c r="N59" s="109">
        <v>0</v>
      </c>
      <c r="O59" s="109">
        <v>27571</v>
      </c>
      <c r="P59" s="109">
        <f t="shared" si="2"/>
        <v>1031960.5809128631</v>
      </c>
      <c r="Q59" s="109">
        <f t="shared" si="2"/>
        <v>549060.16597510374</v>
      </c>
      <c r="R59" s="109">
        <f t="shared" si="2"/>
        <v>512031.12033195019</v>
      </c>
      <c r="S59" s="109">
        <f t="shared" si="2"/>
        <v>45607.883817427384</v>
      </c>
      <c r="T59" s="109">
        <f t="shared" si="2"/>
        <v>0</v>
      </c>
      <c r="U59" s="109">
        <f t="shared" si="2"/>
        <v>16477.178423236513</v>
      </c>
      <c r="V59" s="109">
        <f t="shared" si="3"/>
        <v>1198701.2448132781</v>
      </c>
      <c r="W59" s="109">
        <f t="shared" si="3"/>
        <v>581595.43568464729</v>
      </c>
      <c r="X59" s="109">
        <f t="shared" si="3"/>
        <v>586975.10373443982</v>
      </c>
      <c r="Y59" s="109">
        <f t="shared" si="3"/>
        <v>27070.539419087138</v>
      </c>
      <c r="Z59" s="109">
        <f t="shared" si="3"/>
        <v>0</v>
      </c>
      <c r="AA59" s="109">
        <f t="shared" si="3"/>
        <v>57201.244813278012</v>
      </c>
    </row>
    <row r="60" spans="1:27">
      <c r="A60" s="21">
        <v>6709</v>
      </c>
      <c r="B60" s="21" t="s">
        <v>208</v>
      </c>
      <c r="C60" s="110">
        <v>481</v>
      </c>
      <c r="D60" s="110">
        <v>675583</v>
      </c>
      <c r="E60" s="110">
        <v>307516</v>
      </c>
      <c r="F60" s="110">
        <v>252248</v>
      </c>
      <c r="G60" s="110">
        <v>-26310</v>
      </c>
      <c r="H60" s="110">
        <v>0</v>
      </c>
      <c r="I60" s="110">
        <v>89509</v>
      </c>
      <c r="J60" s="110">
        <v>863050</v>
      </c>
      <c r="K60" s="110">
        <v>437235</v>
      </c>
      <c r="L60" s="110">
        <v>302730</v>
      </c>
      <c r="M60" s="110">
        <v>-32445</v>
      </c>
      <c r="N60" s="110">
        <v>0</v>
      </c>
      <c r="O60" s="110">
        <v>90640</v>
      </c>
      <c r="P60" s="110">
        <f t="shared" si="2"/>
        <v>1404538.4615384615</v>
      </c>
      <c r="Q60" s="110">
        <f t="shared" si="2"/>
        <v>639326.40332640335</v>
      </c>
      <c r="R60" s="110">
        <f t="shared" si="2"/>
        <v>524424.11642411642</v>
      </c>
      <c r="S60" s="110">
        <f t="shared" si="2"/>
        <v>-54698.544698544698</v>
      </c>
      <c r="T60" s="110">
        <f t="shared" si="2"/>
        <v>0</v>
      </c>
      <c r="U60" s="110">
        <f t="shared" si="2"/>
        <v>186089.3970893971</v>
      </c>
      <c r="V60" s="110">
        <f t="shared" si="3"/>
        <v>1794282.7442827444</v>
      </c>
      <c r="W60" s="110">
        <f t="shared" si="3"/>
        <v>909012.47401247406</v>
      </c>
      <c r="X60" s="110">
        <f t="shared" si="3"/>
        <v>629376.29937629937</v>
      </c>
      <c r="Y60" s="110">
        <f t="shared" si="3"/>
        <v>-67453.22245322245</v>
      </c>
      <c r="Z60" s="110">
        <f t="shared" si="3"/>
        <v>0</v>
      </c>
      <c r="AA60" s="110">
        <f t="shared" si="3"/>
        <v>188440.74844074846</v>
      </c>
    </row>
    <row r="61" spans="1:27">
      <c r="A61" s="108">
        <v>8719</v>
      </c>
      <c r="B61" s="108" t="s">
        <v>276</v>
      </c>
      <c r="C61" s="109">
        <v>479</v>
      </c>
      <c r="D61" s="109">
        <v>772097</v>
      </c>
      <c r="E61" s="109">
        <v>333035</v>
      </c>
      <c r="F61" s="109">
        <v>399763</v>
      </c>
      <c r="G61" s="109">
        <v>-4237</v>
      </c>
      <c r="H61" s="109">
        <v>0</v>
      </c>
      <c r="I61" s="109">
        <v>35062</v>
      </c>
      <c r="J61" s="109">
        <v>928339</v>
      </c>
      <c r="K61" s="109">
        <v>344672</v>
      </c>
      <c r="L61" s="109">
        <v>481882</v>
      </c>
      <c r="M61" s="109">
        <v>-36977</v>
      </c>
      <c r="N61" s="109">
        <v>0</v>
      </c>
      <c r="O61" s="109">
        <v>64808</v>
      </c>
      <c r="P61" s="109">
        <f t="shared" si="2"/>
        <v>1611893.5281837161</v>
      </c>
      <c r="Q61" s="109">
        <f t="shared" si="2"/>
        <v>695271.39874739049</v>
      </c>
      <c r="R61" s="109">
        <f t="shared" si="2"/>
        <v>834578.28810020874</v>
      </c>
      <c r="S61" s="109">
        <f t="shared" si="2"/>
        <v>-8845.5114822546966</v>
      </c>
      <c r="T61" s="109">
        <f t="shared" si="2"/>
        <v>0</v>
      </c>
      <c r="U61" s="109">
        <f t="shared" si="2"/>
        <v>73198.329853862218</v>
      </c>
      <c r="V61" s="109">
        <f t="shared" si="3"/>
        <v>1938077.2442588727</v>
      </c>
      <c r="W61" s="109">
        <f t="shared" si="3"/>
        <v>719565.76200417534</v>
      </c>
      <c r="X61" s="109">
        <f t="shared" si="3"/>
        <v>1006016.7014613779</v>
      </c>
      <c r="Y61" s="109">
        <f t="shared" si="3"/>
        <v>-77196.242171189981</v>
      </c>
      <c r="Z61" s="109">
        <f t="shared" si="3"/>
        <v>0</v>
      </c>
      <c r="AA61" s="109">
        <f t="shared" si="3"/>
        <v>135298.53862212942</v>
      </c>
    </row>
    <row r="62" spans="1:27">
      <c r="A62" s="21">
        <v>7617</v>
      </c>
      <c r="B62" s="21" t="s">
        <v>215</v>
      </c>
      <c r="C62" s="110">
        <v>461</v>
      </c>
      <c r="D62" s="110">
        <v>571909</v>
      </c>
      <c r="E62" s="110">
        <v>322086</v>
      </c>
      <c r="F62" s="110">
        <v>202410</v>
      </c>
      <c r="G62" s="110">
        <v>-18145</v>
      </c>
      <c r="H62" s="110">
        <v>0</v>
      </c>
      <c r="I62" s="110">
        <v>29268</v>
      </c>
      <c r="J62" s="110">
        <v>650774</v>
      </c>
      <c r="K62" s="110">
        <v>332549</v>
      </c>
      <c r="L62" s="110">
        <v>227006</v>
      </c>
      <c r="M62" s="110">
        <v>-19695</v>
      </c>
      <c r="N62" s="110">
        <v>160</v>
      </c>
      <c r="O62" s="110">
        <v>71684</v>
      </c>
      <c r="P62" s="110">
        <f t="shared" si="2"/>
        <v>1240583.514099783</v>
      </c>
      <c r="Q62" s="110">
        <f t="shared" si="2"/>
        <v>698668.1127982646</v>
      </c>
      <c r="R62" s="110">
        <f t="shared" si="2"/>
        <v>439067.24511930591</v>
      </c>
      <c r="S62" s="110">
        <f t="shared" si="2"/>
        <v>-39360.086767895882</v>
      </c>
      <c r="T62" s="110">
        <f t="shared" si="2"/>
        <v>0</v>
      </c>
      <c r="U62" s="110">
        <f t="shared" si="2"/>
        <v>63488.069414316706</v>
      </c>
      <c r="V62" s="110">
        <f t="shared" si="3"/>
        <v>1411657.2668112798</v>
      </c>
      <c r="W62" s="110">
        <f t="shared" si="3"/>
        <v>721364.42516268988</v>
      </c>
      <c r="X62" s="110">
        <f t="shared" si="3"/>
        <v>492420.82429501083</v>
      </c>
      <c r="Y62" s="110">
        <f t="shared" si="3"/>
        <v>-42722.342733188721</v>
      </c>
      <c r="Z62" s="110">
        <f t="shared" si="3"/>
        <v>347.07158351409976</v>
      </c>
      <c r="AA62" s="110">
        <f t="shared" si="3"/>
        <v>155496.74620390456</v>
      </c>
    </row>
    <row r="63" spans="1:27">
      <c r="A63" s="108">
        <v>4911</v>
      </c>
      <c r="B63" s="108" t="s">
        <v>188</v>
      </c>
      <c r="C63" s="109">
        <v>451</v>
      </c>
      <c r="D63" s="109">
        <v>604234</v>
      </c>
      <c r="E63" s="109">
        <v>342719</v>
      </c>
      <c r="F63" s="109">
        <v>230977</v>
      </c>
      <c r="G63" s="109">
        <v>-26673</v>
      </c>
      <c r="H63" s="109">
        <v>0</v>
      </c>
      <c r="I63" s="109">
        <v>3865</v>
      </c>
      <c r="J63" s="109">
        <v>674992</v>
      </c>
      <c r="K63" s="109">
        <v>363750</v>
      </c>
      <c r="L63" s="109">
        <v>277127</v>
      </c>
      <c r="M63" s="109">
        <v>-32595</v>
      </c>
      <c r="N63" s="109">
        <v>-525</v>
      </c>
      <c r="O63" s="109">
        <v>995</v>
      </c>
      <c r="P63" s="109">
        <f t="shared" ref="P63:U78" si="4">(D63/$C63)*1000</f>
        <v>1339764.9667405766</v>
      </c>
      <c r="Q63" s="109">
        <f t="shared" si="4"/>
        <v>759909.09090909082</v>
      </c>
      <c r="R63" s="109">
        <f t="shared" si="4"/>
        <v>512144.12416851439</v>
      </c>
      <c r="S63" s="109">
        <f t="shared" si="4"/>
        <v>-59141.906873614193</v>
      </c>
      <c r="T63" s="109">
        <f t="shared" si="4"/>
        <v>0</v>
      </c>
      <c r="U63" s="109">
        <f t="shared" si="4"/>
        <v>8569.8447893569846</v>
      </c>
      <c r="V63" s="109">
        <f t="shared" si="3"/>
        <v>1496656.3192904657</v>
      </c>
      <c r="W63" s="109">
        <f t="shared" si="3"/>
        <v>806541.01995565405</v>
      </c>
      <c r="X63" s="109">
        <f t="shared" si="3"/>
        <v>614472.28381374723</v>
      </c>
      <c r="Y63" s="109">
        <f t="shared" si="3"/>
        <v>-72272.727272727265</v>
      </c>
      <c r="Z63" s="109">
        <f t="shared" si="3"/>
        <v>-1164.0798226164079</v>
      </c>
      <c r="AA63" s="109">
        <f t="shared" si="3"/>
        <v>2206.2084257206207</v>
      </c>
    </row>
    <row r="64" spans="1:27">
      <c r="A64" s="21">
        <v>5612</v>
      </c>
      <c r="B64" s="21" t="s">
        <v>194</v>
      </c>
      <c r="C64" s="110">
        <v>383</v>
      </c>
      <c r="D64" s="110">
        <v>426579</v>
      </c>
      <c r="E64" s="110">
        <v>174061</v>
      </c>
      <c r="F64" s="110">
        <v>231548</v>
      </c>
      <c r="G64" s="110">
        <v>-3448</v>
      </c>
      <c r="H64" s="110">
        <v>0</v>
      </c>
      <c r="I64" s="110">
        <v>17522</v>
      </c>
      <c r="J64" s="110">
        <v>436400</v>
      </c>
      <c r="K64" s="110">
        <v>175141</v>
      </c>
      <c r="L64" s="110">
        <v>250719</v>
      </c>
      <c r="M64" s="110">
        <v>-7861</v>
      </c>
      <c r="N64" s="110">
        <v>0</v>
      </c>
      <c r="O64" s="110">
        <v>2679</v>
      </c>
      <c r="P64" s="110">
        <f t="shared" si="4"/>
        <v>1113783.2898172324</v>
      </c>
      <c r="Q64" s="110">
        <f t="shared" si="4"/>
        <v>454467.36292428197</v>
      </c>
      <c r="R64" s="110">
        <f t="shared" si="4"/>
        <v>604563.96866840729</v>
      </c>
      <c r="S64" s="110">
        <f t="shared" si="4"/>
        <v>-9002.6109660574402</v>
      </c>
      <c r="T64" s="110">
        <f t="shared" si="4"/>
        <v>0</v>
      </c>
      <c r="U64" s="110">
        <f t="shared" si="4"/>
        <v>45749.347258485643</v>
      </c>
      <c r="V64" s="110">
        <f t="shared" si="3"/>
        <v>1139425.5874673629</v>
      </c>
      <c r="W64" s="110">
        <f t="shared" si="3"/>
        <v>457287.20626631856</v>
      </c>
      <c r="X64" s="110">
        <f t="shared" si="3"/>
        <v>654618.79895561351</v>
      </c>
      <c r="Y64" s="110">
        <f t="shared" si="3"/>
        <v>-20524.804177545695</v>
      </c>
      <c r="Z64" s="110">
        <f t="shared" si="3"/>
        <v>0</v>
      </c>
      <c r="AA64" s="110">
        <f t="shared" si="3"/>
        <v>6994.7780678851168</v>
      </c>
    </row>
    <row r="65" spans="1:27">
      <c r="A65" s="108">
        <v>6602</v>
      </c>
      <c r="B65" s="108" t="s">
        <v>203</v>
      </c>
      <c r="C65" s="109">
        <v>372</v>
      </c>
      <c r="D65" s="109">
        <v>368971</v>
      </c>
      <c r="E65" s="109">
        <v>212658</v>
      </c>
      <c r="F65" s="109">
        <v>156385</v>
      </c>
      <c r="G65" s="109">
        <v>8803</v>
      </c>
      <c r="H65" s="109">
        <v>0</v>
      </c>
      <c r="I65" s="109">
        <v>8731</v>
      </c>
      <c r="J65" s="109">
        <v>483157</v>
      </c>
      <c r="K65" s="109">
        <v>294912</v>
      </c>
      <c r="L65" s="109">
        <v>174205</v>
      </c>
      <c r="M65" s="109">
        <v>2024</v>
      </c>
      <c r="N65" s="109">
        <v>0</v>
      </c>
      <c r="O65" s="109">
        <v>16064</v>
      </c>
      <c r="P65" s="109">
        <f t="shared" si="4"/>
        <v>991857.52688172041</v>
      </c>
      <c r="Q65" s="109">
        <f t="shared" si="4"/>
        <v>571661.29032258061</v>
      </c>
      <c r="R65" s="109">
        <f t="shared" si="4"/>
        <v>420389.78494623653</v>
      </c>
      <c r="S65" s="109">
        <f t="shared" si="4"/>
        <v>23663.978494623658</v>
      </c>
      <c r="T65" s="109">
        <f t="shared" si="4"/>
        <v>0</v>
      </c>
      <c r="U65" s="109">
        <f t="shared" si="4"/>
        <v>23470.430107526881</v>
      </c>
      <c r="V65" s="109">
        <f t="shared" si="3"/>
        <v>1298809.1397849461</v>
      </c>
      <c r="W65" s="109">
        <f t="shared" si="3"/>
        <v>792774.19354838703</v>
      </c>
      <c r="X65" s="109">
        <f t="shared" si="3"/>
        <v>468293.01075268816</v>
      </c>
      <c r="Y65" s="109">
        <f t="shared" si="3"/>
        <v>5440.8602150537627</v>
      </c>
      <c r="Z65" s="109">
        <f t="shared" si="3"/>
        <v>0</v>
      </c>
      <c r="AA65" s="109">
        <f t="shared" si="3"/>
        <v>43182.795698924725</v>
      </c>
    </row>
    <row r="66" spans="1:27">
      <c r="A66" s="21">
        <v>4502</v>
      </c>
      <c r="B66" s="21" t="s">
        <v>182</v>
      </c>
      <c r="C66" s="110">
        <v>275</v>
      </c>
      <c r="D66" s="110">
        <v>455342</v>
      </c>
      <c r="E66" s="110">
        <v>230742</v>
      </c>
      <c r="F66" s="110">
        <v>170510</v>
      </c>
      <c r="G66" s="110">
        <v>3246</v>
      </c>
      <c r="H66" s="110">
        <v>-12941</v>
      </c>
      <c r="I66" s="110">
        <v>44395</v>
      </c>
      <c r="J66" s="110">
        <v>595938</v>
      </c>
      <c r="K66" s="110">
        <v>336690</v>
      </c>
      <c r="L66" s="110">
        <v>204860</v>
      </c>
      <c r="M66" s="110">
        <v>453</v>
      </c>
      <c r="N66" s="110">
        <v>14519</v>
      </c>
      <c r="O66" s="110">
        <v>69360</v>
      </c>
      <c r="P66" s="110">
        <f t="shared" si="4"/>
        <v>1655789.0909090908</v>
      </c>
      <c r="Q66" s="110">
        <f t="shared" si="4"/>
        <v>839061.81818181812</v>
      </c>
      <c r="R66" s="110">
        <f t="shared" si="4"/>
        <v>620036.36363636365</v>
      </c>
      <c r="S66" s="110">
        <f t="shared" si="4"/>
        <v>11803.636363636362</v>
      </c>
      <c r="T66" s="110">
        <f t="shared" si="4"/>
        <v>-47058.181818181816</v>
      </c>
      <c r="U66" s="110">
        <f t="shared" si="4"/>
        <v>161436.36363636365</v>
      </c>
      <c r="V66" s="110">
        <f t="shared" si="3"/>
        <v>2167047.2727272725</v>
      </c>
      <c r="W66" s="110">
        <f t="shared" si="3"/>
        <v>1224327.2727272727</v>
      </c>
      <c r="X66" s="110">
        <f t="shared" si="3"/>
        <v>744945.45454545459</v>
      </c>
      <c r="Y66" s="110">
        <f t="shared" si="3"/>
        <v>1647.2727272727273</v>
      </c>
      <c r="Z66" s="110">
        <f t="shared" si="3"/>
        <v>52796.36363636364</v>
      </c>
      <c r="AA66" s="110">
        <f t="shared" si="3"/>
        <v>252218.18181818182</v>
      </c>
    </row>
    <row r="67" spans="1:27">
      <c r="A67" s="108">
        <v>8610</v>
      </c>
      <c r="B67" s="108" t="s">
        <v>222</v>
      </c>
      <c r="C67" s="109">
        <v>247</v>
      </c>
      <c r="D67" s="109">
        <v>274735</v>
      </c>
      <c r="E67" s="109">
        <v>116304</v>
      </c>
      <c r="F67" s="109">
        <v>147392</v>
      </c>
      <c r="G67" s="109">
        <v>4895</v>
      </c>
      <c r="H67" s="109">
        <v>0</v>
      </c>
      <c r="I67" s="109">
        <v>15934</v>
      </c>
      <c r="J67" s="109">
        <v>279450</v>
      </c>
      <c r="K67" s="109">
        <v>116304</v>
      </c>
      <c r="L67" s="109">
        <v>153368</v>
      </c>
      <c r="M67" s="109">
        <v>3519</v>
      </c>
      <c r="N67" s="109">
        <v>0</v>
      </c>
      <c r="O67" s="109">
        <v>13297</v>
      </c>
      <c r="P67" s="109">
        <f t="shared" si="4"/>
        <v>1112287.4493927124</v>
      </c>
      <c r="Q67" s="109">
        <f t="shared" si="4"/>
        <v>470866.39676113363</v>
      </c>
      <c r="R67" s="109">
        <f t="shared" si="4"/>
        <v>596728.74493927124</v>
      </c>
      <c r="S67" s="109">
        <f t="shared" si="4"/>
        <v>19817.813765182185</v>
      </c>
      <c r="T67" s="109">
        <f t="shared" si="4"/>
        <v>0</v>
      </c>
      <c r="U67" s="109">
        <f t="shared" si="4"/>
        <v>64510.121457489877</v>
      </c>
      <c r="V67" s="109">
        <f t="shared" si="3"/>
        <v>1131376.5182186235</v>
      </c>
      <c r="W67" s="109">
        <f t="shared" si="3"/>
        <v>470866.39676113363</v>
      </c>
      <c r="X67" s="109">
        <f t="shared" si="3"/>
        <v>620923.07692307688</v>
      </c>
      <c r="Y67" s="109">
        <f t="shared" si="3"/>
        <v>14246.963562753037</v>
      </c>
      <c r="Z67" s="109">
        <f t="shared" si="3"/>
        <v>0</v>
      </c>
      <c r="AA67" s="109">
        <f t="shared" si="3"/>
        <v>53834.008097165992</v>
      </c>
    </row>
    <row r="68" spans="1:27">
      <c r="A68" s="21">
        <v>4604</v>
      </c>
      <c r="B68" s="21" t="s">
        <v>183</v>
      </c>
      <c r="C68" s="110">
        <v>244</v>
      </c>
      <c r="D68" s="110">
        <v>326132</v>
      </c>
      <c r="E68" s="110">
        <v>61399</v>
      </c>
      <c r="F68" s="110">
        <v>232804</v>
      </c>
      <c r="G68" s="110">
        <v>-12150</v>
      </c>
      <c r="H68" s="110">
        <v>0</v>
      </c>
      <c r="I68" s="110">
        <v>19779</v>
      </c>
      <c r="J68" s="110">
        <v>395321</v>
      </c>
      <c r="K68" s="110">
        <v>68253</v>
      </c>
      <c r="L68" s="110">
        <v>270828</v>
      </c>
      <c r="M68" s="110">
        <v>-23834</v>
      </c>
      <c r="N68" s="110">
        <v>0</v>
      </c>
      <c r="O68" s="110">
        <v>32406</v>
      </c>
      <c r="P68" s="110">
        <f t="shared" si="4"/>
        <v>1336606.5573770492</v>
      </c>
      <c r="Q68" s="110">
        <f t="shared" si="4"/>
        <v>251635.24590163934</v>
      </c>
      <c r="R68" s="110">
        <f t="shared" si="4"/>
        <v>954114.75409836066</v>
      </c>
      <c r="S68" s="110">
        <f t="shared" si="4"/>
        <v>-49795.081967213111</v>
      </c>
      <c r="T68" s="110">
        <f t="shared" si="4"/>
        <v>0</v>
      </c>
      <c r="U68" s="110">
        <f t="shared" si="4"/>
        <v>81061.475409836057</v>
      </c>
      <c r="V68" s="110">
        <f t="shared" si="3"/>
        <v>1620168.0327868853</v>
      </c>
      <c r="W68" s="110">
        <f t="shared" si="3"/>
        <v>279725.40983606561</v>
      </c>
      <c r="X68" s="110">
        <f t="shared" si="3"/>
        <v>1109950.819672131</v>
      </c>
      <c r="Y68" s="110">
        <f t="shared" si="3"/>
        <v>-97680.327868852459</v>
      </c>
      <c r="Z68" s="110">
        <f t="shared" si="3"/>
        <v>0</v>
      </c>
      <c r="AA68" s="110">
        <f t="shared" si="3"/>
        <v>132811.47540983607</v>
      </c>
    </row>
    <row r="69" spans="1:27">
      <c r="A69" s="108">
        <v>1606</v>
      </c>
      <c r="B69" s="108" t="s">
        <v>164</v>
      </c>
      <c r="C69" s="109">
        <v>221</v>
      </c>
      <c r="D69" s="109">
        <v>210331</v>
      </c>
      <c r="E69" s="109">
        <v>36149</v>
      </c>
      <c r="F69" s="109">
        <v>143317</v>
      </c>
      <c r="G69" s="109">
        <v>-1303</v>
      </c>
      <c r="H69" s="109">
        <v>0</v>
      </c>
      <c r="I69" s="109">
        <v>29562</v>
      </c>
      <c r="J69" s="109">
        <v>403606</v>
      </c>
      <c r="K69" s="109">
        <v>49725</v>
      </c>
      <c r="L69" s="109">
        <v>339572</v>
      </c>
      <c r="M69" s="109">
        <v>-669</v>
      </c>
      <c r="N69" s="109">
        <v>0</v>
      </c>
      <c r="O69" s="109">
        <v>13640</v>
      </c>
      <c r="P69" s="109">
        <f t="shared" si="4"/>
        <v>951723.98190045252</v>
      </c>
      <c r="Q69" s="109">
        <f t="shared" si="4"/>
        <v>163570.13574660633</v>
      </c>
      <c r="R69" s="109">
        <f t="shared" si="4"/>
        <v>648493.21266968315</v>
      </c>
      <c r="S69" s="109">
        <f t="shared" si="4"/>
        <v>-5895.9276018099554</v>
      </c>
      <c r="T69" s="109">
        <f t="shared" si="4"/>
        <v>0</v>
      </c>
      <c r="U69" s="109">
        <f t="shared" si="4"/>
        <v>133764.70588235292</v>
      </c>
      <c r="V69" s="109">
        <f t="shared" si="3"/>
        <v>1826271.4932126696</v>
      </c>
      <c r="W69" s="109">
        <f t="shared" si="3"/>
        <v>225000</v>
      </c>
      <c r="X69" s="109">
        <f t="shared" si="3"/>
        <v>1536524.886877828</v>
      </c>
      <c r="Y69" s="109">
        <f t="shared" si="3"/>
        <v>-3027.1493212669684</v>
      </c>
      <c r="Z69" s="109">
        <f t="shared" si="3"/>
        <v>0</v>
      </c>
      <c r="AA69" s="109">
        <f t="shared" si="3"/>
        <v>61719.457013574662</v>
      </c>
    </row>
    <row r="70" spans="1:27">
      <c r="A70" s="21">
        <v>4803</v>
      </c>
      <c r="B70" s="21" t="s">
        <v>185</v>
      </c>
      <c r="C70" s="110">
        <v>196</v>
      </c>
      <c r="D70" s="110">
        <v>279769</v>
      </c>
      <c r="E70" s="110">
        <v>113693</v>
      </c>
      <c r="F70" s="110">
        <v>136897</v>
      </c>
      <c r="G70" s="110">
        <v>664</v>
      </c>
      <c r="H70" s="110">
        <v>0</v>
      </c>
      <c r="I70" s="110">
        <v>29843</v>
      </c>
      <c r="J70" s="110">
        <v>300616</v>
      </c>
      <c r="K70" s="110">
        <v>118959</v>
      </c>
      <c r="L70" s="110">
        <v>147819</v>
      </c>
      <c r="M70" s="110">
        <v>-360</v>
      </c>
      <c r="N70" s="110">
        <v>0</v>
      </c>
      <c r="O70" s="110">
        <v>33478</v>
      </c>
      <c r="P70" s="110">
        <f t="shared" si="4"/>
        <v>1427392.857142857</v>
      </c>
      <c r="Q70" s="110">
        <f t="shared" si="4"/>
        <v>580066.32653061231</v>
      </c>
      <c r="R70" s="110">
        <f t="shared" si="4"/>
        <v>698454.08163265302</v>
      </c>
      <c r="S70" s="110">
        <f t="shared" si="4"/>
        <v>3387.7551020408164</v>
      </c>
      <c r="T70" s="110">
        <f t="shared" si="4"/>
        <v>0</v>
      </c>
      <c r="U70" s="110">
        <f t="shared" si="4"/>
        <v>152260.20408163266</v>
      </c>
      <c r="V70" s="110">
        <f t="shared" si="3"/>
        <v>1533755.1020408163</v>
      </c>
      <c r="W70" s="110">
        <f t="shared" si="3"/>
        <v>606933.67346938769</v>
      </c>
      <c r="X70" s="110">
        <f t="shared" si="3"/>
        <v>754178.57142857148</v>
      </c>
      <c r="Y70" s="110">
        <f t="shared" si="3"/>
        <v>-1836.7346938775511</v>
      </c>
      <c r="Z70" s="110">
        <f t="shared" si="3"/>
        <v>0</v>
      </c>
      <c r="AA70" s="110">
        <f t="shared" si="3"/>
        <v>170806.12244897959</v>
      </c>
    </row>
    <row r="71" spans="1:27">
      <c r="A71" s="108">
        <v>5706</v>
      </c>
      <c r="B71" s="108" t="s">
        <v>195</v>
      </c>
      <c r="C71" s="109">
        <v>194</v>
      </c>
      <c r="D71" s="109">
        <v>171374</v>
      </c>
      <c r="E71" s="109">
        <v>9297</v>
      </c>
      <c r="F71" s="109">
        <v>162359</v>
      </c>
      <c r="G71" s="109">
        <v>2331</v>
      </c>
      <c r="H71" s="109">
        <v>0</v>
      </c>
      <c r="I71" s="109">
        <v>2049</v>
      </c>
      <c r="J71" s="109">
        <v>171374</v>
      </c>
      <c r="K71" s="109">
        <v>9297</v>
      </c>
      <c r="L71" s="109">
        <v>162359</v>
      </c>
      <c r="M71" s="109">
        <v>2331</v>
      </c>
      <c r="N71" s="109">
        <v>0</v>
      </c>
      <c r="O71" s="109">
        <v>2049</v>
      </c>
      <c r="P71" s="109">
        <f t="shared" si="4"/>
        <v>883371.13402061851</v>
      </c>
      <c r="Q71" s="109">
        <f t="shared" si="4"/>
        <v>47922.680412371134</v>
      </c>
      <c r="R71" s="109">
        <f t="shared" si="4"/>
        <v>836902.06185567018</v>
      </c>
      <c r="S71" s="109">
        <f t="shared" si="4"/>
        <v>12015.463917525773</v>
      </c>
      <c r="T71" s="109">
        <f t="shared" si="4"/>
        <v>0</v>
      </c>
      <c r="U71" s="109">
        <f t="shared" si="4"/>
        <v>10561.855670103092</v>
      </c>
      <c r="V71" s="109">
        <f t="shared" si="3"/>
        <v>883371.13402061851</v>
      </c>
      <c r="W71" s="109">
        <f t="shared" si="3"/>
        <v>47922.680412371134</v>
      </c>
      <c r="X71" s="109">
        <f t="shared" si="3"/>
        <v>836902.06185567018</v>
      </c>
      <c r="Y71" s="109">
        <f t="shared" si="3"/>
        <v>12015.463917525773</v>
      </c>
      <c r="Z71" s="109">
        <f t="shared" si="3"/>
        <v>0</v>
      </c>
      <c r="AA71" s="109">
        <f t="shared" si="3"/>
        <v>10561.855670103092</v>
      </c>
    </row>
    <row r="72" spans="1:27">
      <c r="A72" s="21">
        <v>7613</v>
      </c>
      <c r="B72" s="21" t="s">
        <v>214</v>
      </c>
      <c r="C72" s="110">
        <v>185</v>
      </c>
      <c r="D72" s="110">
        <v>220158</v>
      </c>
      <c r="E72" s="110">
        <v>115031</v>
      </c>
      <c r="F72" s="110">
        <v>77915</v>
      </c>
      <c r="G72" s="110">
        <v>-5302</v>
      </c>
      <c r="H72" s="110">
        <v>0</v>
      </c>
      <c r="I72" s="110">
        <v>21910</v>
      </c>
      <c r="J72" s="110">
        <v>244000</v>
      </c>
      <c r="K72" s="110">
        <v>124107</v>
      </c>
      <c r="L72" s="110">
        <v>89914</v>
      </c>
      <c r="M72" s="110">
        <v>-9648</v>
      </c>
      <c r="N72" s="110">
        <v>0</v>
      </c>
      <c r="O72" s="110">
        <v>20331</v>
      </c>
      <c r="P72" s="110">
        <f t="shared" si="4"/>
        <v>1190043.2432432433</v>
      </c>
      <c r="Q72" s="110">
        <f t="shared" si="4"/>
        <v>621789.18918918923</v>
      </c>
      <c r="R72" s="110">
        <f t="shared" si="4"/>
        <v>421162.16216216219</v>
      </c>
      <c r="S72" s="110">
        <f t="shared" si="4"/>
        <v>-28659.45945945946</v>
      </c>
      <c r="T72" s="110">
        <f t="shared" si="4"/>
        <v>0</v>
      </c>
      <c r="U72" s="110">
        <f t="shared" si="4"/>
        <v>118432.43243243244</v>
      </c>
      <c r="V72" s="110">
        <f t="shared" si="3"/>
        <v>1318918.9189189191</v>
      </c>
      <c r="W72" s="110">
        <f t="shared" si="3"/>
        <v>670848.64864864864</v>
      </c>
      <c r="X72" s="110">
        <f t="shared" si="3"/>
        <v>486021.62162162166</v>
      </c>
      <c r="Y72" s="110">
        <f t="shared" si="3"/>
        <v>-52151.351351351354</v>
      </c>
      <c r="Z72" s="110">
        <f t="shared" si="3"/>
        <v>0</v>
      </c>
      <c r="AA72" s="110">
        <f t="shared" si="3"/>
        <v>109897.29729729729</v>
      </c>
    </row>
    <row r="73" spans="1:27">
      <c r="A73" s="108">
        <v>3713</v>
      </c>
      <c r="B73" s="108" t="s">
        <v>177</v>
      </c>
      <c r="C73" s="109">
        <v>129</v>
      </c>
      <c r="D73" s="109">
        <v>133552</v>
      </c>
      <c r="E73" s="109">
        <v>68890</v>
      </c>
      <c r="F73" s="109">
        <v>67689</v>
      </c>
      <c r="G73" s="109">
        <v>5650</v>
      </c>
      <c r="H73" s="109">
        <v>0</v>
      </c>
      <c r="I73" s="109">
        <v>2623</v>
      </c>
      <c r="J73" s="109">
        <v>135910</v>
      </c>
      <c r="K73" s="109">
        <v>68890</v>
      </c>
      <c r="L73" s="109">
        <v>69804</v>
      </c>
      <c r="M73" s="109">
        <v>3519</v>
      </c>
      <c r="N73" s="109">
        <v>0</v>
      </c>
      <c r="O73" s="109">
        <v>735</v>
      </c>
      <c r="P73" s="109">
        <f t="shared" si="4"/>
        <v>1035286.8217054263</v>
      </c>
      <c r="Q73" s="109">
        <f t="shared" si="4"/>
        <v>534031.00775193796</v>
      </c>
      <c r="R73" s="109">
        <f t="shared" si="4"/>
        <v>524720.93023255805</v>
      </c>
      <c r="S73" s="109">
        <f t="shared" si="4"/>
        <v>43798.449612403107</v>
      </c>
      <c r="T73" s="109">
        <f t="shared" si="4"/>
        <v>0</v>
      </c>
      <c r="U73" s="109">
        <f t="shared" si="4"/>
        <v>20333.333333333332</v>
      </c>
      <c r="V73" s="109">
        <f t="shared" si="3"/>
        <v>1053565.8914728684</v>
      </c>
      <c r="W73" s="109">
        <f t="shared" si="3"/>
        <v>534031.00775193796</v>
      </c>
      <c r="X73" s="109">
        <f t="shared" si="3"/>
        <v>541116.27906976745</v>
      </c>
      <c r="Y73" s="109">
        <f t="shared" si="3"/>
        <v>27279.069767441862</v>
      </c>
      <c r="Z73" s="109">
        <f t="shared" si="3"/>
        <v>0</v>
      </c>
      <c r="AA73" s="109">
        <f t="shared" si="3"/>
        <v>5697.6744186046517</v>
      </c>
    </row>
    <row r="74" spans="1:27">
      <c r="A74" s="21">
        <v>4902</v>
      </c>
      <c r="B74" s="21" t="s">
        <v>187</v>
      </c>
      <c r="C74" s="110">
        <v>109</v>
      </c>
      <c r="D74" s="110">
        <v>118194</v>
      </c>
      <c r="E74" s="110">
        <v>73740</v>
      </c>
      <c r="F74" s="110">
        <v>48863</v>
      </c>
      <c r="G74" s="110">
        <v>1407</v>
      </c>
      <c r="H74" s="110">
        <v>0</v>
      </c>
      <c r="I74" s="110">
        <v>-3002</v>
      </c>
      <c r="J74" s="110">
        <v>136934</v>
      </c>
      <c r="K74" s="110">
        <v>75763</v>
      </c>
      <c r="L74" s="110">
        <v>59007</v>
      </c>
      <c r="M74" s="110">
        <v>516</v>
      </c>
      <c r="N74" s="110">
        <v>-2334</v>
      </c>
      <c r="O74" s="110">
        <v>346</v>
      </c>
      <c r="P74" s="110">
        <f t="shared" si="4"/>
        <v>1084348.6238532108</v>
      </c>
      <c r="Q74" s="110">
        <f t="shared" si="4"/>
        <v>676513.76146788988</v>
      </c>
      <c r="R74" s="110">
        <f t="shared" si="4"/>
        <v>448284.40366972476</v>
      </c>
      <c r="S74" s="110">
        <f t="shared" si="4"/>
        <v>12908.256880733945</v>
      </c>
      <c r="T74" s="110">
        <f t="shared" si="4"/>
        <v>0</v>
      </c>
      <c r="U74" s="110">
        <f t="shared" si="4"/>
        <v>-27541.284403669724</v>
      </c>
      <c r="V74" s="110">
        <f t="shared" si="3"/>
        <v>1256275.2293577984</v>
      </c>
      <c r="W74" s="110">
        <f t="shared" si="3"/>
        <v>695073.39449541282</v>
      </c>
      <c r="X74" s="110">
        <f t="shared" si="3"/>
        <v>541348.62385321106</v>
      </c>
      <c r="Y74" s="110">
        <f t="shared" si="3"/>
        <v>4733.9449541284403</v>
      </c>
      <c r="Z74" s="110">
        <f t="shared" si="3"/>
        <v>-21412.844036697246</v>
      </c>
      <c r="AA74" s="110">
        <f t="shared" si="3"/>
        <v>3174.3119266055046</v>
      </c>
    </row>
    <row r="75" spans="1:27">
      <c r="A75" s="108">
        <v>7509</v>
      </c>
      <c r="B75" s="108" t="s">
        <v>213</v>
      </c>
      <c r="C75" s="109">
        <v>108</v>
      </c>
      <c r="D75" s="109">
        <v>119631</v>
      </c>
      <c r="E75" s="109">
        <v>65428</v>
      </c>
      <c r="F75" s="109">
        <v>43034</v>
      </c>
      <c r="G75" s="109">
        <v>2108</v>
      </c>
      <c r="H75" s="109">
        <v>0</v>
      </c>
      <c r="I75" s="109">
        <v>13277</v>
      </c>
      <c r="J75" s="109">
        <v>130812</v>
      </c>
      <c r="K75" s="109">
        <v>69248</v>
      </c>
      <c r="L75" s="109">
        <v>52664</v>
      </c>
      <c r="M75" s="109">
        <v>297</v>
      </c>
      <c r="N75" s="109">
        <v>0</v>
      </c>
      <c r="O75" s="109">
        <v>9197</v>
      </c>
      <c r="P75" s="109">
        <f t="shared" si="4"/>
        <v>1107694.4444444443</v>
      </c>
      <c r="Q75" s="109">
        <f t="shared" si="4"/>
        <v>605814.81481481483</v>
      </c>
      <c r="R75" s="109">
        <f t="shared" si="4"/>
        <v>398462.96296296298</v>
      </c>
      <c r="S75" s="109">
        <f t="shared" si="4"/>
        <v>19518.518518518518</v>
      </c>
      <c r="T75" s="109">
        <f t="shared" si="4"/>
        <v>0</v>
      </c>
      <c r="U75" s="109">
        <f t="shared" si="4"/>
        <v>122935.1851851852</v>
      </c>
      <c r="V75" s="109">
        <f t="shared" si="3"/>
        <v>1211222.2222222222</v>
      </c>
      <c r="W75" s="109">
        <f t="shared" si="3"/>
        <v>641185.18518518517</v>
      </c>
      <c r="X75" s="109">
        <f t="shared" si="3"/>
        <v>487629.62962962961</v>
      </c>
      <c r="Y75" s="109">
        <f t="shared" si="3"/>
        <v>2750</v>
      </c>
      <c r="Z75" s="109">
        <f t="shared" si="3"/>
        <v>0</v>
      </c>
      <c r="AA75" s="109">
        <f t="shared" si="3"/>
        <v>85157.407407407401</v>
      </c>
    </row>
    <row r="76" spans="1:27">
      <c r="A76" s="21">
        <v>5611</v>
      </c>
      <c r="B76" s="21" t="s">
        <v>193</v>
      </c>
      <c r="C76" s="110">
        <v>93</v>
      </c>
      <c r="D76" s="110">
        <v>92964</v>
      </c>
      <c r="E76" s="110">
        <v>9365</v>
      </c>
      <c r="F76" s="110">
        <v>79397</v>
      </c>
      <c r="G76" s="110">
        <v>547</v>
      </c>
      <c r="H76" s="110">
        <v>-1500</v>
      </c>
      <c r="I76" s="110">
        <v>3249</v>
      </c>
      <c r="J76" s="110">
        <v>95108</v>
      </c>
      <c r="K76" s="110">
        <v>9365</v>
      </c>
      <c r="L76" s="110">
        <v>83504</v>
      </c>
      <c r="M76" s="110">
        <v>-441</v>
      </c>
      <c r="N76" s="110">
        <v>0</v>
      </c>
      <c r="O76" s="110">
        <v>1798</v>
      </c>
      <c r="P76" s="110">
        <f t="shared" si="4"/>
        <v>999612.90322580643</v>
      </c>
      <c r="Q76" s="110">
        <f t="shared" si="4"/>
        <v>100698.92473118279</v>
      </c>
      <c r="R76" s="110">
        <f t="shared" si="4"/>
        <v>853731.18279569899</v>
      </c>
      <c r="S76" s="110">
        <f t="shared" si="4"/>
        <v>5881.7204301075271</v>
      </c>
      <c r="T76" s="110">
        <f t="shared" si="4"/>
        <v>-16129.032258064515</v>
      </c>
      <c r="U76" s="110">
        <f t="shared" si="4"/>
        <v>34935.483870967742</v>
      </c>
      <c r="V76" s="110">
        <f t="shared" si="3"/>
        <v>1022666.6666666666</v>
      </c>
      <c r="W76" s="110">
        <f t="shared" si="3"/>
        <v>100698.92473118279</v>
      </c>
      <c r="X76" s="110">
        <f t="shared" si="3"/>
        <v>897892.47311827959</v>
      </c>
      <c r="Y76" s="110">
        <f t="shared" si="3"/>
        <v>-4741.9354838709678</v>
      </c>
      <c r="Z76" s="110">
        <f t="shared" si="3"/>
        <v>0</v>
      </c>
      <c r="AA76" s="110">
        <f t="shared" si="3"/>
        <v>19333.333333333332</v>
      </c>
    </row>
    <row r="77" spans="1:27">
      <c r="A77" s="108">
        <v>6706</v>
      </c>
      <c r="B77" s="108" t="s">
        <v>207</v>
      </c>
      <c r="C77" s="109">
        <v>92</v>
      </c>
      <c r="D77" s="109">
        <v>100120.6</v>
      </c>
      <c r="E77" s="109">
        <v>2466.1</v>
      </c>
      <c r="F77" s="109">
        <v>71442.400000000009</v>
      </c>
      <c r="G77" s="109">
        <v>243.60000000000002</v>
      </c>
      <c r="H77" s="109">
        <v>0</v>
      </c>
      <c r="I77" s="109">
        <v>26455.69999999999</v>
      </c>
      <c r="J77" s="109">
        <v>109195.70000000001</v>
      </c>
      <c r="K77" s="109">
        <v>2466.1</v>
      </c>
      <c r="L77" s="109">
        <v>78516.3</v>
      </c>
      <c r="M77" s="109">
        <v>294.10000000000002</v>
      </c>
      <c r="N77" s="109">
        <v>-404.2</v>
      </c>
      <c r="O77" s="109">
        <v>28103.200000000001</v>
      </c>
      <c r="P77" s="109">
        <f t="shared" si="4"/>
        <v>1088267.3913043479</v>
      </c>
      <c r="Q77" s="109">
        <f t="shared" si="4"/>
        <v>26805.434782608696</v>
      </c>
      <c r="R77" s="109">
        <f t="shared" si="4"/>
        <v>776547.82608695666</v>
      </c>
      <c r="S77" s="109">
        <f t="shared" si="4"/>
        <v>2647.826086956522</v>
      </c>
      <c r="T77" s="109">
        <f t="shared" si="4"/>
        <v>0</v>
      </c>
      <c r="U77" s="109">
        <f t="shared" si="4"/>
        <v>287561.95652173902</v>
      </c>
      <c r="V77" s="109">
        <f t="shared" si="3"/>
        <v>1186909.7826086958</v>
      </c>
      <c r="W77" s="109">
        <f t="shared" si="3"/>
        <v>26805.434782608696</v>
      </c>
      <c r="X77" s="109">
        <f t="shared" si="3"/>
        <v>853438.04347826086</v>
      </c>
      <c r="Y77" s="109">
        <f t="shared" si="3"/>
        <v>3196.739130434783</v>
      </c>
      <c r="Z77" s="109">
        <f t="shared" si="3"/>
        <v>-4393.478260869565</v>
      </c>
      <c r="AA77" s="109">
        <f t="shared" si="3"/>
        <v>305469.56521739135</v>
      </c>
    </row>
    <row r="78" spans="1:27">
      <c r="A78" s="21">
        <v>7505</v>
      </c>
      <c r="B78" s="21" t="s">
        <v>212</v>
      </c>
      <c r="C78" s="110">
        <v>76</v>
      </c>
      <c r="D78" s="110">
        <v>168957</v>
      </c>
      <c r="E78" s="110">
        <v>21154</v>
      </c>
      <c r="F78" s="110">
        <v>140479</v>
      </c>
      <c r="G78" s="110">
        <v>-1662</v>
      </c>
      <c r="H78" s="110">
        <v>0</v>
      </c>
      <c r="I78" s="110">
        <v>5662</v>
      </c>
      <c r="J78" s="110">
        <v>169502</v>
      </c>
      <c r="K78" s="110">
        <v>21154</v>
      </c>
      <c r="L78" s="110">
        <v>140802</v>
      </c>
      <c r="M78" s="110">
        <v>-2166</v>
      </c>
      <c r="N78" s="110">
        <v>0</v>
      </c>
      <c r="O78" s="110">
        <v>5380</v>
      </c>
      <c r="P78" s="110">
        <f t="shared" si="4"/>
        <v>2223118.4210526315</v>
      </c>
      <c r="Q78" s="110">
        <f t="shared" si="4"/>
        <v>278342.10526315792</v>
      </c>
      <c r="R78" s="110">
        <f t="shared" si="4"/>
        <v>1848407.894736842</v>
      </c>
      <c r="S78" s="110">
        <f t="shared" si="4"/>
        <v>-21868.42105263158</v>
      </c>
      <c r="T78" s="110">
        <f t="shared" si="4"/>
        <v>0</v>
      </c>
      <c r="U78" s="110">
        <f t="shared" si="4"/>
        <v>74500</v>
      </c>
      <c r="V78" s="110">
        <f t="shared" si="3"/>
        <v>2230289.4736842103</v>
      </c>
      <c r="W78" s="110">
        <f t="shared" si="3"/>
        <v>278342.10526315792</v>
      </c>
      <c r="X78" s="110">
        <f t="shared" si="3"/>
        <v>1852657.894736842</v>
      </c>
      <c r="Y78" s="110">
        <f t="shared" si="3"/>
        <v>-28500</v>
      </c>
      <c r="Z78" s="110">
        <f t="shared" si="3"/>
        <v>0</v>
      </c>
      <c r="AA78" s="110">
        <f t="shared" si="3"/>
        <v>70789.473684210519</v>
      </c>
    </row>
    <row r="79" spans="1:27">
      <c r="A79" s="108">
        <v>3710</v>
      </c>
      <c r="B79" s="108" t="s">
        <v>175</v>
      </c>
      <c r="C79" s="109">
        <v>58</v>
      </c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</row>
    <row r="80" spans="1:27">
      <c r="A80" s="21">
        <v>6611</v>
      </c>
      <c r="B80" s="21" t="s">
        <v>205</v>
      </c>
      <c r="C80" s="110">
        <v>58</v>
      </c>
      <c r="D80" s="110">
        <v>37854.1</v>
      </c>
      <c r="E80" s="110">
        <v>4955.7</v>
      </c>
      <c r="F80" s="110">
        <v>21718.699999999997</v>
      </c>
      <c r="G80" s="110">
        <v>593.09999999999991</v>
      </c>
      <c r="H80" s="110">
        <v>0</v>
      </c>
      <c r="I80" s="110">
        <v>11772.800000000001</v>
      </c>
      <c r="J80" s="110">
        <v>37854.1</v>
      </c>
      <c r="K80" s="110">
        <v>4955.7</v>
      </c>
      <c r="L80" s="110">
        <v>21718.699999999997</v>
      </c>
      <c r="M80" s="110">
        <v>593.09999999999991</v>
      </c>
      <c r="N80" s="110">
        <v>0</v>
      </c>
      <c r="O80" s="110">
        <v>11772.800000000001</v>
      </c>
      <c r="P80" s="110">
        <f t="shared" ref="P80:AA80" si="5">(D80/$C80)*1000</f>
        <v>652656.89655172417</v>
      </c>
      <c r="Q80" s="110">
        <f t="shared" si="5"/>
        <v>85443.10344827587</v>
      </c>
      <c r="R80" s="110">
        <f t="shared" si="5"/>
        <v>374460.34482758614</v>
      </c>
      <c r="S80" s="110">
        <f t="shared" si="5"/>
        <v>10225.862068965514</v>
      </c>
      <c r="T80" s="110">
        <f t="shared" si="5"/>
        <v>0</v>
      </c>
      <c r="U80" s="110">
        <f t="shared" si="5"/>
        <v>202979.31034482762</v>
      </c>
      <c r="V80" s="110">
        <f t="shared" si="5"/>
        <v>652656.89655172417</v>
      </c>
      <c r="W80" s="110">
        <f t="shared" si="5"/>
        <v>85443.10344827587</v>
      </c>
      <c r="X80" s="110">
        <f t="shared" si="5"/>
        <v>374460.34482758614</v>
      </c>
      <c r="Y80" s="110">
        <f t="shared" si="5"/>
        <v>10225.862068965514</v>
      </c>
      <c r="Z80" s="110">
        <f t="shared" si="5"/>
        <v>0</v>
      </c>
      <c r="AA80" s="110">
        <f t="shared" si="5"/>
        <v>202979.31034482762</v>
      </c>
    </row>
    <row r="81" spans="1:28">
      <c r="A81" s="108">
        <v>3506</v>
      </c>
      <c r="B81" s="108" t="s">
        <v>171</v>
      </c>
      <c r="C81" s="109">
        <v>56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</row>
    <row r="82" spans="1:28">
      <c r="A82" s="21">
        <v>4901</v>
      </c>
      <c r="B82" s="21" t="s">
        <v>186</v>
      </c>
      <c r="C82" s="110">
        <v>43</v>
      </c>
      <c r="D82" s="110">
        <v>45317</v>
      </c>
      <c r="E82" s="110">
        <v>28796</v>
      </c>
      <c r="F82" s="110">
        <v>28217</v>
      </c>
      <c r="G82" s="110">
        <v>1165</v>
      </c>
      <c r="H82" s="110">
        <v>0</v>
      </c>
      <c r="I82" s="110">
        <v>-10531</v>
      </c>
      <c r="J82" s="110">
        <v>49060</v>
      </c>
      <c r="K82" s="110">
        <v>29170</v>
      </c>
      <c r="L82" s="110">
        <v>30403</v>
      </c>
      <c r="M82" s="110">
        <v>51</v>
      </c>
      <c r="N82" s="110">
        <v>0</v>
      </c>
      <c r="O82" s="110">
        <v>-10462</v>
      </c>
      <c r="P82" s="110">
        <f t="shared" ref="P82:AA82" si="6">(D82/$C82)*1000</f>
        <v>1053883.7209302327</v>
      </c>
      <c r="Q82" s="110">
        <f t="shared" si="6"/>
        <v>669674.41860465112</v>
      </c>
      <c r="R82" s="110">
        <f t="shared" si="6"/>
        <v>656209.30232558132</v>
      </c>
      <c r="S82" s="110">
        <f t="shared" si="6"/>
        <v>27093.023255813954</v>
      </c>
      <c r="T82" s="110">
        <f t="shared" si="6"/>
        <v>0</v>
      </c>
      <c r="U82" s="110">
        <f t="shared" si="6"/>
        <v>-244906.97674418605</v>
      </c>
      <c r="V82" s="110">
        <f t="shared" si="6"/>
        <v>1140930.2325581396</v>
      </c>
      <c r="W82" s="110">
        <f t="shared" si="6"/>
        <v>678372.09302325582</v>
      </c>
      <c r="X82" s="110">
        <f t="shared" si="6"/>
        <v>707046.51162790693</v>
      </c>
      <c r="Y82" s="110">
        <f t="shared" si="6"/>
        <v>1186.0465116279072</v>
      </c>
      <c r="Z82" s="110">
        <f t="shared" si="6"/>
        <v>0</v>
      </c>
      <c r="AA82" s="110">
        <f t="shared" si="6"/>
        <v>-243302.32558139533</v>
      </c>
    </row>
    <row r="83" spans="1:28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</row>
    <row r="84" spans="1:28">
      <c r="A84" s="117"/>
      <c r="B84" s="117"/>
      <c r="C84" s="111">
        <f>SUM(C9:C82)</f>
        <v>348450</v>
      </c>
      <c r="D84" s="111">
        <f t="shared" ref="D84:O84" si="7">SUM(D9:D82)</f>
        <v>315639464.10000002</v>
      </c>
      <c r="E84" s="111">
        <f t="shared" si="7"/>
        <v>181376289.89999998</v>
      </c>
      <c r="F84" s="111">
        <f t="shared" si="7"/>
        <v>116732228.60000001</v>
      </c>
      <c r="G84" s="111">
        <f t="shared" si="7"/>
        <v>-4662829.4000000004</v>
      </c>
      <c r="H84" s="111">
        <f t="shared" si="7"/>
        <v>366699.6</v>
      </c>
      <c r="I84" s="111">
        <f t="shared" si="7"/>
        <v>13234815.800000001</v>
      </c>
      <c r="J84" s="111">
        <f t="shared" si="7"/>
        <v>405336745.40000004</v>
      </c>
      <c r="K84" s="111">
        <f t="shared" si="7"/>
        <v>204476759.29999998</v>
      </c>
      <c r="L84" s="111">
        <f t="shared" si="7"/>
        <v>153846558.90000001</v>
      </c>
      <c r="M84" s="111">
        <f t="shared" si="7"/>
        <v>-6697293.6000000006</v>
      </c>
      <c r="N84" s="111">
        <f t="shared" si="7"/>
        <v>1153055.4000000001</v>
      </c>
      <c r="O84" s="111">
        <f t="shared" si="7"/>
        <v>41469189</v>
      </c>
      <c r="P84" s="111">
        <f t="shared" ref="P84:AA84" si="8">(D84/$C84)*1000</f>
        <v>905838.61127851927</v>
      </c>
      <c r="Q84" s="111">
        <f t="shared" si="8"/>
        <v>520523.14507102879</v>
      </c>
      <c r="R84" s="111">
        <f t="shared" si="8"/>
        <v>335004.24336346681</v>
      </c>
      <c r="S84" s="111">
        <f t="shared" si="8"/>
        <v>-13381.631223991964</v>
      </c>
      <c r="T84" s="111">
        <f t="shared" si="8"/>
        <v>1052.3736547567798</v>
      </c>
      <c r="U84" s="111">
        <f t="shared" si="8"/>
        <v>37981.965274788352</v>
      </c>
      <c r="V84" s="111">
        <f t="shared" si="8"/>
        <v>1163256.5515855933</v>
      </c>
      <c r="W84" s="111">
        <f t="shared" si="8"/>
        <v>586818.07805997983</v>
      </c>
      <c r="X84" s="111">
        <f t="shared" si="8"/>
        <v>441516.88592337497</v>
      </c>
      <c r="Y84" s="111">
        <f t="shared" si="8"/>
        <v>-19220.242789496344</v>
      </c>
      <c r="Z84" s="111">
        <f t="shared" si="8"/>
        <v>3309.0985794231601</v>
      </c>
      <c r="AA84" s="111">
        <f t="shared" si="8"/>
        <v>119010.4433921653</v>
      </c>
      <c r="AB84" s="1"/>
    </row>
  </sheetData>
  <mergeCells count="2">
    <mergeCell ref="P4:U4"/>
    <mergeCell ref="V4:AA4"/>
  </mergeCells>
  <hyperlinks>
    <hyperlink ref="B1" location="Efnisyfirlit!A1" display="Efnisyfirlit" xr:uid="{C245AF4C-174B-4A55-8242-55F555C3576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938B-1123-441A-8430-3567632100C3}">
  <dimension ref="A1:W83"/>
  <sheetViews>
    <sheetView topLeftCell="B1" workbookViewId="0">
      <selection activeCell="B1" sqref="B1"/>
    </sheetView>
  </sheetViews>
  <sheetFormatPr defaultRowHeight="14.5"/>
  <cols>
    <col min="1" max="1" width="9" hidden="1" customWidth="1"/>
    <col min="2" max="2" width="22.81640625" customWidth="1"/>
    <col min="3" max="3" width="8.453125" customWidth="1"/>
    <col min="4" max="13" width="12.90625" hidden="1" customWidth="1"/>
    <col min="14" max="14" width="12.6328125" customWidth="1"/>
    <col min="15" max="15" width="13.36328125" customWidth="1"/>
    <col min="16" max="16" width="11.54296875" customWidth="1"/>
    <col min="17" max="17" width="12.6328125" customWidth="1"/>
    <col min="18" max="18" width="13.36328125" customWidth="1"/>
    <col min="19" max="19" width="11.90625" customWidth="1"/>
    <col min="20" max="20" width="13.36328125" customWidth="1"/>
    <col min="21" max="21" width="12" customWidth="1"/>
    <col min="22" max="22" width="12.36328125" customWidth="1"/>
    <col min="23" max="23" width="13.36328125" customWidth="1"/>
  </cols>
  <sheetData>
    <row r="1" spans="1:23">
      <c r="B1" s="235" t="s">
        <v>1223</v>
      </c>
    </row>
    <row r="2" spans="1:23" ht="15.5">
      <c r="N2" s="2" t="s">
        <v>409</v>
      </c>
      <c r="O2" s="2"/>
      <c r="P2" s="2"/>
      <c r="S2" s="2" t="s">
        <v>410</v>
      </c>
    </row>
    <row r="3" spans="1:23">
      <c r="S3" s="15"/>
    </row>
    <row r="4" spans="1:23">
      <c r="B4" s="15" t="s">
        <v>279</v>
      </c>
      <c r="N4" s="330" t="s">
        <v>1259</v>
      </c>
      <c r="O4" s="331"/>
      <c r="P4" s="331"/>
      <c r="Q4" s="331"/>
      <c r="R4" s="332"/>
      <c r="S4" s="330" t="s">
        <v>1260</v>
      </c>
      <c r="T4" s="331"/>
      <c r="U4" s="331"/>
      <c r="V4" s="331"/>
      <c r="W4" s="332"/>
    </row>
    <row r="5" spans="1:23">
      <c r="D5" t="s">
        <v>22</v>
      </c>
      <c r="I5" t="s">
        <v>389</v>
      </c>
      <c r="N5" s="76" t="s">
        <v>391</v>
      </c>
      <c r="O5" s="85" t="s">
        <v>411</v>
      </c>
      <c r="P5" s="85"/>
      <c r="Q5" s="85" t="s">
        <v>393</v>
      </c>
      <c r="R5" s="85" t="s">
        <v>412</v>
      </c>
      <c r="S5" s="76" t="s">
        <v>391</v>
      </c>
      <c r="T5" s="85" t="s">
        <v>411</v>
      </c>
      <c r="U5" s="85"/>
      <c r="V5" s="85" t="s">
        <v>393</v>
      </c>
      <c r="W5" s="85" t="s">
        <v>412</v>
      </c>
    </row>
    <row r="6" spans="1:23">
      <c r="C6" t="s">
        <v>284</v>
      </c>
      <c r="D6" s="118"/>
      <c r="E6" s="118"/>
      <c r="F6" s="118"/>
      <c r="G6" s="118"/>
      <c r="H6" s="118"/>
      <c r="I6" s="119"/>
      <c r="J6" s="119"/>
      <c r="K6" s="119"/>
      <c r="L6" s="119"/>
      <c r="M6" s="119"/>
      <c r="N6" s="79" t="s">
        <v>396</v>
      </c>
      <c r="O6" s="89" t="s">
        <v>397</v>
      </c>
      <c r="P6" s="89" t="s">
        <v>43</v>
      </c>
      <c r="Q6" s="89" t="s">
        <v>398</v>
      </c>
      <c r="R6" s="89" t="s">
        <v>398</v>
      </c>
      <c r="S6" s="79" t="s">
        <v>396</v>
      </c>
      <c r="T6" s="89" t="s">
        <v>397</v>
      </c>
      <c r="U6" s="89" t="s">
        <v>43</v>
      </c>
      <c r="V6" s="89" t="s">
        <v>398</v>
      </c>
      <c r="W6" s="89" t="s">
        <v>398</v>
      </c>
    </row>
    <row r="7" spans="1:23" ht="7.25" customHeight="1">
      <c r="D7" t="s">
        <v>54</v>
      </c>
      <c r="E7" t="s">
        <v>57</v>
      </c>
      <c r="F7" t="s">
        <v>43</v>
      </c>
      <c r="G7" t="s">
        <v>48</v>
      </c>
      <c r="H7" t="s">
        <v>49</v>
      </c>
      <c r="I7" t="s">
        <v>54</v>
      </c>
      <c r="J7" t="s">
        <v>57</v>
      </c>
      <c r="K7" t="s">
        <v>43</v>
      </c>
      <c r="L7" t="s">
        <v>48</v>
      </c>
      <c r="M7" t="s">
        <v>49</v>
      </c>
    </row>
    <row r="8" spans="1:23">
      <c r="A8" s="108">
        <v>0</v>
      </c>
      <c r="B8" s="108" t="s">
        <v>18</v>
      </c>
      <c r="C8" s="109">
        <v>126041</v>
      </c>
      <c r="D8" s="109">
        <v>9208384</v>
      </c>
      <c r="E8" s="109">
        <v>-6417902</v>
      </c>
      <c r="F8" s="109">
        <v>184106790</v>
      </c>
      <c r="G8" s="109">
        <v>65018451</v>
      </c>
      <c r="H8" s="109">
        <v>98627151</v>
      </c>
      <c r="I8" s="109">
        <v>33395154</v>
      </c>
      <c r="J8" s="109">
        <v>-34102755</v>
      </c>
      <c r="K8" s="109">
        <v>582733829</v>
      </c>
      <c r="L8" s="109">
        <v>250776100</v>
      </c>
      <c r="M8" s="109">
        <v>297305997</v>
      </c>
      <c r="N8" s="109">
        <f t="shared" ref="N8:W33" si="0">(D8/$C8)*1000</f>
        <v>73058.639649003104</v>
      </c>
      <c r="O8" s="109">
        <f t="shared" si="0"/>
        <v>-50919.161225315569</v>
      </c>
      <c r="P8" s="109">
        <f t="shared" si="0"/>
        <v>1460689.6962099634</v>
      </c>
      <c r="Q8" s="109">
        <f t="shared" si="0"/>
        <v>515851.59590926766</v>
      </c>
      <c r="R8" s="109">
        <f t="shared" si="0"/>
        <v>782500.54347394896</v>
      </c>
      <c r="S8" s="109">
        <f t="shared" si="0"/>
        <v>264954.68934711721</v>
      </c>
      <c r="T8" s="109">
        <f t="shared" si="0"/>
        <v>-270568.74350409786</v>
      </c>
      <c r="U8" s="109">
        <f t="shared" si="0"/>
        <v>4623367.2297109673</v>
      </c>
      <c r="V8" s="109">
        <f t="shared" si="0"/>
        <v>1989639.0856943375</v>
      </c>
      <c r="W8" s="109">
        <f t="shared" si="0"/>
        <v>2358803.8574749483</v>
      </c>
    </row>
    <row r="9" spans="1:23">
      <c r="A9" s="21">
        <v>1000</v>
      </c>
      <c r="B9" s="21" t="s">
        <v>159</v>
      </c>
      <c r="C9" s="110">
        <v>35970</v>
      </c>
      <c r="D9" s="110">
        <v>2776717</v>
      </c>
      <c r="E9" s="110">
        <v>-1128640</v>
      </c>
      <c r="F9" s="110">
        <v>54345967</v>
      </c>
      <c r="G9" s="110">
        <v>29027023</v>
      </c>
      <c r="H9" s="110">
        <v>36874583</v>
      </c>
      <c r="I9" s="110">
        <v>3762375</v>
      </c>
      <c r="J9" s="110">
        <v>-1907423</v>
      </c>
      <c r="K9" s="110">
        <v>62475887</v>
      </c>
      <c r="L9" s="110">
        <v>35346939</v>
      </c>
      <c r="M9" s="110">
        <v>43194499</v>
      </c>
      <c r="N9" s="110">
        <f t="shared" si="0"/>
        <v>77195.35724214623</v>
      </c>
      <c r="O9" s="110">
        <f t="shared" si="0"/>
        <v>-31377.258826800113</v>
      </c>
      <c r="P9" s="110">
        <f t="shared" si="0"/>
        <v>1510869.2521545733</v>
      </c>
      <c r="Q9" s="110">
        <f t="shared" si="0"/>
        <v>806978.67667500686</v>
      </c>
      <c r="R9" s="110">
        <f t="shared" si="0"/>
        <v>1025148.262440923</v>
      </c>
      <c r="S9" s="110">
        <f t="shared" si="0"/>
        <v>104597.58131776481</v>
      </c>
      <c r="T9" s="110">
        <f t="shared" si="0"/>
        <v>-53028.162357520152</v>
      </c>
      <c r="U9" s="110">
        <f t="shared" si="0"/>
        <v>1736888.7128162358</v>
      </c>
      <c r="V9" s="110">
        <f t="shared" si="0"/>
        <v>982678.31526271894</v>
      </c>
      <c r="W9" s="110">
        <f t="shared" si="0"/>
        <v>1200847.901028635</v>
      </c>
    </row>
    <row r="10" spans="1:23">
      <c r="A10" s="108">
        <v>1400</v>
      </c>
      <c r="B10" s="108" t="s">
        <v>162</v>
      </c>
      <c r="C10" s="109">
        <v>29412</v>
      </c>
      <c r="D10" s="109">
        <v>2691991</v>
      </c>
      <c r="E10" s="109">
        <v>-1372844</v>
      </c>
      <c r="F10" s="109">
        <v>41107514</v>
      </c>
      <c r="G10" s="109">
        <v>23793072</v>
      </c>
      <c r="H10" s="109">
        <v>35671166</v>
      </c>
      <c r="I10" s="109">
        <v>3645803</v>
      </c>
      <c r="J10" s="109">
        <v>-1605054</v>
      </c>
      <c r="K10" s="109">
        <v>51173023</v>
      </c>
      <c r="L10" s="109">
        <v>28087765</v>
      </c>
      <c r="M10" s="109">
        <v>40186985</v>
      </c>
      <c r="N10" s="109">
        <f t="shared" si="0"/>
        <v>91526.96178430572</v>
      </c>
      <c r="O10" s="109">
        <f t="shared" si="0"/>
        <v>-46676.322589419287</v>
      </c>
      <c r="P10" s="109">
        <f t="shared" si="0"/>
        <v>1397644.2948456414</v>
      </c>
      <c r="Q10" s="109">
        <f t="shared" si="0"/>
        <v>808957.97633618931</v>
      </c>
      <c r="R10" s="109">
        <f t="shared" si="0"/>
        <v>1212809.9415204679</v>
      </c>
      <c r="S10" s="109">
        <f t="shared" si="0"/>
        <v>123956.31034951721</v>
      </c>
      <c r="T10" s="109">
        <f t="shared" si="0"/>
        <v>-54571.399428804565</v>
      </c>
      <c r="U10" s="109">
        <f t="shared" si="0"/>
        <v>1739868.8630490955</v>
      </c>
      <c r="V10" s="109">
        <f t="shared" si="0"/>
        <v>954976.37018903845</v>
      </c>
      <c r="W10" s="109">
        <f t="shared" si="0"/>
        <v>1366346.5592275262</v>
      </c>
    </row>
    <row r="11" spans="1:23">
      <c r="A11" s="21">
        <v>6000</v>
      </c>
      <c r="B11" s="21" t="s">
        <v>196</v>
      </c>
      <c r="C11" s="110">
        <v>18787</v>
      </c>
      <c r="D11" s="110">
        <v>1924495</v>
      </c>
      <c r="E11" s="110">
        <v>-1029792</v>
      </c>
      <c r="F11" s="110">
        <v>29088619</v>
      </c>
      <c r="G11" s="110">
        <v>14191781</v>
      </c>
      <c r="H11" s="110">
        <v>17226589</v>
      </c>
      <c r="I11" s="110">
        <v>3302712</v>
      </c>
      <c r="J11" s="110">
        <v>-3001001</v>
      </c>
      <c r="K11" s="110">
        <v>45418410</v>
      </c>
      <c r="L11" s="110">
        <v>21887688</v>
      </c>
      <c r="M11" s="110">
        <v>25523496</v>
      </c>
      <c r="N11" s="110">
        <f t="shared" si="0"/>
        <v>102437.58982274977</v>
      </c>
      <c r="O11" s="110">
        <f t="shared" si="0"/>
        <v>-54814.073561505298</v>
      </c>
      <c r="P11" s="110">
        <f t="shared" si="0"/>
        <v>1548337.627082557</v>
      </c>
      <c r="Q11" s="110">
        <f t="shared" si="0"/>
        <v>755404.32213764836</v>
      </c>
      <c r="R11" s="110">
        <f t="shared" si="0"/>
        <v>916941.98115718318</v>
      </c>
      <c r="S11" s="110">
        <f t="shared" si="0"/>
        <v>175797.73247458349</v>
      </c>
      <c r="T11" s="110">
        <f t="shared" si="0"/>
        <v>-159738.17001117795</v>
      </c>
      <c r="U11" s="110">
        <f t="shared" si="0"/>
        <v>2417544.5786980358</v>
      </c>
      <c r="V11" s="110">
        <f t="shared" si="0"/>
        <v>1165044.3391707032</v>
      </c>
      <c r="W11" s="110">
        <f t="shared" si="0"/>
        <v>1358572.204183744</v>
      </c>
    </row>
    <row r="12" spans="1:23">
      <c r="A12" s="108">
        <v>2000</v>
      </c>
      <c r="B12" s="108" t="s">
        <v>165</v>
      </c>
      <c r="C12" s="109">
        <v>17805</v>
      </c>
      <c r="D12" s="109">
        <v>3296547</v>
      </c>
      <c r="E12" s="109">
        <v>-843495</v>
      </c>
      <c r="F12" s="109">
        <v>33106495</v>
      </c>
      <c r="G12" s="109">
        <v>22321422</v>
      </c>
      <c r="H12" s="109">
        <v>28042814</v>
      </c>
      <c r="I12" s="109">
        <v>5196795</v>
      </c>
      <c r="J12" s="109">
        <v>-3501018</v>
      </c>
      <c r="K12" s="109">
        <v>57351541</v>
      </c>
      <c r="L12" s="109">
        <v>34733234</v>
      </c>
      <c r="M12" s="109">
        <v>43164975</v>
      </c>
      <c r="N12" s="109">
        <f t="shared" si="0"/>
        <v>185147.26200505477</v>
      </c>
      <c r="O12" s="109">
        <f t="shared" si="0"/>
        <v>-47374.052232518959</v>
      </c>
      <c r="P12" s="109">
        <f t="shared" si="0"/>
        <v>1859393.1479921371</v>
      </c>
      <c r="Q12" s="109">
        <f t="shared" si="0"/>
        <v>1253660.3201347936</v>
      </c>
      <c r="R12" s="109">
        <f t="shared" si="0"/>
        <v>1574996.5739960684</v>
      </c>
      <c r="S12" s="109">
        <f t="shared" si="0"/>
        <v>291872.78854254424</v>
      </c>
      <c r="T12" s="109">
        <f t="shared" si="0"/>
        <v>-196631.17101937658</v>
      </c>
      <c r="U12" s="109">
        <f t="shared" si="0"/>
        <v>3221091.8843021621</v>
      </c>
      <c r="V12" s="109">
        <f t="shared" si="0"/>
        <v>1950757.3153608537</v>
      </c>
      <c r="W12" s="109">
        <f t="shared" si="0"/>
        <v>2424317.6074136477</v>
      </c>
    </row>
    <row r="13" spans="1:23">
      <c r="A13" s="21">
        <v>1300</v>
      </c>
      <c r="B13" s="21" t="s">
        <v>161</v>
      </c>
      <c r="C13" s="110">
        <v>15709</v>
      </c>
      <c r="D13" s="110">
        <v>1744351</v>
      </c>
      <c r="E13" s="110">
        <v>-2428430</v>
      </c>
      <c r="F13" s="110">
        <v>25332459</v>
      </c>
      <c r="G13" s="110">
        <v>8886342</v>
      </c>
      <c r="H13" s="110">
        <v>11057184</v>
      </c>
      <c r="I13" s="110">
        <v>2215185</v>
      </c>
      <c r="J13" s="110">
        <v>-2924412</v>
      </c>
      <c r="K13" s="110">
        <v>27623234</v>
      </c>
      <c r="L13" s="110">
        <v>9744611</v>
      </c>
      <c r="M13" s="110">
        <v>11915453</v>
      </c>
      <c r="N13" s="110">
        <f t="shared" si="0"/>
        <v>111041.50486981985</v>
      </c>
      <c r="O13" s="110">
        <f t="shared" si="0"/>
        <v>-154588.45247947038</v>
      </c>
      <c r="P13" s="110">
        <f t="shared" si="0"/>
        <v>1612607.9954166401</v>
      </c>
      <c r="Q13" s="110">
        <f t="shared" si="0"/>
        <v>565684.76669425168</v>
      </c>
      <c r="R13" s="110">
        <f t="shared" si="0"/>
        <v>703875.74002164369</v>
      </c>
      <c r="S13" s="110">
        <f t="shared" si="0"/>
        <v>141013.75007957223</v>
      </c>
      <c r="T13" s="110">
        <f t="shared" si="0"/>
        <v>-186161.56343497356</v>
      </c>
      <c r="U13" s="110">
        <f t="shared" si="0"/>
        <v>1758433.6367687313</v>
      </c>
      <c r="V13" s="110">
        <f t="shared" si="0"/>
        <v>620320.26227003627</v>
      </c>
      <c r="W13" s="110">
        <f t="shared" si="0"/>
        <v>758511.23559742828</v>
      </c>
    </row>
    <row r="14" spans="1:23">
      <c r="A14" s="108">
        <v>1604</v>
      </c>
      <c r="B14" s="108" t="s">
        <v>163</v>
      </c>
      <c r="C14" s="109">
        <v>10556</v>
      </c>
      <c r="D14" s="109">
        <v>1006048</v>
      </c>
      <c r="E14" s="109">
        <v>-717773</v>
      </c>
      <c r="F14" s="109">
        <v>15621815</v>
      </c>
      <c r="G14" s="109">
        <v>9455275</v>
      </c>
      <c r="H14" s="109">
        <v>11045618</v>
      </c>
      <c r="I14" s="109">
        <v>1235853</v>
      </c>
      <c r="J14" s="109">
        <v>-845639</v>
      </c>
      <c r="K14" s="109">
        <v>17386493</v>
      </c>
      <c r="L14" s="109">
        <v>10195337</v>
      </c>
      <c r="M14" s="109">
        <v>11792096</v>
      </c>
      <c r="N14" s="109">
        <f t="shared" si="0"/>
        <v>95305.797650625231</v>
      </c>
      <c r="O14" s="109">
        <f t="shared" si="0"/>
        <v>-67996.684350132622</v>
      </c>
      <c r="P14" s="109">
        <f t="shared" si="0"/>
        <v>1479899.1095111785</v>
      </c>
      <c r="Q14" s="109">
        <f t="shared" si="0"/>
        <v>895725.1799924213</v>
      </c>
      <c r="R14" s="109">
        <f t="shared" si="0"/>
        <v>1046382.9101932549</v>
      </c>
      <c r="S14" s="109">
        <f t="shared" si="0"/>
        <v>117075.88101553619</v>
      </c>
      <c r="T14" s="109">
        <f t="shared" si="0"/>
        <v>-80109.79537703676</v>
      </c>
      <c r="U14" s="109">
        <f t="shared" si="0"/>
        <v>1647072.0917014021</v>
      </c>
      <c r="V14" s="109">
        <f t="shared" si="0"/>
        <v>965833.36491095112</v>
      </c>
      <c r="W14" s="109">
        <f t="shared" si="0"/>
        <v>1117098.9010989009</v>
      </c>
    </row>
    <row r="15" spans="1:23">
      <c r="A15" s="21">
        <v>8200</v>
      </c>
      <c r="B15" s="21" t="s">
        <v>219</v>
      </c>
      <c r="C15" s="110">
        <v>8995</v>
      </c>
      <c r="D15" s="110">
        <v>517459</v>
      </c>
      <c r="E15" s="110">
        <v>-203552</v>
      </c>
      <c r="F15" s="110">
        <v>12312627</v>
      </c>
      <c r="G15" s="110">
        <v>8656939</v>
      </c>
      <c r="H15" s="110">
        <v>10498985</v>
      </c>
      <c r="I15" s="110">
        <v>1169092</v>
      </c>
      <c r="J15" s="110">
        <v>-563889</v>
      </c>
      <c r="K15" s="110">
        <v>15325334</v>
      </c>
      <c r="L15" s="110">
        <v>9033199</v>
      </c>
      <c r="M15" s="110">
        <v>11138549</v>
      </c>
      <c r="N15" s="110">
        <f t="shared" si="0"/>
        <v>57527.404113396333</v>
      </c>
      <c r="O15" s="110">
        <f t="shared" si="0"/>
        <v>-22629.460811561981</v>
      </c>
      <c r="P15" s="110">
        <f t="shared" si="0"/>
        <v>1368830.1278488049</v>
      </c>
      <c r="Q15" s="110">
        <f t="shared" si="0"/>
        <v>962416.78710394655</v>
      </c>
      <c r="R15" s="110">
        <f t="shared" si="0"/>
        <v>1167202.3346303501</v>
      </c>
      <c r="S15" s="110">
        <f t="shared" si="0"/>
        <v>129971.31739855476</v>
      </c>
      <c r="T15" s="110">
        <f t="shared" si="0"/>
        <v>-62689.160644802672</v>
      </c>
      <c r="U15" s="110">
        <f t="shared" si="0"/>
        <v>1703761.4230127849</v>
      </c>
      <c r="V15" s="110">
        <f t="shared" si="0"/>
        <v>1004246.6926070038</v>
      </c>
      <c r="W15" s="110">
        <f t="shared" si="0"/>
        <v>1238304.5025013897</v>
      </c>
    </row>
    <row r="16" spans="1:23">
      <c r="A16" s="108">
        <v>3000</v>
      </c>
      <c r="B16" s="108" t="s">
        <v>170</v>
      </c>
      <c r="C16" s="109">
        <v>7259</v>
      </c>
      <c r="D16" s="109">
        <v>856705</v>
      </c>
      <c r="E16" s="109">
        <v>-233779</v>
      </c>
      <c r="F16" s="109">
        <v>12711593</v>
      </c>
      <c r="G16" s="109">
        <v>2392606</v>
      </c>
      <c r="H16" s="109">
        <v>6041623</v>
      </c>
      <c r="I16" s="109">
        <v>883958</v>
      </c>
      <c r="J16" s="109">
        <v>-246953</v>
      </c>
      <c r="K16" s="109">
        <v>13091536</v>
      </c>
      <c r="L16" s="109">
        <v>2820372</v>
      </c>
      <c r="M16" s="109">
        <v>6492223</v>
      </c>
      <c r="N16" s="109">
        <f t="shared" si="0"/>
        <v>118019.69968315195</v>
      </c>
      <c r="O16" s="109">
        <f t="shared" si="0"/>
        <v>-32205.400192864032</v>
      </c>
      <c r="P16" s="109">
        <f t="shared" si="0"/>
        <v>1751149.3318638932</v>
      </c>
      <c r="Q16" s="109">
        <f t="shared" si="0"/>
        <v>329605.45529687282</v>
      </c>
      <c r="R16" s="109">
        <f t="shared" si="0"/>
        <v>832294.1176470588</v>
      </c>
      <c r="S16" s="109">
        <f t="shared" si="0"/>
        <v>121774.07356385177</v>
      </c>
      <c r="T16" s="109">
        <f t="shared" si="0"/>
        <v>-34020.250723240119</v>
      </c>
      <c r="U16" s="109">
        <f t="shared" si="0"/>
        <v>1803490.2879184461</v>
      </c>
      <c r="V16" s="109">
        <f t="shared" si="0"/>
        <v>388534.50888552138</v>
      </c>
      <c r="W16" s="109">
        <f t="shared" si="0"/>
        <v>894368.78357900539</v>
      </c>
    </row>
    <row r="17" spans="1:23">
      <c r="A17" s="21">
        <v>7300</v>
      </c>
      <c r="B17" s="21" t="s">
        <v>210</v>
      </c>
      <c r="C17" s="110">
        <v>4777</v>
      </c>
      <c r="D17" s="110">
        <v>458509</v>
      </c>
      <c r="E17" s="110">
        <v>-92685</v>
      </c>
      <c r="F17" s="110">
        <v>8528550</v>
      </c>
      <c r="G17" s="110">
        <v>6010684</v>
      </c>
      <c r="H17" s="110">
        <v>8142463</v>
      </c>
      <c r="I17" s="110">
        <v>1079622</v>
      </c>
      <c r="J17" s="110">
        <v>-944646</v>
      </c>
      <c r="K17" s="110">
        <v>13195382</v>
      </c>
      <c r="L17" s="110">
        <v>6670197</v>
      </c>
      <c r="M17" s="110">
        <v>8947316</v>
      </c>
      <c r="N17" s="110">
        <f t="shared" si="0"/>
        <v>95982.625078501165</v>
      </c>
      <c r="O17" s="110">
        <f t="shared" si="0"/>
        <v>-19402.344567720327</v>
      </c>
      <c r="P17" s="110">
        <f t="shared" si="0"/>
        <v>1785335.9849277791</v>
      </c>
      <c r="Q17" s="110">
        <f t="shared" si="0"/>
        <v>1258254.9717395855</v>
      </c>
      <c r="R17" s="110">
        <f t="shared" si="0"/>
        <v>1704513.9208708394</v>
      </c>
      <c r="S17" s="110">
        <f t="shared" si="0"/>
        <v>226004.186728072</v>
      </c>
      <c r="T17" s="110">
        <f t="shared" si="0"/>
        <v>-197748.7963156793</v>
      </c>
      <c r="U17" s="110">
        <f t="shared" si="0"/>
        <v>2762273.8120159097</v>
      </c>
      <c r="V17" s="110">
        <f t="shared" si="0"/>
        <v>1396315.0512874187</v>
      </c>
      <c r="W17" s="110">
        <f t="shared" si="0"/>
        <v>1872998.9533179819</v>
      </c>
    </row>
    <row r="18" spans="1:23">
      <c r="A18" s="108">
        <v>1100</v>
      </c>
      <c r="B18" s="108" t="s">
        <v>160</v>
      </c>
      <c r="C18" s="109">
        <v>4575</v>
      </c>
      <c r="D18" s="109">
        <v>44553</v>
      </c>
      <c r="E18" s="109">
        <v>-156773</v>
      </c>
      <c r="F18" s="109">
        <v>6817593</v>
      </c>
      <c r="G18" s="109">
        <v>992317</v>
      </c>
      <c r="H18" s="109">
        <v>2256686</v>
      </c>
      <c r="I18" s="109">
        <v>133777</v>
      </c>
      <c r="J18" s="109">
        <v>-882018</v>
      </c>
      <c r="K18" s="109">
        <v>6855925</v>
      </c>
      <c r="L18" s="109">
        <v>1010120</v>
      </c>
      <c r="M18" s="109">
        <v>2345419</v>
      </c>
      <c r="N18" s="109">
        <f t="shared" si="0"/>
        <v>9738.3606557377043</v>
      </c>
      <c r="O18" s="109">
        <f t="shared" si="0"/>
        <v>-34267.322404371582</v>
      </c>
      <c r="P18" s="109">
        <f t="shared" si="0"/>
        <v>1490184.262295082</v>
      </c>
      <c r="Q18" s="109">
        <f t="shared" si="0"/>
        <v>216899.89071038252</v>
      </c>
      <c r="R18" s="109">
        <f t="shared" si="0"/>
        <v>493264.6994535519</v>
      </c>
      <c r="S18" s="109">
        <f t="shared" si="0"/>
        <v>29240.874316939891</v>
      </c>
      <c r="T18" s="109">
        <f t="shared" si="0"/>
        <v>-192790.81967213113</v>
      </c>
      <c r="U18" s="109">
        <f t="shared" si="0"/>
        <v>1498562.8415300546</v>
      </c>
      <c r="V18" s="109">
        <f t="shared" si="0"/>
        <v>220791.25683060111</v>
      </c>
      <c r="W18" s="109">
        <f t="shared" si="0"/>
        <v>512659.89071038255</v>
      </c>
    </row>
    <row r="19" spans="1:23">
      <c r="A19" s="21">
        <v>8000</v>
      </c>
      <c r="B19" s="21" t="s">
        <v>218</v>
      </c>
      <c r="C19" s="110">
        <v>4284</v>
      </c>
      <c r="D19" s="110">
        <v>717845</v>
      </c>
      <c r="E19" s="110">
        <v>-1136438</v>
      </c>
      <c r="F19" s="110">
        <v>10520712</v>
      </c>
      <c r="G19" s="110">
        <v>1285478</v>
      </c>
      <c r="H19" s="110">
        <v>4806156</v>
      </c>
      <c r="I19" s="110">
        <v>929826</v>
      </c>
      <c r="J19" s="110">
        <v>-1392750</v>
      </c>
      <c r="K19" s="110">
        <v>12724568</v>
      </c>
      <c r="L19" s="110">
        <v>1454788</v>
      </c>
      <c r="M19" s="110">
        <v>5210886</v>
      </c>
      <c r="N19" s="110">
        <f t="shared" si="0"/>
        <v>167564.19234360411</v>
      </c>
      <c r="O19" s="110">
        <f t="shared" si="0"/>
        <v>-265274.97665732959</v>
      </c>
      <c r="P19" s="110">
        <f t="shared" si="0"/>
        <v>2455815.1260504201</v>
      </c>
      <c r="Q19" s="110">
        <f t="shared" si="0"/>
        <v>300064.89262371615</v>
      </c>
      <c r="R19" s="110">
        <f t="shared" si="0"/>
        <v>1121885.1540616248</v>
      </c>
      <c r="S19" s="110">
        <f t="shared" si="0"/>
        <v>217046.21848739494</v>
      </c>
      <c r="T19" s="110">
        <f t="shared" si="0"/>
        <v>-325105.04201680672</v>
      </c>
      <c r="U19" s="110">
        <f t="shared" si="0"/>
        <v>2970253.9682539683</v>
      </c>
      <c r="V19" s="110">
        <f t="shared" si="0"/>
        <v>339586.36788048549</v>
      </c>
      <c r="W19" s="110">
        <f t="shared" si="0"/>
        <v>1216359.9439775911</v>
      </c>
    </row>
    <row r="20" spans="1:23">
      <c r="A20" s="108">
        <v>5200</v>
      </c>
      <c r="B20" s="108" t="s">
        <v>189</v>
      </c>
      <c r="C20" s="109">
        <v>3955</v>
      </c>
      <c r="D20" s="109">
        <v>193190</v>
      </c>
      <c r="E20" s="109">
        <v>-166843</v>
      </c>
      <c r="F20" s="109">
        <v>6183781</v>
      </c>
      <c r="G20" s="109">
        <v>3939307</v>
      </c>
      <c r="H20" s="109">
        <v>4985031</v>
      </c>
      <c r="I20" s="109">
        <v>442624</v>
      </c>
      <c r="J20" s="109">
        <v>-266221</v>
      </c>
      <c r="K20" s="109">
        <v>8287759</v>
      </c>
      <c r="L20" s="109">
        <v>4932516</v>
      </c>
      <c r="M20" s="109">
        <v>6084891</v>
      </c>
      <c r="N20" s="109">
        <f t="shared" si="0"/>
        <v>48847.029077117579</v>
      </c>
      <c r="O20" s="109">
        <f t="shared" si="0"/>
        <v>-42185.335018963335</v>
      </c>
      <c r="P20" s="109">
        <f t="shared" si="0"/>
        <v>1563535.0189633374</v>
      </c>
      <c r="Q20" s="109">
        <f t="shared" si="0"/>
        <v>996032.1112515803</v>
      </c>
      <c r="R20" s="109">
        <f t="shared" si="0"/>
        <v>1260437.6738305942</v>
      </c>
      <c r="S20" s="109">
        <f t="shared" si="0"/>
        <v>111915.04424778761</v>
      </c>
      <c r="T20" s="109">
        <f t="shared" si="0"/>
        <v>-67312.515802781287</v>
      </c>
      <c r="U20" s="109">
        <f t="shared" si="0"/>
        <v>2095514.2857142854</v>
      </c>
      <c r="V20" s="109">
        <f t="shared" si="0"/>
        <v>1247159.5448798989</v>
      </c>
      <c r="W20" s="109">
        <f t="shared" si="0"/>
        <v>1538531.2262958279</v>
      </c>
    </row>
    <row r="21" spans="1:23">
      <c r="A21" s="21">
        <v>3609</v>
      </c>
      <c r="B21" s="21" t="s">
        <v>173</v>
      </c>
      <c r="C21" s="110">
        <v>3745</v>
      </c>
      <c r="D21" s="110">
        <v>508258</v>
      </c>
      <c r="E21" s="110">
        <v>-65682</v>
      </c>
      <c r="F21" s="110">
        <v>5577542</v>
      </c>
      <c r="G21" s="110">
        <v>1778530</v>
      </c>
      <c r="H21" s="110">
        <v>2664561</v>
      </c>
      <c r="I21" s="110">
        <v>536615</v>
      </c>
      <c r="J21" s="110">
        <v>-59599</v>
      </c>
      <c r="K21" s="110">
        <v>7477373</v>
      </c>
      <c r="L21" s="110">
        <v>3660517</v>
      </c>
      <c r="M21" s="110">
        <v>4546548</v>
      </c>
      <c r="N21" s="110">
        <f t="shared" si="0"/>
        <v>135716.42189586116</v>
      </c>
      <c r="O21" s="110">
        <f t="shared" si="0"/>
        <v>-17538.584779706278</v>
      </c>
      <c r="P21" s="110">
        <f t="shared" si="0"/>
        <v>1489330.3070761014</v>
      </c>
      <c r="Q21" s="110">
        <f t="shared" si="0"/>
        <v>474907.87716955942</v>
      </c>
      <c r="R21" s="110">
        <f t="shared" si="0"/>
        <v>711498.26435246994</v>
      </c>
      <c r="S21" s="110">
        <f t="shared" si="0"/>
        <v>143288.38451268358</v>
      </c>
      <c r="T21" s="110">
        <f t="shared" si="0"/>
        <v>-15914.285714285714</v>
      </c>
      <c r="U21" s="110">
        <f t="shared" si="0"/>
        <v>1996628.3044058746</v>
      </c>
      <c r="V21" s="110">
        <f t="shared" si="0"/>
        <v>977441.1214953271</v>
      </c>
      <c r="W21" s="110">
        <f t="shared" si="0"/>
        <v>1214031.5086782377</v>
      </c>
    </row>
    <row r="22" spans="1:23">
      <c r="A22" s="108">
        <v>4200</v>
      </c>
      <c r="B22" s="108" t="s">
        <v>181</v>
      </c>
      <c r="C22" s="109">
        <v>3707</v>
      </c>
      <c r="D22" s="109">
        <v>288468</v>
      </c>
      <c r="E22" s="109">
        <v>-387669</v>
      </c>
      <c r="F22" s="109">
        <v>5131033</v>
      </c>
      <c r="G22" s="109">
        <v>2665728</v>
      </c>
      <c r="H22" s="109">
        <v>4254318</v>
      </c>
      <c r="I22" s="109">
        <v>539679</v>
      </c>
      <c r="J22" s="109">
        <v>-492545</v>
      </c>
      <c r="K22" s="109">
        <v>7880126</v>
      </c>
      <c r="L22" s="109">
        <v>4969813</v>
      </c>
      <c r="M22" s="109">
        <v>6558403</v>
      </c>
      <c r="N22" s="109">
        <f t="shared" si="0"/>
        <v>77817.102778527114</v>
      </c>
      <c r="O22" s="109">
        <f t="shared" si="0"/>
        <v>-104577.5559751821</v>
      </c>
      <c r="P22" s="109">
        <f t="shared" si="0"/>
        <v>1384147.0191529538</v>
      </c>
      <c r="Q22" s="109">
        <f t="shared" si="0"/>
        <v>719106.55516590236</v>
      </c>
      <c r="R22" s="109">
        <f t="shared" si="0"/>
        <v>1147644.456433774</v>
      </c>
      <c r="S22" s="109">
        <f t="shared" si="0"/>
        <v>145583.76045319665</v>
      </c>
      <c r="T22" s="109">
        <f t="shared" si="0"/>
        <v>-132868.89668195305</v>
      </c>
      <c r="U22" s="109">
        <f t="shared" si="0"/>
        <v>2125742.1095225248</v>
      </c>
      <c r="V22" s="109">
        <f t="shared" si="0"/>
        <v>1340656.3258699756</v>
      </c>
      <c r="W22" s="109">
        <f t="shared" si="0"/>
        <v>1769194.2271378473</v>
      </c>
    </row>
    <row r="23" spans="1:23">
      <c r="A23" s="21">
        <v>7620</v>
      </c>
      <c r="B23" s="21" t="s">
        <v>216</v>
      </c>
      <c r="C23" s="110">
        <v>3547</v>
      </c>
      <c r="D23" s="110">
        <v>421690</v>
      </c>
      <c r="E23" s="110">
        <v>-73533</v>
      </c>
      <c r="F23" s="110">
        <v>5460489</v>
      </c>
      <c r="G23" s="110">
        <v>4490697</v>
      </c>
      <c r="H23" s="110">
        <v>4981427</v>
      </c>
      <c r="I23" s="110">
        <v>633583</v>
      </c>
      <c r="J23" s="110">
        <v>-276768</v>
      </c>
      <c r="K23" s="110">
        <v>8839237</v>
      </c>
      <c r="L23" s="110">
        <v>7651936</v>
      </c>
      <c r="M23" s="110">
        <v>8143589</v>
      </c>
      <c r="N23" s="110">
        <f t="shared" si="0"/>
        <v>118886.38285875387</v>
      </c>
      <c r="O23" s="110">
        <f t="shared" si="0"/>
        <v>-20731.040315759794</v>
      </c>
      <c r="P23" s="110">
        <f t="shared" si="0"/>
        <v>1539466.8734141528</v>
      </c>
      <c r="Q23" s="110">
        <f t="shared" si="0"/>
        <v>1266054.9760360869</v>
      </c>
      <c r="R23" s="110">
        <f t="shared" si="0"/>
        <v>1404405.6949534817</v>
      </c>
      <c r="S23" s="110">
        <f t="shared" si="0"/>
        <v>178625.03524104878</v>
      </c>
      <c r="T23" s="110">
        <f t="shared" si="0"/>
        <v>-78028.756695799268</v>
      </c>
      <c r="U23" s="110">
        <f t="shared" si="0"/>
        <v>2492031.8579080915</v>
      </c>
      <c r="V23" s="110">
        <f t="shared" si="0"/>
        <v>2157297.9983084295</v>
      </c>
      <c r="W23" s="110">
        <f t="shared" si="0"/>
        <v>2295908.9371299688</v>
      </c>
    </row>
    <row r="24" spans="1:23">
      <c r="A24" s="108">
        <v>2300</v>
      </c>
      <c r="B24" s="108" t="s">
        <v>166</v>
      </c>
      <c r="C24" s="109">
        <v>3323</v>
      </c>
      <c r="D24" s="109">
        <v>468595</v>
      </c>
      <c r="E24" s="109">
        <v>9560</v>
      </c>
      <c r="F24" s="109">
        <v>9109117</v>
      </c>
      <c r="G24" s="109">
        <v>1028889</v>
      </c>
      <c r="H24" s="109">
        <v>1531686</v>
      </c>
      <c r="I24" s="109">
        <v>575332</v>
      </c>
      <c r="J24" s="109">
        <v>-241584</v>
      </c>
      <c r="K24" s="109">
        <v>9426563</v>
      </c>
      <c r="L24" s="109">
        <v>1186811</v>
      </c>
      <c r="M24" s="109">
        <v>1758636</v>
      </c>
      <c r="N24" s="109">
        <f t="shared" si="0"/>
        <v>141015.64851038219</v>
      </c>
      <c r="O24" s="109">
        <f t="shared" si="0"/>
        <v>2876.9184471862777</v>
      </c>
      <c r="P24" s="109">
        <f t="shared" si="0"/>
        <v>2741232.9220583811</v>
      </c>
      <c r="Q24" s="109">
        <f t="shared" si="0"/>
        <v>309626.54228107131</v>
      </c>
      <c r="R24" s="109">
        <f t="shared" si="0"/>
        <v>460934.69756244362</v>
      </c>
      <c r="S24" s="109">
        <f t="shared" si="0"/>
        <v>173136.3226000602</v>
      </c>
      <c r="T24" s="109">
        <f t="shared" si="0"/>
        <v>-72700.571772494746</v>
      </c>
      <c r="U24" s="109">
        <f t="shared" si="0"/>
        <v>2836762.8648811313</v>
      </c>
      <c r="V24" s="109">
        <f t="shared" si="0"/>
        <v>357150.46644598257</v>
      </c>
      <c r="W24" s="109">
        <f t="shared" si="0"/>
        <v>529231.41739392106</v>
      </c>
    </row>
    <row r="25" spans="1:23">
      <c r="A25" s="21">
        <v>6100</v>
      </c>
      <c r="B25" s="21" t="s">
        <v>197</v>
      </c>
      <c r="C25" s="110">
        <v>3234</v>
      </c>
      <c r="D25" s="110">
        <v>641824</v>
      </c>
      <c r="E25" s="110">
        <v>-167873</v>
      </c>
      <c r="F25" s="110">
        <v>4673527</v>
      </c>
      <c r="G25" s="110">
        <v>2583368</v>
      </c>
      <c r="H25" s="110">
        <v>4520768</v>
      </c>
      <c r="I25" s="110">
        <v>828023</v>
      </c>
      <c r="J25" s="110">
        <v>39362</v>
      </c>
      <c r="K25" s="110">
        <v>8376168</v>
      </c>
      <c r="L25" s="110">
        <v>4958815</v>
      </c>
      <c r="M25" s="110">
        <v>6990260</v>
      </c>
      <c r="N25" s="110">
        <f t="shared" si="0"/>
        <v>198461.3481756339</v>
      </c>
      <c r="O25" s="110">
        <f t="shared" si="0"/>
        <v>-51908.781694495978</v>
      </c>
      <c r="P25" s="110">
        <f t="shared" si="0"/>
        <v>1445122.758194187</v>
      </c>
      <c r="Q25" s="110">
        <f t="shared" si="0"/>
        <v>798815.08967223251</v>
      </c>
      <c r="R25" s="110">
        <f t="shared" si="0"/>
        <v>1397887.4458874459</v>
      </c>
      <c r="S25" s="110">
        <f t="shared" si="0"/>
        <v>256036.79653679655</v>
      </c>
      <c r="T25" s="110">
        <f t="shared" si="0"/>
        <v>12171.3048855906</v>
      </c>
      <c r="U25" s="110">
        <f t="shared" si="0"/>
        <v>2590033.3951762524</v>
      </c>
      <c r="V25" s="110">
        <f t="shared" si="0"/>
        <v>1533337.9715522572</v>
      </c>
      <c r="W25" s="110">
        <f t="shared" si="0"/>
        <v>2161490.4143475574</v>
      </c>
    </row>
    <row r="26" spans="1:23">
      <c r="A26" s="108">
        <v>8716</v>
      </c>
      <c r="B26" s="108" t="s">
        <v>226</v>
      </c>
      <c r="C26" s="109">
        <v>2566</v>
      </c>
      <c r="D26" s="109">
        <v>194863</v>
      </c>
      <c r="E26" s="109">
        <v>-521115</v>
      </c>
      <c r="F26" s="109">
        <v>4354935</v>
      </c>
      <c r="G26" s="109">
        <v>2749145</v>
      </c>
      <c r="H26" s="109">
        <v>3301378</v>
      </c>
      <c r="I26" s="109">
        <v>264382</v>
      </c>
      <c r="J26" s="109">
        <v>-550714</v>
      </c>
      <c r="K26" s="109">
        <v>4526469</v>
      </c>
      <c r="L26" s="109">
        <v>2696266</v>
      </c>
      <c r="M26" s="109">
        <v>3248499</v>
      </c>
      <c r="N26" s="109">
        <f t="shared" si="0"/>
        <v>75940.374123148868</v>
      </c>
      <c r="O26" s="109">
        <f t="shared" si="0"/>
        <v>-203084.56742010912</v>
      </c>
      <c r="P26" s="109">
        <f t="shared" si="0"/>
        <v>1697168.7451286048</v>
      </c>
      <c r="Q26" s="109">
        <f t="shared" si="0"/>
        <v>1071373.7334372564</v>
      </c>
      <c r="R26" s="109">
        <f t="shared" si="0"/>
        <v>1286585.3468433358</v>
      </c>
      <c r="S26" s="109">
        <f t="shared" si="0"/>
        <v>103032.7357755261</v>
      </c>
      <c r="T26" s="109">
        <f t="shared" si="0"/>
        <v>-214619.64146531565</v>
      </c>
      <c r="U26" s="109">
        <f t="shared" si="0"/>
        <v>1764017.5370226032</v>
      </c>
      <c r="V26" s="109">
        <f t="shared" si="0"/>
        <v>1050766.1730319564</v>
      </c>
      <c r="W26" s="109">
        <f t="shared" si="0"/>
        <v>1265977.7864380358</v>
      </c>
    </row>
    <row r="27" spans="1:23">
      <c r="A27" s="21">
        <v>7708</v>
      </c>
      <c r="B27" s="21" t="s">
        <v>217</v>
      </c>
      <c r="C27" s="110">
        <v>2306</v>
      </c>
      <c r="D27" s="110">
        <v>559237</v>
      </c>
      <c r="E27" s="110">
        <v>-431784</v>
      </c>
      <c r="F27" s="110">
        <v>4673914</v>
      </c>
      <c r="G27" s="110">
        <v>605386</v>
      </c>
      <c r="H27" s="110">
        <v>990951</v>
      </c>
      <c r="I27" s="110">
        <v>688379</v>
      </c>
      <c r="J27" s="110">
        <v>-569227</v>
      </c>
      <c r="K27" s="110">
        <v>5374026</v>
      </c>
      <c r="L27" s="110">
        <v>778213</v>
      </c>
      <c r="M27" s="110">
        <v>1228536</v>
      </c>
      <c r="N27" s="110">
        <f t="shared" si="0"/>
        <v>242513.8768430182</v>
      </c>
      <c r="O27" s="110">
        <f t="shared" si="0"/>
        <v>-187243.71205550735</v>
      </c>
      <c r="P27" s="110">
        <f t="shared" si="0"/>
        <v>2026849.0893321768</v>
      </c>
      <c r="Q27" s="110">
        <f t="shared" si="0"/>
        <v>262526.45273200347</v>
      </c>
      <c r="R27" s="110">
        <f t="shared" si="0"/>
        <v>429727.23330442322</v>
      </c>
      <c r="S27" s="110">
        <f t="shared" si="0"/>
        <v>298516.47875108413</v>
      </c>
      <c r="T27" s="110">
        <f t="shared" si="0"/>
        <v>-246846.0537727667</v>
      </c>
      <c r="U27" s="110">
        <f t="shared" si="0"/>
        <v>2330453.5993061578</v>
      </c>
      <c r="V27" s="110">
        <f t="shared" si="0"/>
        <v>337473.1136166522</v>
      </c>
      <c r="W27" s="110">
        <f t="shared" si="0"/>
        <v>532756.28794449265</v>
      </c>
    </row>
    <row r="28" spans="1:23">
      <c r="A28" s="108">
        <v>8717</v>
      </c>
      <c r="B28" s="108" t="s">
        <v>227</v>
      </c>
      <c r="C28" s="109">
        <v>2111</v>
      </c>
      <c r="D28" s="109">
        <v>259855</v>
      </c>
      <c r="E28" s="109">
        <v>-154044</v>
      </c>
      <c r="F28" s="109">
        <v>3444762</v>
      </c>
      <c r="G28" s="109">
        <v>1343873</v>
      </c>
      <c r="H28" s="109">
        <v>1751188</v>
      </c>
      <c r="I28" s="109">
        <v>347156</v>
      </c>
      <c r="J28" s="109">
        <v>-467066</v>
      </c>
      <c r="K28" s="109">
        <v>4463586</v>
      </c>
      <c r="L28" s="109">
        <v>1602816</v>
      </c>
      <c r="M28" s="109">
        <v>2030645</v>
      </c>
      <c r="N28" s="109">
        <f t="shared" si="0"/>
        <v>123095.68924680246</v>
      </c>
      <c r="O28" s="109">
        <f t="shared" si="0"/>
        <v>-72972.051160587405</v>
      </c>
      <c r="P28" s="109">
        <f t="shared" si="0"/>
        <v>1631815.2534343912</v>
      </c>
      <c r="Q28" s="109">
        <f t="shared" si="0"/>
        <v>636604.92657508294</v>
      </c>
      <c r="R28" s="109">
        <f t="shared" si="0"/>
        <v>829553.76598768367</v>
      </c>
      <c r="S28" s="109">
        <f t="shared" si="0"/>
        <v>164450.97110374228</v>
      </c>
      <c r="T28" s="109">
        <f t="shared" si="0"/>
        <v>-221253.43439128375</v>
      </c>
      <c r="U28" s="109">
        <f t="shared" si="0"/>
        <v>2114441.4969208906</v>
      </c>
      <c r="V28" s="109">
        <f t="shared" si="0"/>
        <v>759268.5930838465</v>
      </c>
      <c r="W28" s="109">
        <f t="shared" si="0"/>
        <v>961935.10184746562</v>
      </c>
    </row>
    <row r="29" spans="1:23">
      <c r="A29" s="21">
        <v>6250</v>
      </c>
      <c r="B29" s="21" t="s">
        <v>198</v>
      </c>
      <c r="C29" s="110">
        <v>2015</v>
      </c>
      <c r="D29" s="110">
        <v>360068</v>
      </c>
      <c r="E29" s="110">
        <v>-318693</v>
      </c>
      <c r="F29" s="110">
        <v>4477416</v>
      </c>
      <c r="G29" s="110">
        <v>691610</v>
      </c>
      <c r="H29" s="110">
        <v>1743957</v>
      </c>
      <c r="I29" s="110">
        <v>471059</v>
      </c>
      <c r="J29" s="110">
        <v>-401869</v>
      </c>
      <c r="K29" s="110">
        <v>4970728</v>
      </c>
      <c r="L29" s="110">
        <v>946959</v>
      </c>
      <c r="M29" s="110">
        <v>2041410</v>
      </c>
      <c r="N29" s="110">
        <f t="shared" si="0"/>
        <v>178693.79652605459</v>
      </c>
      <c r="O29" s="110">
        <f t="shared" si="0"/>
        <v>-158160.29776674937</v>
      </c>
      <c r="P29" s="110">
        <f t="shared" si="0"/>
        <v>2222042.6799007445</v>
      </c>
      <c r="Q29" s="110">
        <f t="shared" si="0"/>
        <v>343230.76923076925</v>
      </c>
      <c r="R29" s="110">
        <f t="shared" si="0"/>
        <v>865487.34491315135</v>
      </c>
      <c r="S29" s="110">
        <f t="shared" si="0"/>
        <v>233776.17866004963</v>
      </c>
      <c r="T29" s="110">
        <f t="shared" si="0"/>
        <v>-199438.70967741936</v>
      </c>
      <c r="U29" s="110">
        <f t="shared" si="0"/>
        <v>2466862.5310173696</v>
      </c>
      <c r="V29" s="110">
        <f t="shared" si="0"/>
        <v>469954.83870967739</v>
      </c>
      <c r="W29" s="110">
        <f t="shared" si="0"/>
        <v>1013106.699751861</v>
      </c>
    </row>
    <row r="30" spans="1:23">
      <c r="A30" s="108">
        <v>6400</v>
      </c>
      <c r="B30" s="108" t="s">
        <v>199</v>
      </c>
      <c r="C30" s="109">
        <v>1880</v>
      </c>
      <c r="D30" s="109">
        <v>253947</v>
      </c>
      <c r="E30" s="109">
        <v>-232753</v>
      </c>
      <c r="F30" s="109">
        <v>3323320</v>
      </c>
      <c r="G30" s="109">
        <v>792387</v>
      </c>
      <c r="H30" s="109">
        <v>1252389</v>
      </c>
      <c r="I30" s="109">
        <v>343383</v>
      </c>
      <c r="J30" s="109">
        <v>-404136</v>
      </c>
      <c r="K30" s="109">
        <v>4354542</v>
      </c>
      <c r="L30" s="109">
        <v>1044578</v>
      </c>
      <c r="M30" s="109">
        <v>1595157</v>
      </c>
      <c r="N30" s="109">
        <f t="shared" si="0"/>
        <v>135078.19148936169</v>
      </c>
      <c r="O30" s="109">
        <f t="shared" si="0"/>
        <v>-123804.78723404255</v>
      </c>
      <c r="P30" s="109">
        <f t="shared" si="0"/>
        <v>1767723.4042553192</v>
      </c>
      <c r="Q30" s="109">
        <f t="shared" si="0"/>
        <v>421482.44680851063</v>
      </c>
      <c r="R30" s="109">
        <f t="shared" si="0"/>
        <v>666164.36170212761</v>
      </c>
      <c r="S30" s="109">
        <f t="shared" si="0"/>
        <v>182650.5319148936</v>
      </c>
      <c r="T30" s="109">
        <f t="shared" si="0"/>
        <v>-214965.95744680852</v>
      </c>
      <c r="U30" s="109">
        <f t="shared" si="0"/>
        <v>2316245.7446808512</v>
      </c>
      <c r="V30" s="109">
        <f t="shared" si="0"/>
        <v>555626.59574468085</v>
      </c>
      <c r="W30" s="109">
        <f t="shared" si="0"/>
        <v>848487.76595744677</v>
      </c>
    </row>
    <row r="31" spans="1:23">
      <c r="A31" s="21">
        <v>8613</v>
      </c>
      <c r="B31" s="21" t="s">
        <v>223</v>
      </c>
      <c r="C31" s="110">
        <v>1798</v>
      </c>
      <c r="D31" s="110">
        <v>178639</v>
      </c>
      <c r="E31" s="110">
        <v>-282071</v>
      </c>
      <c r="F31" s="110">
        <v>2633734</v>
      </c>
      <c r="G31" s="110">
        <v>418201</v>
      </c>
      <c r="H31" s="110">
        <v>549212</v>
      </c>
      <c r="I31" s="110">
        <v>213192</v>
      </c>
      <c r="J31" s="110">
        <v>-299865</v>
      </c>
      <c r="K31" s="110">
        <v>2692957</v>
      </c>
      <c r="L31" s="110">
        <v>631960</v>
      </c>
      <c r="M31" s="110">
        <v>762971</v>
      </c>
      <c r="N31" s="110">
        <f t="shared" si="0"/>
        <v>99354.282536151281</v>
      </c>
      <c r="O31" s="110">
        <f t="shared" si="0"/>
        <v>-156880.42269187985</v>
      </c>
      <c r="P31" s="110">
        <f t="shared" si="0"/>
        <v>1464813.1256952169</v>
      </c>
      <c r="Q31" s="110">
        <f t="shared" si="0"/>
        <v>232592.32480533927</v>
      </c>
      <c r="R31" s="110">
        <f t="shared" si="0"/>
        <v>305457.17463848722</v>
      </c>
      <c r="S31" s="110">
        <f t="shared" si="0"/>
        <v>118571.74638487208</v>
      </c>
      <c r="T31" s="110">
        <f t="shared" si="0"/>
        <v>-166776.97441601779</v>
      </c>
      <c r="U31" s="110">
        <f t="shared" si="0"/>
        <v>1497751.3904338155</v>
      </c>
      <c r="V31" s="110">
        <f t="shared" si="0"/>
        <v>351479.42157953279</v>
      </c>
      <c r="W31" s="110">
        <f t="shared" si="0"/>
        <v>424344.27141268074</v>
      </c>
    </row>
    <row r="32" spans="1:23">
      <c r="A32" s="108">
        <v>2503</v>
      </c>
      <c r="B32" s="108" t="s">
        <v>167</v>
      </c>
      <c r="C32" s="109">
        <v>1779</v>
      </c>
      <c r="D32" s="109">
        <v>180993</v>
      </c>
      <c r="E32" s="109">
        <v>-85054</v>
      </c>
      <c r="F32" s="109">
        <v>3961570</v>
      </c>
      <c r="G32" s="109">
        <v>2015511</v>
      </c>
      <c r="H32" s="109">
        <v>2503564</v>
      </c>
      <c r="I32" s="109">
        <v>245009</v>
      </c>
      <c r="J32" s="109">
        <v>-124755</v>
      </c>
      <c r="K32" s="109">
        <v>4497740</v>
      </c>
      <c r="L32" s="109">
        <v>2888871</v>
      </c>
      <c r="M32" s="109">
        <v>3497887</v>
      </c>
      <c r="N32" s="109">
        <f t="shared" si="0"/>
        <v>101738.61720067453</v>
      </c>
      <c r="O32" s="109">
        <f t="shared" si="0"/>
        <v>-47810.005621135468</v>
      </c>
      <c r="P32" s="109">
        <f t="shared" si="0"/>
        <v>2226852.1641371557</v>
      </c>
      <c r="Q32" s="109">
        <f t="shared" si="0"/>
        <v>1132946.0370994941</v>
      </c>
      <c r="R32" s="109">
        <f t="shared" si="0"/>
        <v>1407287.2400224847</v>
      </c>
      <c r="S32" s="109">
        <f t="shared" si="0"/>
        <v>137722.87802136032</v>
      </c>
      <c r="T32" s="109">
        <f t="shared" si="0"/>
        <v>-70126.475548060713</v>
      </c>
      <c r="U32" s="109">
        <f t="shared" si="0"/>
        <v>2528240.5845980886</v>
      </c>
      <c r="V32" s="109">
        <f t="shared" si="0"/>
        <v>1623873.5244519394</v>
      </c>
      <c r="W32" s="109">
        <f t="shared" si="0"/>
        <v>1966209.6683530074</v>
      </c>
    </row>
    <row r="33" spans="1:23">
      <c r="A33" s="21">
        <v>3714</v>
      </c>
      <c r="B33" s="21" t="s">
        <v>178</v>
      </c>
      <c r="C33" s="110">
        <v>1641</v>
      </c>
      <c r="D33" s="110">
        <v>279184</v>
      </c>
      <c r="E33" s="110">
        <v>-346189</v>
      </c>
      <c r="F33" s="110">
        <v>3869625</v>
      </c>
      <c r="G33" s="110">
        <v>912146</v>
      </c>
      <c r="H33" s="110">
        <v>1319789</v>
      </c>
      <c r="I33" s="110">
        <v>388583</v>
      </c>
      <c r="J33" s="110">
        <v>-538794</v>
      </c>
      <c r="K33" s="110">
        <v>5071800</v>
      </c>
      <c r="L33" s="110">
        <v>1341430</v>
      </c>
      <c r="M33" s="110">
        <v>1760848</v>
      </c>
      <c r="N33" s="110">
        <f t="shared" si="0"/>
        <v>170130.40828762951</v>
      </c>
      <c r="O33" s="110">
        <f t="shared" si="0"/>
        <v>-210962.21815965872</v>
      </c>
      <c r="P33" s="110">
        <f t="shared" si="0"/>
        <v>2358089.57952468</v>
      </c>
      <c r="Q33" s="110">
        <f t="shared" si="0"/>
        <v>555847.65386959165</v>
      </c>
      <c r="R33" s="110">
        <f t="shared" si="0"/>
        <v>804258.98842169414</v>
      </c>
      <c r="S33" s="110">
        <f t="shared" ref="S33:W64" si="1">(I33/$C33)*1000</f>
        <v>236796.46556977453</v>
      </c>
      <c r="T33" s="110">
        <f t="shared" si="1"/>
        <v>-328332.7239488117</v>
      </c>
      <c r="U33" s="110">
        <f t="shared" si="1"/>
        <v>3090676.4168190127</v>
      </c>
      <c r="V33" s="110">
        <f t="shared" si="1"/>
        <v>817446.6788543571</v>
      </c>
      <c r="W33" s="110">
        <f t="shared" si="1"/>
        <v>1073033.5161486899</v>
      </c>
    </row>
    <row r="34" spans="1:23">
      <c r="A34" s="108">
        <v>8614</v>
      </c>
      <c r="B34" s="108" t="s">
        <v>224</v>
      </c>
      <c r="C34" s="109">
        <v>1610</v>
      </c>
      <c r="D34" s="109">
        <v>194958</v>
      </c>
      <c r="E34" s="109">
        <v>-220612</v>
      </c>
      <c r="F34" s="109">
        <v>2780523</v>
      </c>
      <c r="G34" s="109">
        <v>1221890</v>
      </c>
      <c r="H34" s="109">
        <v>1256810</v>
      </c>
      <c r="I34" s="109">
        <v>256640</v>
      </c>
      <c r="J34" s="109">
        <v>-266699</v>
      </c>
      <c r="K34" s="109">
        <v>3334310</v>
      </c>
      <c r="L34" s="109">
        <v>1712198</v>
      </c>
      <c r="M34" s="109">
        <v>1747118</v>
      </c>
      <c r="N34" s="109">
        <f t="shared" ref="N34:W65" si="2">(D34/$C34)*1000</f>
        <v>121091.92546583852</v>
      </c>
      <c r="O34" s="109">
        <f t="shared" si="2"/>
        <v>-137026.08695652173</v>
      </c>
      <c r="P34" s="109">
        <f t="shared" si="2"/>
        <v>1727032.9192546583</v>
      </c>
      <c r="Q34" s="109">
        <f t="shared" si="2"/>
        <v>758937.88819875778</v>
      </c>
      <c r="R34" s="109">
        <f t="shared" si="2"/>
        <v>780627.32919254655</v>
      </c>
      <c r="S34" s="109">
        <f t="shared" si="1"/>
        <v>159403.72670807454</v>
      </c>
      <c r="T34" s="109">
        <f t="shared" si="1"/>
        <v>-165651.55279503105</v>
      </c>
      <c r="U34" s="109">
        <f t="shared" si="1"/>
        <v>2071000</v>
      </c>
      <c r="V34" s="109">
        <f t="shared" si="1"/>
        <v>1063477.0186335405</v>
      </c>
      <c r="W34" s="109">
        <f t="shared" si="1"/>
        <v>1085166.4596273291</v>
      </c>
    </row>
    <row r="35" spans="1:23">
      <c r="A35" s="21">
        <v>2504</v>
      </c>
      <c r="B35" s="21" t="s">
        <v>168</v>
      </c>
      <c r="C35" s="110">
        <v>1595</v>
      </c>
      <c r="D35" s="110">
        <v>198211</v>
      </c>
      <c r="E35" s="110">
        <v>-152070</v>
      </c>
      <c r="F35" s="110">
        <v>3186253</v>
      </c>
      <c r="G35" s="110">
        <v>366334</v>
      </c>
      <c r="H35" s="110">
        <v>593512</v>
      </c>
      <c r="I35" s="110">
        <v>222477</v>
      </c>
      <c r="J35" s="110">
        <v>-166044</v>
      </c>
      <c r="K35" s="110">
        <v>3376414</v>
      </c>
      <c r="L35" s="110">
        <v>403931</v>
      </c>
      <c r="M35" s="110">
        <v>631109</v>
      </c>
      <c r="N35" s="110">
        <f t="shared" si="2"/>
        <v>124270.21943573668</v>
      </c>
      <c r="O35" s="110">
        <f t="shared" si="2"/>
        <v>-95341.692789968642</v>
      </c>
      <c r="P35" s="110">
        <f t="shared" si="2"/>
        <v>1997650.7836990594</v>
      </c>
      <c r="Q35" s="110">
        <f t="shared" si="2"/>
        <v>229676.48902821317</v>
      </c>
      <c r="R35" s="110">
        <f t="shared" si="2"/>
        <v>372107.83699059562</v>
      </c>
      <c r="S35" s="110">
        <f t="shared" si="1"/>
        <v>139484.01253918497</v>
      </c>
      <c r="T35" s="110">
        <f t="shared" si="1"/>
        <v>-104102.82131661443</v>
      </c>
      <c r="U35" s="110">
        <f t="shared" si="1"/>
        <v>2116873.9811912226</v>
      </c>
      <c r="V35" s="110">
        <f t="shared" si="1"/>
        <v>253248.27586206896</v>
      </c>
      <c r="W35" s="110">
        <f t="shared" si="1"/>
        <v>395679.62382445141</v>
      </c>
    </row>
    <row r="36" spans="1:23">
      <c r="A36" s="108">
        <v>2506</v>
      </c>
      <c r="B36" s="108" t="s">
        <v>169</v>
      </c>
      <c r="C36" s="109">
        <v>1268</v>
      </c>
      <c r="D36" s="109">
        <v>101382</v>
      </c>
      <c r="E36" s="109">
        <v>-49928</v>
      </c>
      <c r="F36" s="109">
        <v>1936703</v>
      </c>
      <c r="G36" s="109">
        <v>778030</v>
      </c>
      <c r="H36" s="109">
        <v>941498</v>
      </c>
      <c r="I36" s="109">
        <v>115494</v>
      </c>
      <c r="J36" s="109">
        <v>-127159</v>
      </c>
      <c r="K36" s="109">
        <v>2059283</v>
      </c>
      <c r="L36" s="109">
        <v>721296</v>
      </c>
      <c r="M36" s="109">
        <v>884764</v>
      </c>
      <c r="N36" s="109">
        <f t="shared" si="2"/>
        <v>79954.258675078861</v>
      </c>
      <c r="O36" s="109">
        <f t="shared" si="2"/>
        <v>-39375.394321766566</v>
      </c>
      <c r="P36" s="109">
        <f t="shared" si="2"/>
        <v>1527368.2965299683</v>
      </c>
      <c r="Q36" s="109">
        <f t="shared" si="2"/>
        <v>613588.32807570975</v>
      </c>
      <c r="R36" s="109">
        <f t="shared" si="2"/>
        <v>742506.30914826505</v>
      </c>
      <c r="S36" s="109">
        <f t="shared" si="1"/>
        <v>91083.596214511053</v>
      </c>
      <c r="T36" s="109">
        <f t="shared" si="1"/>
        <v>-100283.12302839117</v>
      </c>
      <c r="U36" s="109">
        <f t="shared" si="1"/>
        <v>1624040.2208201892</v>
      </c>
      <c r="V36" s="109">
        <f t="shared" si="1"/>
        <v>568845.42586750782</v>
      </c>
      <c r="W36" s="109">
        <f t="shared" si="1"/>
        <v>697763.40694006311</v>
      </c>
    </row>
    <row r="37" spans="1:23">
      <c r="A37" s="21">
        <v>5508</v>
      </c>
      <c r="B37" s="21" t="s">
        <v>190</v>
      </c>
      <c r="C37" s="110">
        <v>1193</v>
      </c>
      <c r="D37" s="110">
        <v>250778</v>
      </c>
      <c r="E37" s="110">
        <v>-140686</v>
      </c>
      <c r="F37" s="110">
        <v>1980410</v>
      </c>
      <c r="G37" s="110">
        <v>228897</v>
      </c>
      <c r="H37" s="110">
        <v>358406</v>
      </c>
      <c r="I37" s="110">
        <v>287686</v>
      </c>
      <c r="J37" s="110">
        <v>-108922</v>
      </c>
      <c r="K37" s="110">
        <v>2165289</v>
      </c>
      <c r="L37" s="110">
        <v>641744</v>
      </c>
      <c r="M37" s="110">
        <v>771253</v>
      </c>
      <c r="N37" s="110">
        <f t="shared" si="2"/>
        <v>210207.87929589269</v>
      </c>
      <c r="O37" s="110">
        <f t="shared" si="2"/>
        <v>-117926.23637887678</v>
      </c>
      <c r="P37" s="110">
        <f t="shared" si="2"/>
        <v>1660025.1466890192</v>
      </c>
      <c r="Q37" s="110">
        <f t="shared" si="2"/>
        <v>191866.72254819784</v>
      </c>
      <c r="R37" s="110">
        <f t="shared" si="2"/>
        <v>300424.14082145854</v>
      </c>
      <c r="S37" s="110">
        <f t="shared" si="1"/>
        <v>241145.01257334452</v>
      </c>
      <c r="T37" s="110">
        <f t="shared" si="1"/>
        <v>-91300.922045264044</v>
      </c>
      <c r="U37" s="110">
        <f t="shared" si="1"/>
        <v>1814994.9706621962</v>
      </c>
      <c r="V37" s="110">
        <f t="shared" si="1"/>
        <v>537924.55993294215</v>
      </c>
      <c r="W37" s="110">
        <f t="shared" si="1"/>
        <v>646481.97820620285</v>
      </c>
    </row>
    <row r="38" spans="1:23">
      <c r="A38" s="108">
        <v>3711</v>
      </c>
      <c r="B38" s="108" t="s">
        <v>176</v>
      </c>
      <c r="C38" s="109">
        <v>1177</v>
      </c>
      <c r="D38" s="109">
        <v>76754</v>
      </c>
      <c r="E38" s="109">
        <v>-704927</v>
      </c>
      <c r="F38" s="109">
        <v>2918351</v>
      </c>
      <c r="G38" s="109">
        <v>1463027</v>
      </c>
      <c r="H38" s="109">
        <v>1695767</v>
      </c>
      <c r="I38" s="109">
        <v>90038</v>
      </c>
      <c r="J38" s="109">
        <v>-383331</v>
      </c>
      <c r="K38" s="109">
        <v>2835410</v>
      </c>
      <c r="L38" s="109">
        <v>1839647</v>
      </c>
      <c r="M38" s="109">
        <v>2137433</v>
      </c>
      <c r="N38" s="109">
        <f t="shared" si="2"/>
        <v>65211.554800339843</v>
      </c>
      <c r="O38" s="109">
        <f t="shared" si="2"/>
        <v>-598918.43670348334</v>
      </c>
      <c r="P38" s="109">
        <f t="shared" si="2"/>
        <v>2479482.5828377227</v>
      </c>
      <c r="Q38" s="109">
        <f t="shared" si="2"/>
        <v>1243013.5938827528</v>
      </c>
      <c r="R38" s="109">
        <f t="shared" si="2"/>
        <v>1440753.6108751062</v>
      </c>
      <c r="S38" s="109">
        <f t="shared" si="1"/>
        <v>76497.87595581988</v>
      </c>
      <c r="T38" s="109">
        <f t="shared" si="1"/>
        <v>-325684.7918436703</v>
      </c>
      <c r="U38" s="109">
        <f t="shared" si="1"/>
        <v>2409014.4435004247</v>
      </c>
      <c r="V38" s="109">
        <f t="shared" si="1"/>
        <v>1562996.6015293119</v>
      </c>
      <c r="W38" s="109">
        <f t="shared" si="1"/>
        <v>1816000.8496176719</v>
      </c>
    </row>
    <row r="39" spans="1:23">
      <c r="A39" s="21">
        <v>8721</v>
      </c>
      <c r="B39" s="21" t="s">
        <v>230</v>
      </c>
      <c r="C39" s="110">
        <v>1115</v>
      </c>
      <c r="D39" s="110">
        <v>105330</v>
      </c>
      <c r="E39" s="110">
        <v>-84460</v>
      </c>
      <c r="F39" s="110">
        <v>1399154</v>
      </c>
      <c r="G39" s="110">
        <v>551057</v>
      </c>
      <c r="H39" s="110">
        <v>551057</v>
      </c>
      <c r="I39" s="110">
        <v>178296</v>
      </c>
      <c r="J39" s="110">
        <v>-133126</v>
      </c>
      <c r="K39" s="110">
        <v>1586705</v>
      </c>
      <c r="L39" s="110">
        <v>567613</v>
      </c>
      <c r="M39" s="110">
        <v>567613</v>
      </c>
      <c r="N39" s="110">
        <f t="shared" si="2"/>
        <v>94466.367713004482</v>
      </c>
      <c r="O39" s="110">
        <f t="shared" si="2"/>
        <v>-75748.87892376681</v>
      </c>
      <c r="P39" s="110">
        <f t="shared" si="2"/>
        <v>1254846.6367713003</v>
      </c>
      <c r="Q39" s="110">
        <f t="shared" si="2"/>
        <v>494221.52466367715</v>
      </c>
      <c r="R39" s="110">
        <f t="shared" si="2"/>
        <v>494221.52466367715</v>
      </c>
      <c r="S39" s="110">
        <f t="shared" si="1"/>
        <v>159906.72645739911</v>
      </c>
      <c r="T39" s="110">
        <f t="shared" si="1"/>
        <v>-119395.51569506725</v>
      </c>
      <c r="U39" s="110">
        <f t="shared" si="1"/>
        <v>1423053.8116591929</v>
      </c>
      <c r="V39" s="110">
        <f t="shared" si="1"/>
        <v>509069.95515695069</v>
      </c>
      <c r="W39" s="110">
        <f t="shared" si="1"/>
        <v>509069.95515695069</v>
      </c>
    </row>
    <row r="40" spans="1:23">
      <c r="A40" s="108">
        <v>4607</v>
      </c>
      <c r="B40" s="108" t="s">
        <v>184</v>
      </c>
      <c r="C40" s="109">
        <v>1024</v>
      </c>
      <c r="D40" s="109">
        <v>34990</v>
      </c>
      <c r="E40" s="109">
        <v>-201086</v>
      </c>
      <c r="F40" s="109">
        <v>1681330</v>
      </c>
      <c r="G40" s="109">
        <v>1013121</v>
      </c>
      <c r="H40" s="109">
        <v>1178050</v>
      </c>
      <c r="I40" s="109">
        <v>121834</v>
      </c>
      <c r="J40" s="109">
        <v>-254323</v>
      </c>
      <c r="K40" s="109">
        <v>2261215</v>
      </c>
      <c r="L40" s="109">
        <v>1525384</v>
      </c>
      <c r="M40" s="109">
        <v>1690313</v>
      </c>
      <c r="N40" s="109">
        <f t="shared" si="2"/>
        <v>34169.921875</v>
      </c>
      <c r="O40" s="109">
        <f t="shared" si="2"/>
        <v>-196373.046875</v>
      </c>
      <c r="P40" s="109">
        <f t="shared" si="2"/>
        <v>1641923.828125</v>
      </c>
      <c r="Q40" s="109">
        <f t="shared" si="2"/>
        <v>989375.9765625</v>
      </c>
      <c r="R40" s="109">
        <f t="shared" si="2"/>
        <v>1150439.453125</v>
      </c>
      <c r="S40" s="109">
        <f t="shared" si="1"/>
        <v>118978.515625</v>
      </c>
      <c r="T40" s="109">
        <f t="shared" si="1"/>
        <v>-248362.3046875</v>
      </c>
      <c r="U40" s="109">
        <f t="shared" si="1"/>
        <v>2208217.7734375</v>
      </c>
      <c r="V40" s="109">
        <f t="shared" si="1"/>
        <v>1489632.8125</v>
      </c>
      <c r="W40" s="109">
        <f t="shared" si="1"/>
        <v>1650696.2890625</v>
      </c>
    </row>
    <row r="41" spans="1:23">
      <c r="A41" s="21">
        <v>6513</v>
      </c>
      <c r="B41" s="21" t="s">
        <v>200</v>
      </c>
      <c r="C41" s="110">
        <v>1016</v>
      </c>
      <c r="D41" s="110">
        <v>57471</v>
      </c>
      <c r="E41" s="110">
        <v>-50230</v>
      </c>
      <c r="F41" s="110">
        <v>1168617</v>
      </c>
      <c r="G41" s="110">
        <v>211360</v>
      </c>
      <c r="H41" s="110">
        <v>211360</v>
      </c>
      <c r="I41" s="110">
        <v>63934</v>
      </c>
      <c r="J41" s="110">
        <v>-54499</v>
      </c>
      <c r="K41" s="110">
        <v>1128397</v>
      </c>
      <c r="L41" s="110">
        <v>287638</v>
      </c>
      <c r="M41" s="110">
        <v>287638</v>
      </c>
      <c r="N41" s="110">
        <f t="shared" si="2"/>
        <v>56565.944881889765</v>
      </c>
      <c r="O41" s="110">
        <f t="shared" si="2"/>
        <v>-49438.976377952757</v>
      </c>
      <c r="P41" s="110">
        <f t="shared" si="2"/>
        <v>1150213.5826771653</v>
      </c>
      <c r="Q41" s="110">
        <f t="shared" si="2"/>
        <v>208031.49606299211</v>
      </c>
      <c r="R41" s="110">
        <f t="shared" si="2"/>
        <v>208031.49606299211</v>
      </c>
      <c r="S41" s="110">
        <f t="shared" si="1"/>
        <v>62927.165354330711</v>
      </c>
      <c r="T41" s="110">
        <f t="shared" si="1"/>
        <v>-53640.748031496063</v>
      </c>
      <c r="U41" s="110">
        <f t="shared" si="1"/>
        <v>1110626.9685039369</v>
      </c>
      <c r="V41" s="110">
        <f t="shared" si="1"/>
        <v>283108.26771653543</v>
      </c>
      <c r="W41" s="110">
        <f t="shared" si="1"/>
        <v>283108.26771653543</v>
      </c>
    </row>
    <row r="42" spans="1:23">
      <c r="A42" s="108">
        <v>6612</v>
      </c>
      <c r="B42" s="108" t="s">
        <v>206</v>
      </c>
      <c r="C42" s="109">
        <v>962</v>
      </c>
      <c r="D42" s="109">
        <v>133807</v>
      </c>
      <c r="E42" s="109">
        <v>-94988</v>
      </c>
      <c r="F42" s="109">
        <v>731311</v>
      </c>
      <c r="G42" s="109">
        <v>359374</v>
      </c>
      <c r="H42" s="109">
        <v>359374</v>
      </c>
      <c r="I42" s="109">
        <v>146978</v>
      </c>
      <c r="J42" s="109">
        <v>-139876</v>
      </c>
      <c r="K42" s="109">
        <v>878608</v>
      </c>
      <c r="L42" s="109">
        <v>567495</v>
      </c>
      <c r="M42" s="109">
        <v>567495</v>
      </c>
      <c r="N42" s="109">
        <f t="shared" si="2"/>
        <v>139092.51559251559</v>
      </c>
      <c r="O42" s="109">
        <f t="shared" si="2"/>
        <v>-98740.124740124738</v>
      </c>
      <c r="P42" s="109">
        <f t="shared" si="2"/>
        <v>760198.54469854466</v>
      </c>
      <c r="Q42" s="109">
        <f t="shared" si="2"/>
        <v>373569.6465696466</v>
      </c>
      <c r="R42" s="109">
        <f t="shared" si="2"/>
        <v>373569.6465696466</v>
      </c>
      <c r="S42" s="109">
        <f t="shared" si="1"/>
        <v>152783.78378378379</v>
      </c>
      <c r="T42" s="109">
        <f t="shared" si="1"/>
        <v>-145401.24740124738</v>
      </c>
      <c r="U42" s="109">
        <f t="shared" si="1"/>
        <v>913313.92931392929</v>
      </c>
      <c r="V42" s="109">
        <f t="shared" si="1"/>
        <v>589911.64241164248</v>
      </c>
      <c r="W42" s="109">
        <f t="shared" si="1"/>
        <v>589911.64241164248</v>
      </c>
    </row>
    <row r="43" spans="1:23">
      <c r="A43" s="21">
        <v>4100</v>
      </c>
      <c r="B43" s="21" t="s">
        <v>180</v>
      </c>
      <c r="C43" s="110">
        <v>945</v>
      </c>
      <c r="D43" s="110">
        <v>85188</v>
      </c>
      <c r="E43" s="110">
        <v>-88694</v>
      </c>
      <c r="F43" s="110">
        <v>1390429</v>
      </c>
      <c r="G43" s="110">
        <v>853252</v>
      </c>
      <c r="H43" s="110">
        <v>975102</v>
      </c>
      <c r="I43" s="110">
        <v>131633</v>
      </c>
      <c r="J43" s="110">
        <v>-100653</v>
      </c>
      <c r="K43" s="110">
        <v>2001382</v>
      </c>
      <c r="L43" s="110">
        <v>1519828</v>
      </c>
      <c r="M43" s="110">
        <v>1641678</v>
      </c>
      <c r="N43" s="110">
        <f t="shared" si="2"/>
        <v>90146.031746031746</v>
      </c>
      <c r="O43" s="110">
        <f t="shared" si="2"/>
        <v>-93856.084656084655</v>
      </c>
      <c r="P43" s="110">
        <f t="shared" si="2"/>
        <v>1471353.4391534391</v>
      </c>
      <c r="Q43" s="110">
        <f t="shared" si="2"/>
        <v>902912.16931216931</v>
      </c>
      <c r="R43" s="110">
        <f t="shared" si="2"/>
        <v>1031853.9682539683</v>
      </c>
      <c r="S43" s="110">
        <f t="shared" si="1"/>
        <v>139294.17989417989</v>
      </c>
      <c r="T43" s="110">
        <f t="shared" si="1"/>
        <v>-106511.11111111111</v>
      </c>
      <c r="U43" s="110">
        <f t="shared" si="1"/>
        <v>2117864.5502645504</v>
      </c>
      <c r="V43" s="110">
        <f t="shared" si="1"/>
        <v>1608283.5978835979</v>
      </c>
      <c r="W43" s="110">
        <f t="shared" si="1"/>
        <v>1737225.3968253967</v>
      </c>
    </row>
    <row r="44" spans="1:23">
      <c r="A44" s="108">
        <v>5604</v>
      </c>
      <c r="B44" s="108" t="s">
        <v>191</v>
      </c>
      <c r="C44" s="109">
        <v>895</v>
      </c>
      <c r="D44" s="109">
        <v>64499</v>
      </c>
      <c r="E44" s="109">
        <v>-16458</v>
      </c>
      <c r="F44" s="109">
        <v>1753835</v>
      </c>
      <c r="G44" s="109">
        <v>634754</v>
      </c>
      <c r="H44" s="109">
        <v>885322</v>
      </c>
      <c r="I44" s="109">
        <v>88959</v>
      </c>
      <c r="J44" s="109">
        <v>-8986</v>
      </c>
      <c r="K44" s="109">
        <v>1899192</v>
      </c>
      <c r="L44" s="109">
        <v>928515</v>
      </c>
      <c r="M44" s="109">
        <v>1179083</v>
      </c>
      <c r="N44" s="109">
        <f t="shared" si="2"/>
        <v>72065.921787709492</v>
      </c>
      <c r="O44" s="109">
        <f t="shared" si="2"/>
        <v>-18388.826815642456</v>
      </c>
      <c r="P44" s="109">
        <f t="shared" si="2"/>
        <v>1959592.1787709496</v>
      </c>
      <c r="Q44" s="109">
        <f t="shared" si="2"/>
        <v>709222.34636871505</v>
      </c>
      <c r="R44" s="109">
        <f t="shared" si="2"/>
        <v>989186.59217877092</v>
      </c>
      <c r="S44" s="109">
        <f t="shared" si="1"/>
        <v>99395.530726256984</v>
      </c>
      <c r="T44" s="109">
        <f t="shared" si="1"/>
        <v>-10040.223463687151</v>
      </c>
      <c r="U44" s="109">
        <f t="shared" si="1"/>
        <v>2122002.2346368716</v>
      </c>
      <c r="V44" s="109">
        <f t="shared" si="1"/>
        <v>1037446.9273743016</v>
      </c>
      <c r="W44" s="109">
        <f t="shared" si="1"/>
        <v>1317411.1731843576</v>
      </c>
    </row>
    <row r="45" spans="1:23">
      <c r="A45" s="21">
        <v>3709</v>
      </c>
      <c r="B45" s="21" t="s">
        <v>174</v>
      </c>
      <c r="C45" s="110">
        <v>877</v>
      </c>
      <c r="D45" s="110">
        <v>80153</v>
      </c>
      <c r="E45" s="110">
        <v>-116999</v>
      </c>
      <c r="F45" s="110">
        <v>1824648</v>
      </c>
      <c r="G45" s="110">
        <v>1154763</v>
      </c>
      <c r="H45" s="110">
        <v>1231514</v>
      </c>
      <c r="I45" s="110">
        <v>109713</v>
      </c>
      <c r="J45" s="110">
        <v>-119642</v>
      </c>
      <c r="K45" s="110">
        <v>2102645</v>
      </c>
      <c r="L45" s="110">
        <v>1294131</v>
      </c>
      <c r="M45" s="110">
        <v>1428855</v>
      </c>
      <c r="N45" s="110">
        <f t="shared" si="2"/>
        <v>91394.526795895101</v>
      </c>
      <c r="O45" s="110">
        <f t="shared" si="2"/>
        <v>-133408.20980615733</v>
      </c>
      <c r="P45" s="110">
        <f t="shared" si="2"/>
        <v>2080556.4424173317</v>
      </c>
      <c r="Q45" s="110">
        <f t="shared" si="2"/>
        <v>1316719.4982896238</v>
      </c>
      <c r="R45" s="110">
        <f t="shared" si="2"/>
        <v>1404234.8916761687</v>
      </c>
      <c r="S45" s="110">
        <f t="shared" si="1"/>
        <v>125100.34207525656</v>
      </c>
      <c r="T45" s="110">
        <f t="shared" si="1"/>
        <v>-136421.89281641963</v>
      </c>
      <c r="U45" s="110">
        <f t="shared" si="1"/>
        <v>2397542.7594070695</v>
      </c>
      <c r="V45" s="110">
        <f t="shared" si="1"/>
        <v>1475633.9794754847</v>
      </c>
      <c r="W45" s="110">
        <f t="shared" si="1"/>
        <v>1629253.1356898516</v>
      </c>
    </row>
    <row r="46" spans="1:23">
      <c r="A46" s="108">
        <v>8710</v>
      </c>
      <c r="B46" s="108" t="s">
        <v>225</v>
      </c>
      <c r="C46" s="109">
        <v>774</v>
      </c>
      <c r="D46" s="109">
        <v>34518</v>
      </c>
      <c r="E46" s="109">
        <v>-15346</v>
      </c>
      <c r="F46" s="109">
        <v>1196674</v>
      </c>
      <c r="G46" s="109">
        <v>584988</v>
      </c>
      <c r="H46" s="109">
        <v>584988</v>
      </c>
      <c r="I46" s="109">
        <v>89562</v>
      </c>
      <c r="J46" s="109">
        <v>-95369</v>
      </c>
      <c r="K46" s="109">
        <v>1358212</v>
      </c>
      <c r="L46" s="109">
        <v>762134</v>
      </c>
      <c r="M46" s="109">
        <v>768737</v>
      </c>
      <c r="N46" s="109">
        <f t="shared" si="2"/>
        <v>44596.899224806199</v>
      </c>
      <c r="O46" s="109">
        <f t="shared" si="2"/>
        <v>-19826.873385012921</v>
      </c>
      <c r="P46" s="109">
        <f t="shared" si="2"/>
        <v>1546090.4392764857</v>
      </c>
      <c r="Q46" s="109">
        <f t="shared" si="2"/>
        <v>755798.44961240317</v>
      </c>
      <c r="R46" s="109">
        <f t="shared" si="2"/>
        <v>755798.44961240317</v>
      </c>
      <c r="S46" s="109">
        <f t="shared" si="1"/>
        <v>115713.17829457363</v>
      </c>
      <c r="T46" s="109">
        <f t="shared" si="1"/>
        <v>-123215.7622739018</v>
      </c>
      <c r="U46" s="109">
        <f t="shared" si="1"/>
        <v>1754795.8656330749</v>
      </c>
      <c r="V46" s="109">
        <f t="shared" si="1"/>
        <v>984669.25064599479</v>
      </c>
      <c r="W46" s="109">
        <f t="shared" si="1"/>
        <v>993200.25839793275</v>
      </c>
    </row>
    <row r="47" spans="1:23">
      <c r="A47" s="21">
        <v>8720</v>
      </c>
      <c r="B47" s="21" t="s">
        <v>277</v>
      </c>
      <c r="C47" s="110">
        <v>690</v>
      </c>
      <c r="D47" s="110">
        <v>48530</v>
      </c>
      <c r="E47" s="110">
        <v>-98473</v>
      </c>
      <c r="F47" s="110">
        <v>783616</v>
      </c>
      <c r="G47" s="110">
        <v>139822</v>
      </c>
      <c r="H47" s="110">
        <v>139822</v>
      </c>
      <c r="I47" s="110">
        <v>48211</v>
      </c>
      <c r="J47" s="110">
        <v>-97387</v>
      </c>
      <c r="K47" s="110">
        <v>815993</v>
      </c>
      <c r="L47" s="110">
        <v>178354</v>
      </c>
      <c r="M47" s="110">
        <v>178354</v>
      </c>
      <c r="N47" s="110">
        <f t="shared" si="2"/>
        <v>70333.333333333328</v>
      </c>
      <c r="O47" s="110">
        <f t="shared" si="2"/>
        <v>-142714.49275362317</v>
      </c>
      <c r="P47" s="110">
        <f t="shared" si="2"/>
        <v>1135675.3623188406</v>
      </c>
      <c r="Q47" s="110">
        <f t="shared" si="2"/>
        <v>202640.57971014493</v>
      </c>
      <c r="R47" s="110">
        <f t="shared" si="2"/>
        <v>202640.57971014493</v>
      </c>
      <c r="S47" s="110">
        <f t="shared" si="1"/>
        <v>69871.014492753617</v>
      </c>
      <c r="T47" s="110">
        <f t="shared" si="1"/>
        <v>-141140.57971014493</v>
      </c>
      <c r="U47" s="110">
        <f t="shared" si="1"/>
        <v>1182598.5507246377</v>
      </c>
      <c r="V47" s="110">
        <f t="shared" si="1"/>
        <v>258484.05797101447</v>
      </c>
      <c r="W47" s="110">
        <f t="shared" si="1"/>
        <v>258484.05797101447</v>
      </c>
    </row>
    <row r="48" spans="1:23">
      <c r="A48" s="108">
        <v>7000</v>
      </c>
      <c r="B48" s="108" t="s">
        <v>209</v>
      </c>
      <c r="C48" s="109">
        <v>676</v>
      </c>
      <c r="D48" s="109">
        <v>98078</v>
      </c>
      <c r="E48" s="109">
        <v>-35367</v>
      </c>
      <c r="F48" s="109">
        <v>1062897</v>
      </c>
      <c r="G48" s="109">
        <v>406413</v>
      </c>
      <c r="H48" s="109">
        <v>720154</v>
      </c>
      <c r="I48" s="109">
        <v>209380</v>
      </c>
      <c r="J48" s="109">
        <v>-152472</v>
      </c>
      <c r="K48" s="109">
        <v>1450924</v>
      </c>
      <c r="L48" s="109">
        <v>835639</v>
      </c>
      <c r="M48" s="109">
        <v>1149380</v>
      </c>
      <c r="N48" s="109">
        <f t="shared" si="2"/>
        <v>145085.79881656804</v>
      </c>
      <c r="O48" s="109">
        <f t="shared" si="2"/>
        <v>-52318.047337278113</v>
      </c>
      <c r="P48" s="109">
        <f t="shared" si="2"/>
        <v>1572332.8402366864</v>
      </c>
      <c r="Q48" s="109">
        <f t="shared" si="2"/>
        <v>601202.66272189352</v>
      </c>
      <c r="R48" s="109">
        <f t="shared" si="2"/>
        <v>1065316.5680473372</v>
      </c>
      <c r="S48" s="109">
        <f t="shared" si="1"/>
        <v>309733.72781065089</v>
      </c>
      <c r="T48" s="109">
        <f t="shared" si="1"/>
        <v>-225550.29585798818</v>
      </c>
      <c r="U48" s="109">
        <f t="shared" si="1"/>
        <v>2146337.2781065092</v>
      </c>
      <c r="V48" s="109">
        <f t="shared" si="1"/>
        <v>1236152.3668639055</v>
      </c>
      <c r="W48" s="109">
        <f t="shared" si="1"/>
        <v>1700266.2721893492</v>
      </c>
    </row>
    <row r="49" spans="1:23">
      <c r="A49" s="21">
        <v>3811</v>
      </c>
      <c r="B49" s="21" t="s">
        <v>179</v>
      </c>
      <c r="C49" s="110">
        <v>667</v>
      </c>
      <c r="D49" s="110">
        <v>91109</v>
      </c>
      <c r="E49" s="110">
        <v>-27675</v>
      </c>
      <c r="F49" s="110">
        <v>1258312</v>
      </c>
      <c r="G49" s="110">
        <v>386977</v>
      </c>
      <c r="H49" s="110">
        <v>477197</v>
      </c>
      <c r="I49" s="110">
        <v>84393</v>
      </c>
      <c r="J49" s="110">
        <v>-53652</v>
      </c>
      <c r="K49" s="110">
        <v>1189915</v>
      </c>
      <c r="L49" s="110">
        <v>435933</v>
      </c>
      <c r="M49" s="110">
        <v>526153</v>
      </c>
      <c r="N49" s="110">
        <f t="shared" si="2"/>
        <v>136595.20239880061</v>
      </c>
      <c r="O49" s="110">
        <f t="shared" si="2"/>
        <v>-41491.754122938532</v>
      </c>
      <c r="P49" s="110">
        <f t="shared" si="2"/>
        <v>1886524.7376311845</v>
      </c>
      <c r="Q49" s="110">
        <f t="shared" si="2"/>
        <v>580175.41229385312</v>
      </c>
      <c r="R49" s="110">
        <f t="shared" si="2"/>
        <v>715437.78110944526</v>
      </c>
      <c r="S49" s="110">
        <f t="shared" si="1"/>
        <v>126526.23688155922</v>
      </c>
      <c r="T49" s="110">
        <f t="shared" si="1"/>
        <v>-80437.781109445277</v>
      </c>
      <c r="U49" s="110">
        <f t="shared" si="1"/>
        <v>1783980.5097451273</v>
      </c>
      <c r="V49" s="110">
        <f t="shared" si="1"/>
        <v>653572.71364317846</v>
      </c>
      <c r="W49" s="110">
        <f t="shared" si="1"/>
        <v>788835.08245877072</v>
      </c>
    </row>
    <row r="50" spans="1:23">
      <c r="A50" s="108">
        <v>7502</v>
      </c>
      <c r="B50" s="108" t="s">
        <v>211</v>
      </c>
      <c r="C50" s="109">
        <v>655</v>
      </c>
      <c r="D50" s="109">
        <v>57099</v>
      </c>
      <c r="E50" s="109">
        <v>-46108</v>
      </c>
      <c r="F50" s="109">
        <v>1246748</v>
      </c>
      <c r="G50" s="109">
        <v>497472</v>
      </c>
      <c r="H50" s="109">
        <v>558019</v>
      </c>
      <c r="I50" s="109">
        <v>138098</v>
      </c>
      <c r="J50" s="109">
        <v>-51730</v>
      </c>
      <c r="K50" s="109">
        <v>1596583</v>
      </c>
      <c r="L50" s="109">
        <v>492628</v>
      </c>
      <c r="M50" s="109">
        <v>553175</v>
      </c>
      <c r="N50" s="109">
        <f t="shared" si="2"/>
        <v>87174.045801526721</v>
      </c>
      <c r="O50" s="109">
        <f t="shared" si="2"/>
        <v>-70393.893129770993</v>
      </c>
      <c r="P50" s="109">
        <f t="shared" si="2"/>
        <v>1903432.0610687023</v>
      </c>
      <c r="Q50" s="109">
        <f t="shared" si="2"/>
        <v>759499.23664122133</v>
      </c>
      <c r="R50" s="109">
        <f t="shared" si="2"/>
        <v>851937.40458015271</v>
      </c>
      <c r="S50" s="109">
        <f t="shared" si="1"/>
        <v>210836.64122137404</v>
      </c>
      <c r="T50" s="109">
        <f t="shared" si="1"/>
        <v>-78977.099236641225</v>
      </c>
      <c r="U50" s="109">
        <f t="shared" si="1"/>
        <v>2437531.2977099237</v>
      </c>
      <c r="V50" s="109">
        <f t="shared" si="1"/>
        <v>752103.81679389311</v>
      </c>
      <c r="W50" s="109">
        <f t="shared" si="1"/>
        <v>844541.98473282438</v>
      </c>
    </row>
    <row r="51" spans="1:23">
      <c r="A51" s="21">
        <v>3511</v>
      </c>
      <c r="B51" s="21" t="s">
        <v>172</v>
      </c>
      <c r="C51" s="110">
        <v>648</v>
      </c>
      <c r="D51" s="110">
        <v>111921.09999999999</v>
      </c>
      <c r="E51" s="110">
        <v>29047.3</v>
      </c>
      <c r="F51" s="110">
        <v>2447362.0000000005</v>
      </c>
      <c r="G51" s="110">
        <v>334138.2</v>
      </c>
      <c r="H51" s="110">
        <v>334138.2</v>
      </c>
      <c r="I51" s="110">
        <v>114196.2</v>
      </c>
      <c r="J51" s="110">
        <v>29047.3</v>
      </c>
      <c r="K51" s="110">
        <v>2467650.3000000003</v>
      </c>
      <c r="L51" s="110">
        <v>334046</v>
      </c>
      <c r="M51" s="110">
        <v>334046</v>
      </c>
      <c r="N51" s="110">
        <f t="shared" si="2"/>
        <v>172717.74691358025</v>
      </c>
      <c r="O51" s="110">
        <f t="shared" si="2"/>
        <v>44826.080246913574</v>
      </c>
      <c r="P51" s="110">
        <f t="shared" si="2"/>
        <v>3776793.2098765443</v>
      </c>
      <c r="Q51" s="110">
        <f t="shared" si="2"/>
        <v>515645.37037037039</v>
      </c>
      <c r="R51" s="110">
        <f t="shared" si="2"/>
        <v>515645.37037037039</v>
      </c>
      <c r="S51" s="110">
        <f t="shared" si="1"/>
        <v>176228.70370370371</v>
      </c>
      <c r="T51" s="110">
        <f t="shared" si="1"/>
        <v>44826.080246913574</v>
      </c>
      <c r="U51" s="110">
        <f t="shared" si="1"/>
        <v>3808102.3148148153</v>
      </c>
      <c r="V51" s="110">
        <f t="shared" si="1"/>
        <v>515503.08641975309</v>
      </c>
      <c r="W51" s="110">
        <f t="shared" si="1"/>
        <v>515503.08641975309</v>
      </c>
    </row>
    <row r="52" spans="1:23">
      <c r="A52" s="108">
        <v>8722</v>
      </c>
      <c r="B52" s="108" t="s">
        <v>231</v>
      </c>
      <c r="C52" s="109">
        <v>644</v>
      </c>
      <c r="D52" s="109">
        <v>76842</v>
      </c>
      <c r="E52" s="109">
        <v>8743</v>
      </c>
      <c r="F52" s="109">
        <v>821921</v>
      </c>
      <c r="G52" s="109">
        <v>78496</v>
      </c>
      <c r="H52" s="109">
        <v>78496</v>
      </c>
      <c r="I52" s="109">
        <v>78404</v>
      </c>
      <c r="J52" s="109">
        <v>43448</v>
      </c>
      <c r="K52" s="109">
        <v>750245</v>
      </c>
      <c r="L52" s="109">
        <v>111342</v>
      </c>
      <c r="M52" s="109">
        <v>111342</v>
      </c>
      <c r="N52" s="109">
        <f t="shared" si="2"/>
        <v>119319.87577639752</v>
      </c>
      <c r="O52" s="109">
        <f t="shared" si="2"/>
        <v>13576.086956521738</v>
      </c>
      <c r="P52" s="109">
        <f t="shared" si="2"/>
        <v>1276274.844720497</v>
      </c>
      <c r="Q52" s="109">
        <f t="shared" si="2"/>
        <v>121888.19875776397</v>
      </c>
      <c r="R52" s="109">
        <f t="shared" si="2"/>
        <v>121888.19875776397</v>
      </c>
      <c r="S52" s="109">
        <f t="shared" si="1"/>
        <v>121745.34161490684</v>
      </c>
      <c r="T52" s="109">
        <f t="shared" si="1"/>
        <v>67465.838509316774</v>
      </c>
      <c r="U52" s="109">
        <f t="shared" si="1"/>
        <v>1164976.7080745341</v>
      </c>
      <c r="V52" s="109">
        <f t="shared" si="1"/>
        <v>172891.30434782608</v>
      </c>
      <c r="W52" s="109">
        <f t="shared" si="1"/>
        <v>172891.30434782608</v>
      </c>
    </row>
    <row r="53" spans="1:23">
      <c r="A53" s="21">
        <v>8508</v>
      </c>
      <c r="B53" s="21" t="s">
        <v>220</v>
      </c>
      <c r="C53" s="110">
        <v>633</v>
      </c>
      <c r="D53" s="110">
        <v>98684</v>
      </c>
      <c r="E53" s="110">
        <v>-167136</v>
      </c>
      <c r="F53" s="110">
        <v>1034166</v>
      </c>
      <c r="G53" s="110">
        <v>363283</v>
      </c>
      <c r="H53" s="110">
        <v>447512</v>
      </c>
      <c r="I53" s="110">
        <v>114501</v>
      </c>
      <c r="J53" s="110">
        <v>-183331</v>
      </c>
      <c r="K53" s="110">
        <v>1050268</v>
      </c>
      <c r="L53" s="110">
        <v>410428</v>
      </c>
      <c r="M53" s="110">
        <v>494657</v>
      </c>
      <c r="N53" s="110">
        <f t="shared" si="2"/>
        <v>155898.89415481832</v>
      </c>
      <c r="O53" s="110">
        <f t="shared" si="2"/>
        <v>-264037.91469194309</v>
      </c>
      <c r="P53" s="110">
        <f t="shared" si="2"/>
        <v>1633753.5545023698</v>
      </c>
      <c r="Q53" s="110">
        <f t="shared" si="2"/>
        <v>573906.79304897308</v>
      </c>
      <c r="R53" s="110">
        <f t="shared" si="2"/>
        <v>706969.98420221161</v>
      </c>
      <c r="S53" s="110">
        <f t="shared" si="1"/>
        <v>180886.25592417063</v>
      </c>
      <c r="T53" s="110">
        <f t="shared" si="1"/>
        <v>-289622.43285939971</v>
      </c>
      <c r="U53" s="110">
        <f t="shared" si="1"/>
        <v>1659191.1532385466</v>
      </c>
      <c r="V53" s="110">
        <f t="shared" si="1"/>
        <v>648385.46603475511</v>
      </c>
      <c r="W53" s="110">
        <f t="shared" si="1"/>
        <v>781448.65718799375</v>
      </c>
    </row>
    <row r="54" spans="1:23">
      <c r="A54" s="108">
        <v>6515</v>
      </c>
      <c r="B54" s="108" t="s">
        <v>201</v>
      </c>
      <c r="C54" s="109">
        <v>580</v>
      </c>
      <c r="D54" s="109">
        <v>72569</v>
      </c>
      <c r="E54" s="109">
        <v>-9800</v>
      </c>
      <c r="F54" s="109">
        <v>879454</v>
      </c>
      <c r="G54" s="109">
        <v>216280</v>
      </c>
      <c r="H54" s="109">
        <v>216280</v>
      </c>
      <c r="I54" s="109">
        <v>72048</v>
      </c>
      <c r="J54" s="109">
        <v>-10993</v>
      </c>
      <c r="K54" s="109">
        <v>814861</v>
      </c>
      <c r="L54" s="109">
        <v>216280</v>
      </c>
      <c r="M54" s="109">
        <v>216280</v>
      </c>
      <c r="N54" s="109">
        <f t="shared" si="2"/>
        <v>125118.96551724138</v>
      </c>
      <c r="O54" s="109">
        <f t="shared" si="2"/>
        <v>-16896.551724137931</v>
      </c>
      <c r="P54" s="109">
        <f t="shared" si="2"/>
        <v>1516300</v>
      </c>
      <c r="Q54" s="109">
        <f t="shared" si="2"/>
        <v>372896.55172413791</v>
      </c>
      <c r="R54" s="109">
        <f t="shared" si="2"/>
        <v>372896.55172413791</v>
      </c>
      <c r="S54" s="109">
        <f t="shared" si="1"/>
        <v>124220.68965517241</v>
      </c>
      <c r="T54" s="109">
        <f t="shared" si="1"/>
        <v>-18953.448275862069</v>
      </c>
      <c r="U54" s="109">
        <f t="shared" si="1"/>
        <v>1404932.7586206896</v>
      </c>
      <c r="V54" s="109">
        <f t="shared" si="1"/>
        <v>372896.55172413791</v>
      </c>
      <c r="W54" s="109">
        <f t="shared" si="1"/>
        <v>372896.55172413791</v>
      </c>
    </row>
    <row r="55" spans="1:23">
      <c r="A55" s="21">
        <v>8509</v>
      </c>
      <c r="B55" s="21" t="s">
        <v>221</v>
      </c>
      <c r="C55" s="110">
        <v>560</v>
      </c>
      <c r="D55" s="110">
        <v>64517</v>
      </c>
      <c r="E55" s="110">
        <v>-38643</v>
      </c>
      <c r="F55" s="110">
        <v>699618</v>
      </c>
      <c r="G55" s="110">
        <v>218376</v>
      </c>
      <c r="H55" s="110">
        <v>226069</v>
      </c>
      <c r="I55" s="110">
        <v>72694</v>
      </c>
      <c r="J55" s="110">
        <v>-41809</v>
      </c>
      <c r="K55" s="110">
        <v>696923</v>
      </c>
      <c r="L55" s="110">
        <v>244869</v>
      </c>
      <c r="M55" s="110">
        <v>252562</v>
      </c>
      <c r="N55" s="110">
        <f t="shared" si="2"/>
        <v>115208.92857142857</v>
      </c>
      <c r="O55" s="110">
        <f t="shared" si="2"/>
        <v>-69005.35714285713</v>
      </c>
      <c r="P55" s="110">
        <f t="shared" si="2"/>
        <v>1249317.857142857</v>
      </c>
      <c r="Q55" s="110">
        <f t="shared" si="2"/>
        <v>389957.14285714284</v>
      </c>
      <c r="R55" s="110">
        <f t="shared" si="2"/>
        <v>403694.64285714284</v>
      </c>
      <c r="S55" s="110">
        <f t="shared" si="1"/>
        <v>129810.71428571429</v>
      </c>
      <c r="T55" s="110">
        <f t="shared" si="1"/>
        <v>-74658.92857142858</v>
      </c>
      <c r="U55" s="110">
        <f t="shared" si="1"/>
        <v>1244505.357142857</v>
      </c>
      <c r="V55" s="110">
        <f t="shared" si="1"/>
        <v>437266.07142857142</v>
      </c>
      <c r="W55" s="110">
        <f t="shared" si="1"/>
        <v>451003.57142857142</v>
      </c>
    </row>
    <row r="56" spans="1:23">
      <c r="A56" s="108">
        <v>6607</v>
      </c>
      <c r="B56" s="108" t="s">
        <v>204</v>
      </c>
      <c r="C56" s="109">
        <v>493</v>
      </c>
      <c r="D56" s="109">
        <v>70568</v>
      </c>
      <c r="E56" s="109">
        <v>-69722</v>
      </c>
      <c r="F56" s="109">
        <v>488869</v>
      </c>
      <c r="G56" s="109">
        <v>115140</v>
      </c>
      <c r="H56" s="109">
        <v>184041</v>
      </c>
      <c r="I56" s="109">
        <v>88485</v>
      </c>
      <c r="J56" s="109">
        <v>-77108</v>
      </c>
      <c r="K56" s="109">
        <v>685261</v>
      </c>
      <c r="L56" s="109">
        <v>172591</v>
      </c>
      <c r="M56" s="109">
        <v>242378</v>
      </c>
      <c r="N56" s="109">
        <f t="shared" si="2"/>
        <v>143139.95943204866</v>
      </c>
      <c r="O56" s="109">
        <f t="shared" si="2"/>
        <v>-141423.93509127788</v>
      </c>
      <c r="P56" s="109">
        <f t="shared" si="2"/>
        <v>991620.68965517241</v>
      </c>
      <c r="Q56" s="109">
        <f t="shared" si="2"/>
        <v>233549.6957403651</v>
      </c>
      <c r="R56" s="109">
        <f t="shared" si="2"/>
        <v>373308.31643002026</v>
      </c>
      <c r="S56" s="109">
        <f t="shared" si="1"/>
        <v>179482.75862068965</v>
      </c>
      <c r="T56" s="109">
        <f t="shared" si="1"/>
        <v>-156405.67951318459</v>
      </c>
      <c r="U56" s="109">
        <f t="shared" si="1"/>
        <v>1389981.7444219068</v>
      </c>
      <c r="V56" s="109">
        <f t="shared" si="1"/>
        <v>350083.16430020286</v>
      </c>
      <c r="W56" s="109">
        <f t="shared" si="1"/>
        <v>491638.94523326569</v>
      </c>
    </row>
    <row r="57" spans="1:23">
      <c r="A57" s="21">
        <v>6601</v>
      </c>
      <c r="B57" s="21" t="s">
        <v>202</v>
      </c>
      <c r="C57" s="110">
        <v>483</v>
      </c>
      <c r="D57" s="110">
        <v>39286</v>
      </c>
      <c r="E57" s="110">
        <v>-36895</v>
      </c>
      <c r="F57" s="110">
        <v>669392</v>
      </c>
      <c r="G57" s="110">
        <v>52803</v>
      </c>
      <c r="H57" s="110">
        <v>52803</v>
      </c>
      <c r="I57" s="110">
        <v>40862</v>
      </c>
      <c r="J57" s="110">
        <v>-10638</v>
      </c>
      <c r="K57" s="110">
        <v>676344</v>
      </c>
      <c r="L57" s="110">
        <v>55349</v>
      </c>
      <c r="M57" s="110">
        <v>55349</v>
      </c>
      <c r="N57" s="110">
        <f t="shared" si="2"/>
        <v>81337.474120082814</v>
      </c>
      <c r="O57" s="110">
        <f t="shared" si="2"/>
        <v>-76387.16356107661</v>
      </c>
      <c r="P57" s="110">
        <f t="shared" si="2"/>
        <v>1385904.7619047619</v>
      </c>
      <c r="Q57" s="110">
        <f t="shared" si="2"/>
        <v>109322.98136645963</v>
      </c>
      <c r="R57" s="110">
        <f t="shared" si="2"/>
        <v>109322.98136645963</v>
      </c>
      <c r="S57" s="110">
        <f t="shared" si="1"/>
        <v>84600.414078674949</v>
      </c>
      <c r="T57" s="110">
        <f t="shared" si="1"/>
        <v>-22024.844720496894</v>
      </c>
      <c r="U57" s="110">
        <f t="shared" si="1"/>
        <v>1400298.1366459627</v>
      </c>
      <c r="V57" s="110">
        <f t="shared" si="1"/>
        <v>114594.20289855072</v>
      </c>
      <c r="W57" s="110">
        <f t="shared" si="1"/>
        <v>114594.20289855072</v>
      </c>
    </row>
    <row r="58" spans="1:23">
      <c r="A58" s="108">
        <v>5609</v>
      </c>
      <c r="B58" s="108" t="s">
        <v>192</v>
      </c>
      <c r="C58" s="109">
        <v>482</v>
      </c>
      <c r="D58" s="109">
        <v>44121</v>
      </c>
      <c r="E58" s="109">
        <v>-140408</v>
      </c>
      <c r="F58" s="109">
        <v>1491217</v>
      </c>
      <c r="G58" s="109">
        <v>190779</v>
      </c>
      <c r="H58" s="109">
        <v>356009</v>
      </c>
      <c r="I58" s="109">
        <v>85368</v>
      </c>
      <c r="J58" s="109">
        <v>-139105</v>
      </c>
      <c r="K58" s="109">
        <v>1742469</v>
      </c>
      <c r="L58" s="109">
        <v>302928</v>
      </c>
      <c r="M58" s="109">
        <v>468158</v>
      </c>
      <c r="N58" s="109">
        <f t="shared" si="2"/>
        <v>91537.344398340254</v>
      </c>
      <c r="O58" s="109">
        <f t="shared" si="2"/>
        <v>-291302.90456431534</v>
      </c>
      <c r="P58" s="109">
        <f t="shared" si="2"/>
        <v>3093811.2033195021</v>
      </c>
      <c r="Q58" s="109">
        <f t="shared" si="2"/>
        <v>395807.0539419087</v>
      </c>
      <c r="R58" s="109">
        <f t="shared" si="2"/>
        <v>738607.88381742733</v>
      </c>
      <c r="S58" s="109">
        <f t="shared" si="1"/>
        <v>177112.03319502075</v>
      </c>
      <c r="T58" s="109">
        <f t="shared" si="1"/>
        <v>-288599.58506224072</v>
      </c>
      <c r="U58" s="109">
        <f t="shared" si="1"/>
        <v>3615080.9128630701</v>
      </c>
      <c r="V58" s="109">
        <f t="shared" si="1"/>
        <v>628481.32780082978</v>
      </c>
      <c r="W58" s="109">
        <f t="shared" si="1"/>
        <v>971282.15767634858</v>
      </c>
    </row>
    <row r="59" spans="1:23">
      <c r="A59" s="21">
        <v>6709</v>
      </c>
      <c r="B59" s="21" t="s">
        <v>208</v>
      </c>
      <c r="C59" s="110">
        <v>481</v>
      </c>
      <c r="D59" s="110">
        <v>133262</v>
      </c>
      <c r="E59" s="110">
        <v>-38682</v>
      </c>
      <c r="F59" s="110">
        <v>1126326</v>
      </c>
      <c r="G59" s="110">
        <v>682707</v>
      </c>
      <c r="H59" s="110">
        <v>720569</v>
      </c>
      <c r="I59" s="110">
        <v>149424</v>
      </c>
      <c r="J59" s="110">
        <v>-39766</v>
      </c>
      <c r="K59" s="110">
        <v>1305495</v>
      </c>
      <c r="L59" s="110">
        <v>613051</v>
      </c>
      <c r="M59" s="110">
        <v>650913</v>
      </c>
      <c r="N59" s="110">
        <f t="shared" si="2"/>
        <v>277051.97505197505</v>
      </c>
      <c r="O59" s="110">
        <f t="shared" si="2"/>
        <v>-80419.958419958421</v>
      </c>
      <c r="P59" s="110">
        <f t="shared" si="2"/>
        <v>2341634.0956340954</v>
      </c>
      <c r="Q59" s="110">
        <f t="shared" si="2"/>
        <v>1419349.2723492722</v>
      </c>
      <c r="R59" s="110">
        <f t="shared" si="2"/>
        <v>1498064.4490644489</v>
      </c>
      <c r="S59" s="110">
        <f t="shared" si="1"/>
        <v>310652.80665280664</v>
      </c>
      <c r="T59" s="110">
        <f t="shared" si="1"/>
        <v>-82673.596673596679</v>
      </c>
      <c r="U59" s="110">
        <f t="shared" si="1"/>
        <v>2714126.8191268193</v>
      </c>
      <c r="V59" s="110">
        <f t="shared" si="1"/>
        <v>1274534.3035343036</v>
      </c>
      <c r="W59" s="110">
        <f t="shared" si="1"/>
        <v>1353249.4802494803</v>
      </c>
    </row>
    <row r="60" spans="1:23">
      <c r="A60" s="108">
        <v>8719</v>
      </c>
      <c r="B60" s="108" t="s">
        <v>276</v>
      </c>
      <c r="C60" s="109">
        <v>479</v>
      </c>
      <c r="D60" s="109">
        <v>87438</v>
      </c>
      <c r="E60" s="109">
        <v>-97505</v>
      </c>
      <c r="F60" s="109">
        <v>1868283</v>
      </c>
      <c r="G60" s="109">
        <v>815061</v>
      </c>
      <c r="H60" s="109">
        <v>815061</v>
      </c>
      <c r="I60" s="109">
        <v>126089</v>
      </c>
      <c r="J60" s="109">
        <v>-99418</v>
      </c>
      <c r="K60" s="109">
        <v>1668066</v>
      </c>
      <c r="L60" s="109">
        <v>1034418</v>
      </c>
      <c r="M60" s="109">
        <v>1034418</v>
      </c>
      <c r="N60" s="109">
        <f t="shared" si="2"/>
        <v>182542.7974947808</v>
      </c>
      <c r="O60" s="109">
        <f t="shared" si="2"/>
        <v>-203559.49895615867</v>
      </c>
      <c r="P60" s="109">
        <f t="shared" si="2"/>
        <v>3900382.0459290189</v>
      </c>
      <c r="Q60" s="109">
        <f t="shared" si="2"/>
        <v>1701588.7265135699</v>
      </c>
      <c r="R60" s="109">
        <f t="shared" si="2"/>
        <v>1701588.7265135699</v>
      </c>
      <c r="S60" s="109">
        <f t="shared" si="1"/>
        <v>263233.82045929017</v>
      </c>
      <c r="T60" s="109">
        <f t="shared" si="1"/>
        <v>-207553.23590814197</v>
      </c>
      <c r="U60" s="109">
        <f t="shared" si="1"/>
        <v>3482392.48434238</v>
      </c>
      <c r="V60" s="109">
        <f t="shared" si="1"/>
        <v>2159536.5344467643</v>
      </c>
      <c r="W60" s="109">
        <f t="shared" si="1"/>
        <v>2159536.5344467643</v>
      </c>
    </row>
    <row r="61" spans="1:23">
      <c r="A61" s="21">
        <v>7617</v>
      </c>
      <c r="B61" s="21" t="s">
        <v>215</v>
      </c>
      <c r="C61" s="110">
        <v>461</v>
      </c>
      <c r="D61" s="110">
        <v>49954</v>
      </c>
      <c r="E61" s="110">
        <v>-17198</v>
      </c>
      <c r="F61" s="110">
        <v>621220</v>
      </c>
      <c r="G61" s="110">
        <v>546451</v>
      </c>
      <c r="H61" s="110">
        <v>546451</v>
      </c>
      <c r="I61" s="110">
        <v>102684</v>
      </c>
      <c r="J61" s="110">
        <v>-21476</v>
      </c>
      <c r="K61" s="110">
        <v>879479</v>
      </c>
      <c r="L61" s="110">
        <v>432866</v>
      </c>
      <c r="M61" s="110">
        <v>436414</v>
      </c>
      <c r="N61" s="110">
        <f t="shared" si="2"/>
        <v>108360.08676789587</v>
      </c>
      <c r="O61" s="110">
        <f t="shared" si="2"/>
        <v>-37305.856832971796</v>
      </c>
      <c r="P61" s="110">
        <f t="shared" si="2"/>
        <v>1347548.8069414317</v>
      </c>
      <c r="Q61" s="110">
        <f t="shared" si="2"/>
        <v>1185360.0867678958</v>
      </c>
      <c r="R61" s="110">
        <f t="shared" si="2"/>
        <v>1185360.0867678958</v>
      </c>
      <c r="S61" s="110">
        <f t="shared" si="1"/>
        <v>222741.86550976141</v>
      </c>
      <c r="T61" s="110">
        <f t="shared" si="1"/>
        <v>-46585.68329718004</v>
      </c>
      <c r="U61" s="110">
        <f t="shared" si="1"/>
        <v>1907763.5574837311</v>
      </c>
      <c r="V61" s="110">
        <f t="shared" si="1"/>
        <v>938971.80043383944</v>
      </c>
      <c r="W61" s="110">
        <f t="shared" si="1"/>
        <v>946668.1127982646</v>
      </c>
    </row>
    <row r="62" spans="1:23">
      <c r="A62" s="108">
        <v>4911</v>
      </c>
      <c r="B62" s="108" t="s">
        <v>188</v>
      </c>
      <c r="C62" s="109">
        <v>451</v>
      </c>
      <c r="D62" s="109">
        <v>28542</v>
      </c>
      <c r="E62" s="109">
        <v>-77423</v>
      </c>
      <c r="F62" s="109">
        <v>883615</v>
      </c>
      <c r="G62" s="109">
        <v>429747</v>
      </c>
      <c r="H62" s="109">
        <v>464720</v>
      </c>
      <c r="I62" s="109">
        <v>33739</v>
      </c>
      <c r="J62" s="109">
        <v>-85983</v>
      </c>
      <c r="K62" s="109">
        <v>946868</v>
      </c>
      <c r="L62" s="109">
        <v>566817</v>
      </c>
      <c r="M62" s="109">
        <v>601790</v>
      </c>
      <c r="N62" s="109">
        <f t="shared" si="2"/>
        <v>63286.031042128605</v>
      </c>
      <c r="O62" s="109">
        <f t="shared" si="2"/>
        <v>-171669.62305986695</v>
      </c>
      <c r="P62" s="109">
        <f t="shared" si="2"/>
        <v>1959235.0332594234</v>
      </c>
      <c r="Q62" s="109">
        <f t="shared" si="2"/>
        <v>952875.83148558764</v>
      </c>
      <c r="R62" s="109">
        <f t="shared" si="2"/>
        <v>1030421.2860310422</v>
      </c>
      <c r="S62" s="109">
        <f t="shared" si="1"/>
        <v>74809.31263858093</v>
      </c>
      <c r="T62" s="109">
        <f t="shared" si="1"/>
        <v>-190649.66740576498</v>
      </c>
      <c r="U62" s="109">
        <f t="shared" si="1"/>
        <v>2099485.5875831484</v>
      </c>
      <c r="V62" s="109">
        <f t="shared" si="1"/>
        <v>1256800.4434589799</v>
      </c>
      <c r="W62" s="109">
        <f t="shared" si="1"/>
        <v>1334345.8980044345</v>
      </c>
    </row>
    <row r="63" spans="1:23">
      <c r="A63" s="21">
        <v>5612</v>
      </c>
      <c r="B63" s="21" t="s">
        <v>194</v>
      </c>
      <c r="C63" s="110">
        <v>383</v>
      </c>
      <c r="D63" s="110">
        <v>28672</v>
      </c>
      <c r="E63" s="110">
        <v>-23215</v>
      </c>
      <c r="F63" s="110">
        <v>516447</v>
      </c>
      <c r="G63" s="110">
        <v>92052</v>
      </c>
      <c r="H63" s="110">
        <v>92052</v>
      </c>
      <c r="I63" s="110">
        <v>18501</v>
      </c>
      <c r="J63" s="110">
        <v>-100546</v>
      </c>
      <c r="K63" s="110">
        <v>645187</v>
      </c>
      <c r="L63" s="110">
        <v>238418</v>
      </c>
      <c r="M63" s="110">
        <v>238418</v>
      </c>
      <c r="N63" s="110">
        <f t="shared" si="2"/>
        <v>74861.61879895562</v>
      </c>
      <c r="O63" s="110">
        <f t="shared" si="2"/>
        <v>-60613.577023498692</v>
      </c>
      <c r="P63" s="110">
        <f t="shared" si="2"/>
        <v>1348425.5874673629</v>
      </c>
      <c r="Q63" s="110">
        <f t="shared" si="2"/>
        <v>240344.64751958224</v>
      </c>
      <c r="R63" s="110">
        <f t="shared" si="2"/>
        <v>240344.64751958224</v>
      </c>
      <c r="S63" s="110">
        <f t="shared" si="1"/>
        <v>48305.483028720628</v>
      </c>
      <c r="T63" s="110">
        <f t="shared" si="1"/>
        <v>-262522.19321148825</v>
      </c>
      <c r="U63" s="110">
        <f t="shared" si="1"/>
        <v>1684561.3577023498</v>
      </c>
      <c r="V63" s="110">
        <f t="shared" si="1"/>
        <v>622501.30548302876</v>
      </c>
      <c r="W63" s="110">
        <f t="shared" si="1"/>
        <v>622501.30548302876</v>
      </c>
    </row>
    <row r="64" spans="1:23">
      <c r="A64" s="108">
        <v>6602</v>
      </c>
      <c r="B64" s="108" t="s">
        <v>203</v>
      </c>
      <c r="C64" s="109">
        <v>372</v>
      </c>
      <c r="D64" s="109">
        <v>32117</v>
      </c>
      <c r="E64" s="109">
        <v>-31666</v>
      </c>
      <c r="F64" s="109">
        <v>631076</v>
      </c>
      <c r="G64" s="109">
        <v>95123</v>
      </c>
      <c r="H64" s="109">
        <v>162543</v>
      </c>
      <c r="I64" s="109">
        <v>40930</v>
      </c>
      <c r="J64" s="109">
        <v>-51134</v>
      </c>
      <c r="K64" s="109">
        <v>710828</v>
      </c>
      <c r="L64" s="109">
        <v>207253</v>
      </c>
      <c r="M64" s="109">
        <v>274673</v>
      </c>
      <c r="N64" s="109">
        <f t="shared" si="2"/>
        <v>86336.021505376353</v>
      </c>
      <c r="O64" s="109">
        <f t="shared" si="2"/>
        <v>-85123.655913978495</v>
      </c>
      <c r="P64" s="109">
        <f t="shared" si="2"/>
        <v>1696440.8602150539</v>
      </c>
      <c r="Q64" s="109">
        <f t="shared" si="2"/>
        <v>255706.98924731184</v>
      </c>
      <c r="R64" s="109">
        <f t="shared" si="2"/>
        <v>436943.54838709679</v>
      </c>
      <c r="S64" s="109">
        <f t="shared" si="1"/>
        <v>110026.88172043012</v>
      </c>
      <c r="T64" s="109">
        <f t="shared" si="1"/>
        <v>-137456.98924731184</v>
      </c>
      <c r="U64" s="109">
        <f t="shared" si="1"/>
        <v>1910827.9569892474</v>
      </c>
      <c r="V64" s="109">
        <f t="shared" si="1"/>
        <v>557131.72043010755</v>
      </c>
      <c r="W64" s="109">
        <f t="shared" si="1"/>
        <v>738368.27956989245</v>
      </c>
    </row>
    <row r="65" spans="1:23">
      <c r="A65" s="21">
        <v>4502</v>
      </c>
      <c r="B65" s="21" t="s">
        <v>182</v>
      </c>
      <c r="C65" s="110">
        <v>275</v>
      </c>
      <c r="D65" s="110">
        <v>55718</v>
      </c>
      <c r="E65" s="110">
        <v>-31503</v>
      </c>
      <c r="F65" s="110">
        <v>569320</v>
      </c>
      <c r="G65" s="110">
        <v>138591</v>
      </c>
      <c r="H65" s="110">
        <v>138591</v>
      </c>
      <c r="I65" s="110">
        <v>60720</v>
      </c>
      <c r="J65" s="110">
        <v>-53780</v>
      </c>
      <c r="K65" s="110">
        <v>696095</v>
      </c>
      <c r="L65" s="110">
        <v>179228</v>
      </c>
      <c r="M65" s="110">
        <v>179228</v>
      </c>
      <c r="N65" s="110">
        <f t="shared" si="2"/>
        <v>202610.90909090912</v>
      </c>
      <c r="O65" s="110">
        <f t="shared" si="2"/>
        <v>-114556.36363636365</v>
      </c>
      <c r="P65" s="110">
        <f t="shared" si="2"/>
        <v>2070254.5454545456</v>
      </c>
      <c r="Q65" s="110">
        <f t="shared" si="2"/>
        <v>503967.27272727271</v>
      </c>
      <c r="R65" s="110">
        <f t="shared" si="2"/>
        <v>503967.27272727271</v>
      </c>
      <c r="S65" s="110">
        <f t="shared" si="2"/>
        <v>220800</v>
      </c>
      <c r="T65" s="110">
        <f t="shared" si="2"/>
        <v>-195563.63636363635</v>
      </c>
      <c r="U65" s="110">
        <f t="shared" si="2"/>
        <v>2531254.5454545459</v>
      </c>
      <c r="V65" s="110">
        <f t="shared" si="2"/>
        <v>651738.18181818188</v>
      </c>
      <c r="W65" s="110">
        <f t="shared" si="2"/>
        <v>651738.18181818188</v>
      </c>
    </row>
    <row r="66" spans="1:23">
      <c r="A66" s="108">
        <v>8610</v>
      </c>
      <c r="B66" s="108" t="s">
        <v>222</v>
      </c>
      <c r="C66" s="109">
        <v>247</v>
      </c>
      <c r="D66" s="109">
        <v>25576</v>
      </c>
      <c r="E66" s="109">
        <v>-27134</v>
      </c>
      <c r="F66" s="109">
        <v>405917</v>
      </c>
      <c r="G66" s="109">
        <v>22992</v>
      </c>
      <c r="H66" s="109">
        <v>22992</v>
      </c>
      <c r="I66" s="109">
        <v>27207</v>
      </c>
      <c r="J66" s="109">
        <v>-29750</v>
      </c>
      <c r="K66" s="109">
        <v>402411</v>
      </c>
      <c r="L66" s="109">
        <v>23525</v>
      </c>
      <c r="M66" s="109">
        <v>23525</v>
      </c>
      <c r="N66" s="109">
        <f t="shared" ref="N66:W77" si="3">(D66/$C66)*1000</f>
        <v>103546.55870445345</v>
      </c>
      <c r="O66" s="109">
        <f t="shared" si="3"/>
        <v>-109854.25101214575</v>
      </c>
      <c r="P66" s="109">
        <f t="shared" si="3"/>
        <v>1643388.6639676113</v>
      </c>
      <c r="Q66" s="109">
        <f t="shared" si="3"/>
        <v>93085.020242914979</v>
      </c>
      <c r="R66" s="109">
        <f t="shared" si="3"/>
        <v>93085.020242914979</v>
      </c>
      <c r="S66" s="109">
        <f t="shared" si="3"/>
        <v>110149.79757085019</v>
      </c>
      <c r="T66" s="109">
        <f t="shared" si="3"/>
        <v>-120445.34412955465</v>
      </c>
      <c r="U66" s="109">
        <f t="shared" si="3"/>
        <v>1629194.3319838056</v>
      </c>
      <c r="V66" s="109">
        <f t="shared" si="3"/>
        <v>95242.914979757086</v>
      </c>
      <c r="W66" s="109">
        <f t="shared" si="3"/>
        <v>95242.914979757086</v>
      </c>
    </row>
    <row r="67" spans="1:23">
      <c r="A67" s="21">
        <v>4604</v>
      </c>
      <c r="B67" s="21" t="s">
        <v>183</v>
      </c>
      <c r="C67" s="110">
        <v>244</v>
      </c>
      <c r="D67" s="110">
        <v>27534</v>
      </c>
      <c r="E67" s="110">
        <v>950</v>
      </c>
      <c r="F67" s="110">
        <v>491429</v>
      </c>
      <c r="G67" s="110">
        <v>331697</v>
      </c>
      <c r="H67" s="110">
        <v>331697</v>
      </c>
      <c r="I67" s="110">
        <v>51134</v>
      </c>
      <c r="J67" s="110">
        <v>10497</v>
      </c>
      <c r="K67" s="110">
        <v>588155</v>
      </c>
      <c r="L67" s="110">
        <v>350196</v>
      </c>
      <c r="M67" s="110">
        <v>350196</v>
      </c>
      <c r="N67" s="110">
        <f t="shared" si="3"/>
        <v>112844.26229508196</v>
      </c>
      <c r="O67" s="110">
        <f t="shared" si="3"/>
        <v>3893.4426229508194</v>
      </c>
      <c r="P67" s="110">
        <f t="shared" si="3"/>
        <v>2014053.2786885246</v>
      </c>
      <c r="Q67" s="110">
        <f t="shared" si="3"/>
        <v>1359413.9344262297</v>
      </c>
      <c r="R67" s="110">
        <f t="shared" si="3"/>
        <v>1359413.9344262297</v>
      </c>
      <c r="S67" s="110">
        <f t="shared" si="3"/>
        <v>209565.57377049178</v>
      </c>
      <c r="T67" s="110">
        <f t="shared" si="3"/>
        <v>43020.491803278688</v>
      </c>
      <c r="U67" s="110">
        <f t="shared" si="3"/>
        <v>2410471.3114754101</v>
      </c>
      <c r="V67" s="110">
        <f t="shared" si="3"/>
        <v>1435229.5081967213</v>
      </c>
      <c r="W67" s="110">
        <f t="shared" si="3"/>
        <v>1435229.5081967213</v>
      </c>
    </row>
    <row r="68" spans="1:23">
      <c r="A68" s="108">
        <v>1606</v>
      </c>
      <c r="B68" s="108" t="s">
        <v>164</v>
      </c>
      <c r="C68" s="109">
        <v>221</v>
      </c>
      <c r="D68" s="109">
        <v>32245</v>
      </c>
      <c r="E68" s="109">
        <v>-45449</v>
      </c>
      <c r="F68" s="109">
        <v>365328</v>
      </c>
      <c r="G68" s="109">
        <v>64255</v>
      </c>
      <c r="H68" s="109">
        <v>64255</v>
      </c>
      <c r="I68" s="109">
        <v>20311</v>
      </c>
      <c r="J68" s="109">
        <v>-187388</v>
      </c>
      <c r="K68" s="109">
        <v>1038804</v>
      </c>
      <c r="L68" s="109">
        <v>779404</v>
      </c>
      <c r="M68" s="109">
        <v>779404</v>
      </c>
      <c r="N68" s="109">
        <f t="shared" si="3"/>
        <v>145904.97737556562</v>
      </c>
      <c r="O68" s="109">
        <f t="shared" si="3"/>
        <v>-205651.58371040723</v>
      </c>
      <c r="P68" s="109">
        <f t="shared" si="3"/>
        <v>1653067.8733031675</v>
      </c>
      <c r="Q68" s="109">
        <f t="shared" si="3"/>
        <v>290746.60633484158</v>
      </c>
      <c r="R68" s="109">
        <f t="shared" si="3"/>
        <v>290746.60633484158</v>
      </c>
      <c r="S68" s="109">
        <f t="shared" si="3"/>
        <v>91904.977375565606</v>
      </c>
      <c r="T68" s="109">
        <f t="shared" si="3"/>
        <v>-847909.50226244342</v>
      </c>
      <c r="U68" s="109">
        <f t="shared" si="3"/>
        <v>4700470.5882352935</v>
      </c>
      <c r="V68" s="109">
        <f t="shared" si="3"/>
        <v>3526714.9321266972</v>
      </c>
      <c r="W68" s="109">
        <f t="shared" si="3"/>
        <v>3526714.9321266972</v>
      </c>
    </row>
    <row r="69" spans="1:23">
      <c r="A69" s="21">
        <v>4803</v>
      </c>
      <c r="B69" s="21" t="s">
        <v>185</v>
      </c>
      <c r="C69" s="110">
        <v>196</v>
      </c>
      <c r="D69" s="110">
        <v>40199</v>
      </c>
      <c r="E69" s="110">
        <v>-15019</v>
      </c>
      <c r="F69" s="110">
        <v>579371</v>
      </c>
      <c r="G69" s="110">
        <v>57468</v>
      </c>
      <c r="H69" s="110">
        <v>57468</v>
      </c>
      <c r="I69" s="110">
        <v>51651</v>
      </c>
      <c r="J69" s="110">
        <v>-15019</v>
      </c>
      <c r="K69" s="110">
        <v>575802</v>
      </c>
      <c r="L69" s="110">
        <v>67777</v>
      </c>
      <c r="M69" s="110">
        <v>67777</v>
      </c>
      <c r="N69" s="110">
        <f t="shared" si="3"/>
        <v>205096.93877551021</v>
      </c>
      <c r="O69" s="110">
        <f t="shared" si="3"/>
        <v>-76627.551020408166</v>
      </c>
      <c r="P69" s="110">
        <f t="shared" si="3"/>
        <v>2955974.4897959186</v>
      </c>
      <c r="Q69" s="110">
        <f t="shared" si="3"/>
        <v>293204.08163265308</v>
      </c>
      <c r="R69" s="110">
        <f t="shared" si="3"/>
        <v>293204.08163265308</v>
      </c>
      <c r="S69" s="110">
        <f t="shared" si="3"/>
        <v>263525.5102040816</v>
      </c>
      <c r="T69" s="110">
        <f t="shared" si="3"/>
        <v>-76627.551020408166</v>
      </c>
      <c r="U69" s="110">
        <f t="shared" si="3"/>
        <v>2937765.3061224492</v>
      </c>
      <c r="V69" s="110">
        <f t="shared" si="3"/>
        <v>345801.02040816325</v>
      </c>
      <c r="W69" s="110">
        <f t="shared" si="3"/>
        <v>345801.02040816325</v>
      </c>
    </row>
    <row r="70" spans="1:23">
      <c r="A70" s="108">
        <v>5706</v>
      </c>
      <c r="B70" s="108" t="s">
        <v>195</v>
      </c>
      <c r="C70" s="109">
        <v>194</v>
      </c>
      <c r="D70" s="109">
        <v>6816</v>
      </c>
      <c r="E70" s="109">
        <v>-4990</v>
      </c>
      <c r="F70" s="109">
        <v>271649</v>
      </c>
      <c r="G70" s="109">
        <v>26652</v>
      </c>
      <c r="H70" s="109">
        <v>26652</v>
      </c>
      <c r="I70" s="109">
        <v>6816</v>
      </c>
      <c r="J70" s="109">
        <v>-4990</v>
      </c>
      <c r="K70" s="109">
        <v>271649</v>
      </c>
      <c r="L70" s="109">
        <v>26652</v>
      </c>
      <c r="M70" s="109">
        <v>26652</v>
      </c>
      <c r="N70" s="109">
        <f t="shared" si="3"/>
        <v>35134.020618556708</v>
      </c>
      <c r="O70" s="109">
        <f t="shared" si="3"/>
        <v>-25721.649484536083</v>
      </c>
      <c r="P70" s="109">
        <f t="shared" si="3"/>
        <v>1400252.5773195876</v>
      </c>
      <c r="Q70" s="109">
        <f t="shared" si="3"/>
        <v>137381.44329896907</v>
      </c>
      <c r="R70" s="109">
        <f t="shared" si="3"/>
        <v>137381.44329896907</v>
      </c>
      <c r="S70" s="109">
        <f t="shared" si="3"/>
        <v>35134.020618556708</v>
      </c>
      <c r="T70" s="109">
        <f t="shared" si="3"/>
        <v>-25721.649484536083</v>
      </c>
      <c r="U70" s="109">
        <f t="shared" si="3"/>
        <v>1400252.5773195876</v>
      </c>
      <c r="V70" s="109">
        <f t="shared" si="3"/>
        <v>137381.44329896907</v>
      </c>
      <c r="W70" s="109">
        <f t="shared" si="3"/>
        <v>137381.44329896907</v>
      </c>
    </row>
    <row r="71" spans="1:23">
      <c r="A71" s="21">
        <v>7613</v>
      </c>
      <c r="B71" s="21" t="s">
        <v>214</v>
      </c>
      <c r="C71" s="110">
        <v>185</v>
      </c>
      <c r="D71" s="110">
        <v>30372</v>
      </c>
      <c r="E71" s="110">
        <v>-8373</v>
      </c>
      <c r="F71" s="110">
        <v>213420</v>
      </c>
      <c r="G71" s="110">
        <v>170230</v>
      </c>
      <c r="H71" s="110">
        <v>181303</v>
      </c>
      <c r="I71" s="110">
        <v>35743</v>
      </c>
      <c r="J71" s="110">
        <v>-2813</v>
      </c>
      <c r="K71" s="110">
        <v>315625</v>
      </c>
      <c r="L71" s="110">
        <v>288189</v>
      </c>
      <c r="M71" s="110">
        <v>299262</v>
      </c>
      <c r="N71" s="110">
        <f t="shared" si="3"/>
        <v>164172.97297297299</v>
      </c>
      <c r="O71" s="110">
        <f t="shared" si="3"/>
        <v>-45259.45945945946</v>
      </c>
      <c r="P71" s="110">
        <f t="shared" si="3"/>
        <v>1153621.6216216218</v>
      </c>
      <c r="Q71" s="110">
        <f t="shared" si="3"/>
        <v>920162.16216216225</v>
      </c>
      <c r="R71" s="110">
        <f t="shared" si="3"/>
        <v>980016.21621621621</v>
      </c>
      <c r="S71" s="110">
        <f t="shared" si="3"/>
        <v>193205.40540540541</v>
      </c>
      <c r="T71" s="110">
        <f t="shared" si="3"/>
        <v>-15205.405405405407</v>
      </c>
      <c r="U71" s="110">
        <f t="shared" si="3"/>
        <v>1706081.0810810809</v>
      </c>
      <c r="V71" s="110">
        <f t="shared" si="3"/>
        <v>1557778.3783783785</v>
      </c>
      <c r="W71" s="110">
        <f t="shared" si="3"/>
        <v>1617632.4324324324</v>
      </c>
    </row>
    <row r="72" spans="1:23">
      <c r="A72" s="108">
        <v>3713</v>
      </c>
      <c r="B72" s="108" t="s">
        <v>177</v>
      </c>
      <c r="C72" s="109">
        <v>129</v>
      </c>
      <c r="D72" s="109">
        <v>2595</v>
      </c>
      <c r="E72" s="109">
        <v>-7761</v>
      </c>
      <c r="F72" s="109">
        <v>245155</v>
      </c>
      <c r="G72" s="109">
        <v>19381</v>
      </c>
      <c r="H72" s="109">
        <v>19381</v>
      </c>
      <c r="I72" s="109">
        <v>3039</v>
      </c>
      <c r="J72" s="109">
        <v>-11229</v>
      </c>
      <c r="K72" s="109">
        <v>240643</v>
      </c>
      <c r="L72" s="109">
        <v>19381</v>
      </c>
      <c r="M72" s="109">
        <v>19381</v>
      </c>
      <c r="N72" s="109">
        <f t="shared" si="3"/>
        <v>20116.279069767439</v>
      </c>
      <c r="O72" s="109">
        <f t="shared" si="3"/>
        <v>-60162.79069767442</v>
      </c>
      <c r="P72" s="109">
        <f t="shared" si="3"/>
        <v>1900426.3565891471</v>
      </c>
      <c r="Q72" s="109">
        <f t="shared" si="3"/>
        <v>150240.31007751939</v>
      </c>
      <c r="R72" s="109">
        <f t="shared" si="3"/>
        <v>150240.31007751939</v>
      </c>
      <c r="S72" s="109">
        <f t="shared" si="3"/>
        <v>23558.139534883721</v>
      </c>
      <c r="T72" s="109">
        <f t="shared" si="3"/>
        <v>-87046.511627906977</v>
      </c>
      <c r="U72" s="109">
        <f t="shared" si="3"/>
        <v>1865449.6124031006</v>
      </c>
      <c r="V72" s="109">
        <f t="shared" si="3"/>
        <v>150240.31007751939</v>
      </c>
      <c r="W72" s="109">
        <f t="shared" si="3"/>
        <v>150240.31007751939</v>
      </c>
    </row>
    <row r="73" spans="1:23">
      <c r="A73" s="21">
        <v>4902</v>
      </c>
      <c r="B73" s="21" t="s">
        <v>187</v>
      </c>
      <c r="C73" s="110">
        <v>109</v>
      </c>
      <c r="D73" s="110">
        <v>1984</v>
      </c>
      <c r="E73" s="110">
        <v>3004</v>
      </c>
      <c r="F73" s="110">
        <v>331314</v>
      </c>
      <c r="G73" s="110">
        <v>34864</v>
      </c>
      <c r="H73" s="110">
        <v>34864</v>
      </c>
      <c r="I73" s="110">
        <v>10789</v>
      </c>
      <c r="J73" s="110">
        <v>33</v>
      </c>
      <c r="K73" s="110">
        <v>298322</v>
      </c>
      <c r="L73" s="110">
        <v>23536</v>
      </c>
      <c r="M73" s="110">
        <v>23536</v>
      </c>
      <c r="N73" s="110">
        <f t="shared" si="3"/>
        <v>18201.834862385324</v>
      </c>
      <c r="O73" s="110">
        <f t="shared" si="3"/>
        <v>27559.633027522934</v>
      </c>
      <c r="P73" s="110">
        <f t="shared" si="3"/>
        <v>3039577.981651376</v>
      </c>
      <c r="Q73" s="110">
        <f t="shared" si="3"/>
        <v>319853.21100917429</v>
      </c>
      <c r="R73" s="110">
        <f t="shared" si="3"/>
        <v>319853.21100917429</v>
      </c>
      <c r="S73" s="110">
        <f t="shared" si="3"/>
        <v>98981.65137614678</v>
      </c>
      <c r="T73" s="110">
        <f t="shared" si="3"/>
        <v>302.75229357798167</v>
      </c>
      <c r="U73" s="110">
        <f t="shared" si="3"/>
        <v>2736899.0825688075</v>
      </c>
      <c r="V73" s="110">
        <f t="shared" si="3"/>
        <v>215926.60550458715</v>
      </c>
      <c r="W73" s="110">
        <f t="shared" si="3"/>
        <v>215926.60550458715</v>
      </c>
    </row>
    <row r="74" spans="1:23">
      <c r="A74" s="108">
        <v>7509</v>
      </c>
      <c r="B74" s="108" t="s">
        <v>213</v>
      </c>
      <c r="C74" s="109">
        <v>108</v>
      </c>
      <c r="D74" s="109">
        <v>18318</v>
      </c>
      <c r="E74" s="109">
        <v>-24587</v>
      </c>
      <c r="F74" s="109">
        <v>301127</v>
      </c>
      <c r="G74" s="109">
        <v>39383</v>
      </c>
      <c r="H74" s="109">
        <v>39383</v>
      </c>
      <c r="I74" s="109">
        <v>19646</v>
      </c>
      <c r="J74" s="109">
        <v>-36836</v>
      </c>
      <c r="K74" s="109">
        <v>382045</v>
      </c>
      <c r="L74" s="109">
        <v>98165</v>
      </c>
      <c r="M74" s="109">
        <v>98165</v>
      </c>
      <c r="N74" s="109">
        <f t="shared" si="3"/>
        <v>169611.11111111112</v>
      </c>
      <c r="O74" s="109">
        <f t="shared" si="3"/>
        <v>-227657.40740740742</v>
      </c>
      <c r="P74" s="109">
        <f t="shared" si="3"/>
        <v>2788212.9629629632</v>
      </c>
      <c r="Q74" s="109">
        <f t="shared" si="3"/>
        <v>364657.40740740742</v>
      </c>
      <c r="R74" s="109">
        <f t="shared" si="3"/>
        <v>364657.40740740742</v>
      </c>
      <c r="S74" s="109">
        <f t="shared" si="3"/>
        <v>181907.40740740742</v>
      </c>
      <c r="T74" s="109">
        <f t="shared" si="3"/>
        <v>-341074.0740740741</v>
      </c>
      <c r="U74" s="109">
        <f t="shared" si="3"/>
        <v>3537453.7037037038</v>
      </c>
      <c r="V74" s="109">
        <f t="shared" si="3"/>
        <v>908935.18518518517</v>
      </c>
      <c r="W74" s="109">
        <f t="shared" si="3"/>
        <v>908935.18518518517</v>
      </c>
    </row>
    <row r="75" spans="1:23">
      <c r="A75" s="21">
        <v>5611</v>
      </c>
      <c r="B75" s="21" t="s">
        <v>193</v>
      </c>
      <c r="C75" s="110">
        <v>93</v>
      </c>
      <c r="D75" s="110">
        <v>5266</v>
      </c>
      <c r="E75" s="110">
        <v>0</v>
      </c>
      <c r="F75" s="110">
        <v>102522</v>
      </c>
      <c r="G75" s="110">
        <v>6818</v>
      </c>
      <c r="H75" s="110">
        <v>6818</v>
      </c>
      <c r="I75" s="110">
        <v>6543</v>
      </c>
      <c r="J75" s="110">
        <v>-3181</v>
      </c>
      <c r="K75" s="110">
        <v>117753</v>
      </c>
      <c r="L75" s="110">
        <v>25644</v>
      </c>
      <c r="M75" s="110">
        <v>25644</v>
      </c>
      <c r="N75" s="110">
        <f t="shared" si="3"/>
        <v>56623.655913978495</v>
      </c>
      <c r="O75" s="110">
        <f t="shared" si="3"/>
        <v>0</v>
      </c>
      <c r="P75" s="110">
        <f t="shared" si="3"/>
        <v>1102387.0967741937</v>
      </c>
      <c r="Q75" s="110">
        <f t="shared" si="3"/>
        <v>73311.827956989247</v>
      </c>
      <c r="R75" s="110">
        <f t="shared" si="3"/>
        <v>73311.827956989247</v>
      </c>
      <c r="S75" s="110">
        <f t="shared" si="3"/>
        <v>70354.838709677424</v>
      </c>
      <c r="T75" s="110">
        <f t="shared" si="3"/>
        <v>-34204.301075268813</v>
      </c>
      <c r="U75" s="110">
        <f t="shared" si="3"/>
        <v>1266161.2903225808</v>
      </c>
      <c r="V75" s="110">
        <f t="shared" si="3"/>
        <v>275741.93548387097</v>
      </c>
      <c r="W75" s="110">
        <f t="shared" si="3"/>
        <v>275741.93548387097</v>
      </c>
    </row>
    <row r="76" spans="1:23">
      <c r="A76" s="108">
        <v>6706</v>
      </c>
      <c r="B76" s="108" t="s">
        <v>207</v>
      </c>
      <c r="C76" s="109">
        <v>92</v>
      </c>
      <c r="D76" s="109">
        <v>30152.1</v>
      </c>
      <c r="E76" s="109">
        <v>-6770.4000000000005</v>
      </c>
      <c r="F76" s="109">
        <v>213016.5</v>
      </c>
      <c r="G76" s="109">
        <v>10948.599999999999</v>
      </c>
      <c r="H76" s="109">
        <v>10948.599999999999</v>
      </c>
      <c r="I76" s="109">
        <v>38980.699999999997</v>
      </c>
      <c r="J76" s="109">
        <v>-39746</v>
      </c>
      <c r="K76" s="109">
        <v>268886.8</v>
      </c>
      <c r="L76" s="109">
        <v>64814.8</v>
      </c>
      <c r="M76" s="109">
        <v>65219</v>
      </c>
      <c r="N76" s="109">
        <f t="shared" si="3"/>
        <v>327740.21739130432</v>
      </c>
      <c r="O76" s="109">
        <f t="shared" si="3"/>
        <v>-73591.304347826095</v>
      </c>
      <c r="P76" s="109">
        <f t="shared" si="3"/>
        <v>2315396.739130435</v>
      </c>
      <c r="Q76" s="109">
        <f t="shared" si="3"/>
        <v>119006.52173913042</v>
      </c>
      <c r="R76" s="109">
        <f t="shared" si="3"/>
        <v>119006.52173913042</v>
      </c>
      <c r="S76" s="109">
        <f t="shared" si="3"/>
        <v>423703.26086956519</v>
      </c>
      <c r="T76" s="109">
        <f t="shared" si="3"/>
        <v>-432021.73913043481</v>
      </c>
      <c r="U76" s="109">
        <f t="shared" si="3"/>
        <v>2922682.6086956523</v>
      </c>
      <c r="V76" s="109">
        <f t="shared" si="3"/>
        <v>704508.69565217395</v>
      </c>
      <c r="W76" s="109">
        <f t="shared" si="3"/>
        <v>708902.17391304346</v>
      </c>
    </row>
    <row r="77" spans="1:23">
      <c r="A77" s="21">
        <v>7505</v>
      </c>
      <c r="B77" s="21" t="s">
        <v>212</v>
      </c>
      <c r="C77" s="110">
        <v>76</v>
      </c>
      <c r="D77" s="110">
        <v>40886</v>
      </c>
      <c r="E77" s="110">
        <v>-13814</v>
      </c>
      <c r="F77" s="110">
        <v>865994</v>
      </c>
      <c r="G77" s="110">
        <v>7530</v>
      </c>
      <c r="H77" s="110">
        <v>7530</v>
      </c>
      <c r="I77" s="110">
        <v>40935</v>
      </c>
      <c r="J77" s="110">
        <v>-13814</v>
      </c>
      <c r="K77" s="110">
        <v>865482</v>
      </c>
      <c r="L77" s="110">
        <v>15700</v>
      </c>
      <c r="M77" s="110">
        <v>15700</v>
      </c>
      <c r="N77" s="110">
        <f t="shared" si="3"/>
        <v>537973.68421052641</v>
      </c>
      <c r="O77" s="110">
        <f t="shared" si="3"/>
        <v>-181763.15789473685</v>
      </c>
      <c r="P77" s="110">
        <f t="shared" si="3"/>
        <v>11394657.894736841</v>
      </c>
      <c r="Q77" s="110">
        <f t="shared" si="3"/>
        <v>99078.947368421053</v>
      </c>
      <c r="R77" s="110">
        <f t="shared" si="3"/>
        <v>99078.947368421053</v>
      </c>
      <c r="S77" s="110">
        <f t="shared" si="3"/>
        <v>538618.42105263157</v>
      </c>
      <c r="T77" s="110">
        <f t="shared" si="3"/>
        <v>-181763.15789473685</v>
      </c>
      <c r="U77" s="110">
        <f t="shared" si="3"/>
        <v>11387921.052631577</v>
      </c>
      <c r="V77" s="110">
        <f t="shared" si="3"/>
        <v>206578.94736842104</v>
      </c>
      <c r="W77" s="110">
        <f t="shared" si="3"/>
        <v>206578.94736842104</v>
      </c>
    </row>
    <row r="78" spans="1:23">
      <c r="A78" s="108">
        <v>3710</v>
      </c>
      <c r="B78" s="108" t="s">
        <v>175</v>
      </c>
      <c r="C78" s="109">
        <v>58</v>
      </c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</row>
    <row r="79" spans="1:23">
      <c r="A79" s="21">
        <v>6611</v>
      </c>
      <c r="B79" s="21" t="s">
        <v>205</v>
      </c>
      <c r="C79" s="110">
        <v>58</v>
      </c>
      <c r="D79" s="110">
        <v>12501.900000000001</v>
      </c>
      <c r="E79" s="110">
        <v>-9344.6</v>
      </c>
      <c r="F79" s="110">
        <v>79833.100000000006</v>
      </c>
      <c r="G79" s="110">
        <v>5995.2999999999993</v>
      </c>
      <c r="H79" s="110">
        <v>5995.2999999999993</v>
      </c>
      <c r="I79" s="110">
        <v>12501.900000000001</v>
      </c>
      <c r="J79" s="110">
        <v>-9344.6</v>
      </c>
      <c r="K79" s="110">
        <v>79833.100000000006</v>
      </c>
      <c r="L79" s="110">
        <v>5995.2999999999993</v>
      </c>
      <c r="M79" s="110">
        <v>5995.2999999999993</v>
      </c>
      <c r="N79" s="110">
        <f t="shared" ref="N79:W79" si="4">(D79/$C79)*1000</f>
        <v>215550</v>
      </c>
      <c r="O79" s="110">
        <f t="shared" si="4"/>
        <v>-161113.79310344826</v>
      </c>
      <c r="P79" s="110">
        <f t="shared" si="4"/>
        <v>1376432.7586206899</v>
      </c>
      <c r="Q79" s="110">
        <f t="shared" si="4"/>
        <v>103367.24137931033</v>
      </c>
      <c r="R79" s="110">
        <f t="shared" si="4"/>
        <v>103367.24137931033</v>
      </c>
      <c r="S79" s="110">
        <f t="shared" si="4"/>
        <v>215550</v>
      </c>
      <c r="T79" s="110">
        <f t="shared" si="4"/>
        <v>-161113.79310344826</v>
      </c>
      <c r="U79" s="110">
        <f t="shared" si="4"/>
        <v>1376432.7586206899</v>
      </c>
      <c r="V79" s="110">
        <f t="shared" si="4"/>
        <v>103367.24137931033</v>
      </c>
      <c r="W79" s="110">
        <f t="shared" si="4"/>
        <v>103367.24137931033</v>
      </c>
    </row>
    <row r="80" spans="1:23">
      <c r="A80" s="108">
        <v>3506</v>
      </c>
      <c r="B80" s="108" t="s">
        <v>171</v>
      </c>
      <c r="C80" s="109">
        <v>56</v>
      </c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</row>
    <row r="81" spans="1:23">
      <c r="A81" s="21">
        <v>4901</v>
      </c>
      <c r="B81" s="21" t="s">
        <v>186</v>
      </c>
      <c r="C81" s="110">
        <v>43</v>
      </c>
      <c r="D81" s="110">
        <v>-10124</v>
      </c>
      <c r="E81" s="110">
        <v>353</v>
      </c>
      <c r="F81" s="110">
        <v>80149</v>
      </c>
      <c r="G81" s="110">
        <v>13641</v>
      </c>
      <c r="H81" s="110">
        <v>13641</v>
      </c>
      <c r="I81" s="110">
        <v>-8972</v>
      </c>
      <c r="J81" s="110">
        <v>-7508</v>
      </c>
      <c r="K81" s="110">
        <v>80712</v>
      </c>
      <c r="L81" s="110">
        <v>13641</v>
      </c>
      <c r="M81" s="110">
        <v>13641</v>
      </c>
      <c r="N81" s="110">
        <f t="shared" ref="N81:W81" si="5">(D81/$C81)*1000</f>
        <v>-235441.8604651163</v>
      </c>
      <c r="O81" s="110">
        <f t="shared" si="5"/>
        <v>8209.3023255813951</v>
      </c>
      <c r="P81" s="110">
        <f t="shared" si="5"/>
        <v>1863930.2325581396</v>
      </c>
      <c r="Q81" s="110">
        <f t="shared" si="5"/>
        <v>317232.5581395349</v>
      </c>
      <c r="R81" s="110">
        <f t="shared" si="5"/>
        <v>317232.5581395349</v>
      </c>
      <c r="S81" s="110">
        <f t="shared" si="5"/>
        <v>-208651.16279069768</v>
      </c>
      <c r="T81" s="110">
        <f t="shared" si="5"/>
        <v>-174604.65116279072</v>
      </c>
      <c r="U81" s="110">
        <f t="shared" si="5"/>
        <v>1877023.2558139535</v>
      </c>
      <c r="V81" s="110">
        <f t="shared" si="5"/>
        <v>317232.5581395349</v>
      </c>
      <c r="W81" s="110">
        <f t="shared" si="5"/>
        <v>317232.5581395349</v>
      </c>
    </row>
    <row r="82" spans="1:2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110"/>
      <c r="O82" s="110"/>
      <c r="P82" s="110"/>
      <c r="Q82" s="110"/>
      <c r="R82" s="110"/>
      <c r="S82" s="110"/>
      <c r="T82" s="110"/>
      <c r="U82" s="110"/>
      <c r="V82" s="110"/>
      <c r="W82" s="110"/>
    </row>
    <row r="83" spans="1:23">
      <c r="A83" s="21"/>
      <c r="B83" s="21"/>
      <c r="C83" s="111">
        <f>SUM(C8:C81)</f>
        <v>348450</v>
      </c>
      <c r="D83" s="111">
        <f t="shared" ref="D83:M83" si="6">SUM(D8:D81)</f>
        <v>33003802.100000001</v>
      </c>
      <c r="E83" s="111">
        <f t="shared" si="6"/>
        <v>-22030893.699999999</v>
      </c>
      <c r="F83" s="111">
        <f t="shared" si="6"/>
        <v>548069820.60000002</v>
      </c>
      <c r="G83" s="111">
        <f t="shared" si="6"/>
        <v>234078581.09999999</v>
      </c>
      <c r="H83" s="111">
        <f t="shared" si="6"/>
        <v>325017452.10000002</v>
      </c>
      <c r="I83" s="111">
        <f t="shared" si="6"/>
        <v>67365446.800000012</v>
      </c>
      <c r="J83" s="111">
        <f t="shared" si="6"/>
        <v>-60078889.300000004</v>
      </c>
      <c r="K83" s="111">
        <f t="shared" si="6"/>
        <v>1044896875.1999999</v>
      </c>
      <c r="L83" s="111">
        <f t="shared" si="6"/>
        <v>472688463.10000002</v>
      </c>
      <c r="M83" s="111">
        <f t="shared" si="6"/>
        <v>581581048.29999995</v>
      </c>
      <c r="N83" s="111">
        <f t="shared" ref="N83:W83" si="7">(D83/$C83)*1000</f>
        <v>94716.034151241212</v>
      </c>
      <c r="O83" s="111">
        <f t="shared" si="7"/>
        <v>-63225.408810446264</v>
      </c>
      <c r="P83" s="111">
        <f t="shared" si="7"/>
        <v>1572879.3818338357</v>
      </c>
      <c r="Q83" s="111">
        <f t="shared" si="7"/>
        <v>671770.93155402492</v>
      </c>
      <c r="R83" s="111">
        <f t="shared" si="7"/>
        <v>932752.05079638411</v>
      </c>
      <c r="S83" s="111">
        <f t="shared" si="7"/>
        <v>193328.87587889226</v>
      </c>
      <c r="T83" s="111">
        <f t="shared" si="7"/>
        <v>-172417.53278806145</v>
      </c>
      <c r="U83" s="111">
        <f t="shared" si="7"/>
        <v>2998699.5987946619</v>
      </c>
      <c r="V83" s="111">
        <f t="shared" si="7"/>
        <v>1356546.0269766108</v>
      </c>
      <c r="W83" s="111">
        <f t="shared" si="7"/>
        <v>1669051.652460898</v>
      </c>
    </row>
  </sheetData>
  <mergeCells count="2">
    <mergeCell ref="N4:R4"/>
    <mergeCell ref="S4:W4"/>
  </mergeCells>
  <hyperlinks>
    <hyperlink ref="B1" location="Efnisyfirlit!A1" display="Efnisyfirlit" xr:uid="{B2479AC9-3404-4EDA-9F84-C7A740E5AC3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6D9A-095E-422B-98E3-6FF858ACFAED}">
  <dimension ref="A1:I85"/>
  <sheetViews>
    <sheetView workbookViewId="0">
      <selection activeCell="B1" sqref="B1"/>
    </sheetView>
  </sheetViews>
  <sheetFormatPr defaultRowHeight="14.5"/>
  <cols>
    <col min="1" max="1" width="5.81640625" customWidth="1"/>
    <col min="2" max="2" width="22.90625" customWidth="1"/>
    <col min="3" max="3" width="0" hidden="1" customWidth="1"/>
    <col min="4" max="4" width="11" customWidth="1"/>
    <col min="5" max="5" width="13" customWidth="1"/>
    <col min="6" max="7" width="12" customWidth="1"/>
    <col min="8" max="8" width="11.54296875" customWidth="1"/>
    <col min="9" max="9" width="14.36328125" customWidth="1"/>
  </cols>
  <sheetData>
    <row r="1" spans="1:9">
      <c r="B1" s="235" t="s">
        <v>1223</v>
      </c>
    </row>
    <row r="2" spans="1:9" ht="15.5">
      <c r="A2" s="2" t="s">
        <v>1261</v>
      </c>
      <c r="B2" s="15"/>
      <c r="C2" s="15"/>
      <c r="D2" s="51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28"/>
      <c r="B4" s="33" t="s">
        <v>413</v>
      </c>
      <c r="C4" s="16"/>
      <c r="D4" s="27" t="s">
        <v>414</v>
      </c>
      <c r="E4" s="27" t="s">
        <v>415</v>
      </c>
      <c r="F4" s="27" t="s">
        <v>415</v>
      </c>
      <c r="G4" s="27" t="s">
        <v>415</v>
      </c>
      <c r="H4" s="27" t="s">
        <v>415</v>
      </c>
      <c r="I4" s="27"/>
    </row>
    <row r="5" spans="1:9">
      <c r="A5" s="28"/>
      <c r="B5" s="28"/>
      <c r="C5" s="16"/>
      <c r="D5" s="77" t="s">
        <v>416</v>
      </c>
      <c r="E5" s="77" t="s">
        <v>417</v>
      </c>
      <c r="F5" s="77" t="s">
        <v>418</v>
      </c>
      <c r="G5" s="77" t="s">
        <v>419</v>
      </c>
      <c r="H5" s="77" t="s">
        <v>420</v>
      </c>
      <c r="I5" s="77"/>
    </row>
    <row r="6" spans="1:9">
      <c r="A6" s="51" t="s">
        <v>421</v>
      </c>
      <c r="B6" s="41" t="s">
        <v>422</v>
      </c>
      <c r="C6" s="16" t="s">
        <v>365</v>
      </c>
      <c r="D6" s="32" t="s">
        <v>423</v>
      </c>
      <c r="E6" s="32" t="s">
        <v>424</v>
      </c>
      <c r="F6" s="32" t="s">
        <v>425</v>
      </c>
      <c r="G6" s="32" t="s">
        <v>426</v>
      </c>
      <c r="H6" s="32" t="s">
        <v>427</v>
      </c>
      <c r="I6" s="32" t="s">
        <v>428</v>
      </c>
    </row>
    <row r="8" spans="1:9">
      <c r="A8" s="125">
        <v>0</v>
      </c>
      <c r="B8" s="108" t="s">
        <v>18</v>
      </c>
      <c r="C8" s="109">
        <v>126041</v>
      </c>
      <c r="D8" s="126">
        <v>0.1452</v>
      </c>
      <c r="E8" s="109">
        <v>80254651.600999996</v>
      </c>
      <c r="F8" s="109">
        <v>9727836.557696972</v>
      </c>
      <c r="G8" s="109">
        <f>E8-F8</f>
        <v>70526815.043303028</v>
      </c>
      <c r="H8" s="109">
        <f>(E8/C8)*1000</f>
        <v>636734.48799200251</v>
      </c>
      <c r="I8" s="109">
        <f>E8/D8</f>
        <v>552717986.23278236</v>
      </c>
    </row>
    <row r="9" spans="1:9">
      <c r="A9" s="21">
        <v>1000</v>
      </c>
      <c r="B9" s="21" t="s">
        <v>159</v>
      </c>
      <c r="C9" s="110">
        <v>35970</v>
      </c>
      <c r="D9" s="127">
        <v>0.14480000000000001</v>
      </c>
      <c r="E9" s="110">
        <v>23323608.079</v>
      </c>
      <c r="F9" s="110">
        <v>2834913.6891602213</v>
      </c>
      <c r="G9" s="110">
        <f t="shared" ref="G9:G72" si="0">E9-F9</f>
        <v>20488694.38983978</v>
      </c>
      <c r="H9" s="110">
        <f t="shared" ref="H9:H72" si="1">(E9/C9)*1000</f>
        <v>648418.35082012787</v>
      </c>
      <c r="I9" s="110">
        <f t="shared" ref="I9:I72" si="2">E9/D9</f>
        <v>161074641.42955801</v>
      </c>
    </row>
    <row r="10" spans="1:9">
      <c r="A10" s="125">
        <v>1100</v>
      </c>
      <c r="B10" s="108" t="s">
        <v>160</v>
      </c>
      <c r="C10" s="109">
        <v>4575</v>
      </c>
      <c r="D10" s="126">
        <v>0.13699999999999998</v>
      </c>
      <c r="E10" s="109">
        <v>3145639.6159999999</v>
      </c>
      <c r="F10" s="109">
        <v>404111.36672700738</v>
      </c>
      <c r="G10" s="109">
        <f t="shared" si="0"/>
        <v>2741528.2492729924</v>
      </c>
      <c r="H10" s="109">
        <f t="shared" si="1"/>
        <v>687571.50076502725</v>
      </c>
      <c r="I10" s="109">
        <f t="shared" si="2"/>
        <v>22960873.109489053</v>
      </c>
    </row>
    <row r="11" spans="1:9">
      <c r="A11" s="21">
        <v>1300</v>
      </c>
      <c r="B11" s="21" t="s">
        <v>161</v>
      </c>
      <c r="C11" s="110">
        <v>15709</v>
      </c>
      <c r="D11" s="127">
        <v>0.13699999999999998</v>
      </c>
      <c r="E11" s="110">
        <v>10524184.162</v>
      </c>
      <c r="F11" s="110">
        <v>1352011.9799357667</v>
      </c>
      <c r="G11" s="110">
        <f t="shared" si="0"/>
        <v>9172172.1820642333</v>
      </c>
      <c r="H11" s="110">
        <f t="shared" si="1"/>
        <v>669946.15583423513</v>
      </c>
      <c r="I11" s="110">
        <f t="shared" si="2"/>
        <v>76818862.496350378</v>
      </c>
    </row>
    <row r="12" spans="1:9">
      <c r="A12" s="125">
        <v>1400</v>
      </c>
      <c r="B12" s="108" t="s">
        <v>162</v>
      </c>
      <c r="C12" s="109">
        <v>29412</v>
      </c>
      <c r="D12" s="126">
        <v>0.14480000000000001</v>
      </c>
      <c r="E12" s="109">
        <v>17873581.943</v>
      </c>
      <c r="F12" s="109">
        <v>2172479.5731823202</v>
      </c>
      <c r="G12" s="109">
        <f t="shared" si="0"/>
        <v>15701102.36981768</v>
      </c>
      <c r="H12" s="109">
        <f t="shared" si="1"/>
        <v>607696.92448660405</v>
      </c>
      <c r="I12" s="109">
        <f t="shared" si="2"/>
        <v>123436339.38535911</v>
      </c>
    </row>
    <row r="13" spans="1:9">
      <c r="A13" s="21">
        <v>1604</v>
      </c>
      <c r="B13" s="21" t="s">
        <v>163</v>
      </c>
      <c r="C13" s="110">
        <v>10556</v>
      </c>
      <c r="D13" s="127">
        <v>0.14480000000000001</v>
      </c>
      <c r="E13" s="110">
        <v>6269474.6310000001</v>
      </c>
      <c r="F13" s="110">
        <v>762035.59050828719</v>
      </c>
      <c r="G13" s="110">
        <f t="shared" si="0"/>
        <v>5507439.0404917132</v>
      </c>
      <c r="H13" s="110">
        <f t="shared" si="1"/>
        <v>593925.2208222812</v>
      </c>
      <c r="I13" s="110">
        <f t="shared" si="2"/>
        <v>43297476.733425409</v>
      </c>
    </row>
    <row r="14" spans="1:9">
      <c r="A14" s="125">
        <v>1606</v>
      </c>
      <c r="B14" s="108" t="s">
        <v>164</v>
      </c>
      <c r="C14" s="109">
        <v>221</v>
      </c>
      <c r="D14" s="126">
        <v>0.13730000000000001</v>
      </c>
      <c r="E14" s="109">
        <v>134158.01300000001</v>
      </c>
      <c r="F14" s="109">
        <v>17197.239831026949</v>
      </c>
      <c r="G14" s="109">
        <f t="shared" si="0"/>
        <v>116960.77316897306</v>
      </c>
      <c r="H14" s="109">
        <f t="shared" si="1"/>
        <v>607049.8325791856</v>
      </c>
      <c r="I14" s="109">
        <f t="shared" si="2"/>
        <v>977115.8994901675</v>
      </c>
    </row>
    <row r="15" spans="1:9">
      <c r="A15" s="21">
        <v>2000</v>
      </c>
      <c r="B15" s="21" t="s">
        <v>165</v>
      </c>
      <c r="C15" s="110">
        <v>17805</v>
      </c>
      <c r="D15" s="127">
        <v>0.15049999999999999</v>
      </c>
      <c r="E15" s="110">
        <v>10398609.225</v>
      </c>
      <c r="F15" s="110">
        <v>1216049.9824584718</v>
      </c>
      <c r="G15" s="110">
        <f t="shared" si="0"/>
        <v>9182559.2425415274</v>
      </c>
      <c r="H15" s="110">
        <f t="shared" si="1"/>
        <v>584027.47683235048</v>
      </c>
      <c r="I15" s="110">
        <f t="shared" si="2"/>
        <v>69093749.003322259</v>
      </c>
    </row>
    <row r="16" spans="1:9">
      <c r="A16" s="125">
        <v>2300</v>
      </c>
      <c r="B16" s="108" t="s">
        <v>429</v>
      </c>
      <c r="C16" s="109">
        <v>3323</v>
      </c>
      <c r="D16" s="126">
        <v>0.1399</v>
      </c>
      <c r="E16" s="109">
        <v>1789123.4240000001</v>
      </c>
      <c r="F16" s="109">
        <v>225079.14412008578</v>
      </c>
      <c r="G16" s="109">
        <f t="shared" si="0"/>
        <v>1564044.2798799144</v>
      </c>
      <c r="H16" s="109">
        <f t="shared" si="1"/>
        <v>538406.08606680715</v>
      </c>
      <c r="I16" s="109">
        <f t="shared" si="2"/>
        <v>12788587.734095784</v>
      </c>
    </row>
    <row r="17" spans="1:9">
      <c r="A17" s="21">
        <v>2503</v>
      </c>
      <c r="B17" s="21" t="s">
        <v>167</v>
      </c>
      <c r="C17" s="110">
        <v>1779</v>
      </c>
      <c r="D17" s="127">
        <v>0.1452</v>
      </c>
      <c r="E17" s="110">
        <v>972232.74699999997</v>
      </c>
      <c r="F17" s="110">
        <v>117846.3935757576</v>
      </c>
      <c r="G17" s="110">
        <f t="shared" si="0"/>
        <v>854386.35342424235</v>
      </c>
      <c r="H17" s="110">
        <f t="shared" si="1"/>
        <v>546505.19786396855</v>
      </c>
      <c r="I17" s="110">
        <f t="shared" si="2"/>
        <v>6695817.8168044081</v>
      </c>
    </row>
    <row r="18" spans="1:9">
      <c r="A18" s="125">
        <v>2504</v>
      </c>
      <c r="B18" s="108" t="s">
        <v>168</v>
      </c>
      <c r="C18" s="109">
        <v>1595</v>
      </c>
      <c r="D18" s="126">
        <v>0.1452</v>
      </c>
      <c r="E18" s="109">
        <v>867447.43</v>
      </c>
      <c r="F18" s="109">
        <v>105145.14303030304</v>
      </c>
      <c r="G18" s="109">
        <f t="shared" si="0"/>
        <v>762302.28696969699</v>
      </c>
      <c r="H18" s="109">
        <f t="shared" si="1"/>
        <v>543854.18808777432</v>
      </c>
      <c r="I18" s="109">
        <f t="shared" si="2"/>
        <v>5974155.8539944906</v>
      </c>
    </row>
    <row r="19" spans="1:9">
      <c r="A19" s="21">
        <v>2506</v>
      </c>
      <c r="B19" s="21" t="s">
        <v>169</v>
      </c>
      <c r="C19" s="110">
        <v>1268</v>
      </c>
      <c r="D19" s="127">
        <v>0.1452</v>
      </c>
      <c r="E19" s="110">
        <v>678618.18099999998</v>
      </c>
      <c r="F19" s="110">
        <v>82256.749212121213</v>
      </c>
      <c r="G19" s="110">
        <f t="shared" si="0"/>
        <v>596361.43178787874</v>
      </c>
      <c r="H19" s="110">
        <f t="shared" si="1"/>
        <v>535187.83990536281</v>
      </c>
      <c r="I19" s="110">
        <f t="shared" si="2"/>
        <v>4673678.9325068872</v>
      </c>
    </row>
    <row r="20" spans="1:9">
      <c r="A20" s="125">
        <v>3000</v>
      </c>
      <c r="B20" s="108" t="s">
        <v>170</v>
      </c>
      <c r="C20" s="109">
        <v>7259</v>
      </c>
      <c r="D20" s="126">
        <v>0.1452</v>
      </c>
      <c r="E20" s="109">
        <v>4294985.7960000001</v>
      </c>
      <c r="F20" s="109">
        <v>520604.3389090909</v>
      </c>
      <c r="G20" s="109">
        <f t="shared" si="0"/>
        <v>3774381.4570909091</v>
      </c>
      <c r="H20" s="109">
        <f t="shared" si="1"/>
        <v>591677.33792533411</v>
      </c>
      <c r="I20" s="109">
        <f t="shared" si="2"/>
        <v>29579791.983471077</v>
      </c>
    </row>
    <row r="21" spans="1:9">
      <c r="A21" s="21">
        <v>3506</v>
      </c>
      <c r="B21" s="21" t="s">
        <v>171</v>
      </c>
      <c r="C21" s="110">
        <v>56</v>
      </c>
      <c r="D21" s="127">
        <v>0.1244</v>
      </c>
      <c r="E21" s="110">
        <v>31432.203000000001</v>
      </c>
      <c r="F21" s="110">
        <v>4446.9997813504824</v>
      </c>
      <c r="G21" s="110">
        <f t="shared" si="0"/>
        <v>26985.20321864952</v>
      </c>
      <c r="H21" s="110">
        <f t="shared" si="1"/>
        <v>561289.33928571432</v>
      </c>
      <c r="I21" s="110">
        <f t="shared" si="2"/>
        <v>252670.44212218651</v>
      </c>
    </row>
    <row r="22" spans="1:9">
      <c r="A22" s="125">
        <v>3511</v>
      </c>
      <c r="B22" s="108" t="s">
        <v>172</v>
      </c>
      <c r="C22" s="109">
        <v>648</v>
      </c>
      <c r="D22" s="126">
        <v>0.13140000000000002</v>
      </c>
      <c r="E22" s="109">
        <v>365175.054</v>
      </c>
      <c r="F22" s="109">
        <v>48912.335999999996</v>
      </c>
      <c r="G22" s="109">
        <f t="shared" si="0"/>
        <v>316262.71799999999</v>
      </c>
      <c r="H22" s="109">
        <f t="shared" si="1"/>
        <v>563541.75</v>
      </c>
      <c r="I22" s="109">
        <f t="shared" si="2"/>
        <v>2779109.9999999995</v>
      </c>
    </row>
    <row r="23" spans="1:9">
      <c r="A23" s="21">
        <v>3609</v>
      </c>
      <c r="B23" s="21" t="s">
        <v>173</v>
      </c>
      <c r="C23" s="110">
        <v>3745</v>
      </c>
      <c r="D23" s="127">
        <v>0.1452</v>
      </c>
      <c r="E23" s="110">
        <v>2011978.44</v>
      </c>
      <c r="F23" s="110">
        <v>243876.17454545456</v>
      </c>
      <c r="G23" s="110">
        <f t="shared" si="0"/>
        <v>1768102.2654545454</v>
      </c>
      <c r="H23" s="110">
        <f t="shared" si="1"/>
        <v>537243.90921228298</v>
      </c>
      <c r="I23" s="110">
        <f t="shared" si="2"/>
        <v>13856600.826446282</v>
      </c>
    </row>
    <row r="24" spans="1:9">
      <c r="A24" s="125">
        <v>3709</v>
      </c>
      <c r="B24" s="108" t="s">
        <v>174</v>
      </c>
      <c r="C24" s="109">
        <v>877</v>
      </c>
      <c r="D24" s="126">
        <v>0.1452</v>
      </c>
      <c r="E24" s="109">
        <v>490288.28600000002</v>
      </c>
      <c r="F24" s="109">
        <v>59428.883151515154</v>
      </c>
      <c r="G24" s="109">
        <f t="shared" si="0"/>
        <v>430859.40284848487</v>
      </c>
      <c r="H24" s="109">
        <f t="shared" si="1"/>
        <v>559051.63740022806</v>
      </c>
      <c r="I24" s="109">
        <f t="shared" si="2"/>
        <v>3376641.0881542703</v>
      </c>
    </row>
    <row r="25" spans="1:9">
      <c r="A25" s="21">
        <v>3710</v>
      </c>
      <c r="B25" s="21" t="s">
        <v>175</v>
      </c>
      <c r="C25" s="110">
        <v>58</v>
      </c>
      <c r="D25" s="127">
        <v>0.1452</v>
      </c>
      <c r="E25" s="110">
        <v>24958.987000000001</v>
      </c>
      <c r="F25" s="110">
        <v>3025.3317575757578</v>
      </c>
      <c r="G25" s="110">
        <f t="shared" si="0"/>
        <v>21933.655242424244</v>
      </c>
      <c r="H25" s="110">
        <f t="shared" si="1"/>
        <v>430327.36206896557</v>
      </c>
      <c r="I25" s="110">
        <f t="shared" si="2"/>
        <v>171893.84986225897</v>
      </c>
    </row>
    <row r="26" spans="1:9">
      <c r="A26" s="125">
        <v>3711</v>
      </c>
      <c r="B26" s="108" t="s">
        <v>176</v>
      </c>
      <c r="C26" s="109">
        <v>1177</v>
      </c>
      <c r="D26" s="126">
        <v>0.14369999999999999</v>
      </c>
      <c r="E26" s="109">
        <v>684131.36100000003</v>
      </c>
      <c r="F26" s="109">
        <v>83790.619022964529</v>
      </c>
      <c r="G26" s="109">
        <f t="shared" si="0"/>
        <v>600340.74197703553</v>
      </c>
      <c r="H26" s="109">
        <f t="shared" si="1"/>
        <v>581250.09430756164</v>
      </c>
      <c r="I26" s="109">
        <f t="shared" si="2"/>
        <v>4760830.6263048025</v>
      </c>
    </row>
    <row r="27" spans="1:9">
      <c r="A27" s="21">
        <v>3713</v>
      </c>
      <c r="B27" s="21" t="s">
        <v>177</v>
      </c>
      <c r="C27" s="110">
        <v>129</v>
      </c>
      <c r="D27" s="127">
        <v>0.14480000000000001</v>
      </c>
      <c r="E27" s="110">
        <v>58823.279000000002</v>
      </c>
      <c r="F27" s="110">
        <v>7149.7908176795581</v>
      </c>
      <c r="G27" s="110">
        <f t="shared" si="0"/>
        <v>51673.488182320441</v>
      </c>
      <c r="H27" s="110">
        <f t="shared" si="1"/>
        <v>455994.41085271322</v>
      </c>
      <c r="I27" s="110">
        <f t="shared" si="2"/>
        <v>406238.11464088398</v>
      </c>
    </row>
    <row r="28" spans="1:9">
      <c r="A28" s="125">
        <v>3714</v>
      </c>
      <c r="B28" s="108" t="s">
        <v>178</v>
      </c>
      <c r="C28" s="109">
        <v>1641</v>
      </c>
      <c r="D28" s="126">
        <v>0.1452</v>
      </c>
      <c r="E28" s="109">
        <v>989559.08799999999</v>
      </c>
      <c r="F28" s="109">
        <v>119946.55612121211</v>
      </c>
      <c r="G28" s="109">
        <f t="shared" si="0"/>
        <v>869612.53187878791</v>
      </c>
      <c r="H28" s="109">
        <f t="shared" si="1"/>
        <v>603021.99146861664</v>
      </c>
      <c r="I28" s="109">
        <f t="shared" si="2"/>
        <v>6815145.2341597797</v>
      </c>
    </row>
    <row r="29" spans="1:9">
      <c r="A29" s="21">
        <v>3811</v>
      </c>
      <c r="B29" s="21" t="s">
        <v>179</v>
      </c>
      <c r="C29" s="110">
        <v>667</v>
      </c>
      <c r="D29" s="127">
        <v>0.1452</v>
      </c>
      <c r="E29" s="110">
        <v>327076.99800000002</v>
      </c>
      <c r="F29" s="110">
        <v>39645.696727272734</v>
      </c>
      <c r="G29" s="110">
        <f t="shared" si="0"/>
        <v>287431.30127272732</v>
      </c>
      <c r="H29" s="110">
        <f t="shared" si="1"/>
        <v>490370.31184407801</v>
      </c>
      <c r="I29" s="110">
        <f t="shared" si="2"/>
        <v>2252596.4049586779</v>
      </c>
    </row>
    <row r="30" spans="1:9">
      <c r="A30" s="125">
        <v>4100</v>
      </c>
      <c r="B30" s="108" t="s">
        <v>180</v>
      </c>
      <c r="C30" s="109">
        <v>945</v>
      </c>
      <c r="D30" s="126">
        <v>0.1452</v>
      </c>
      <c r="E30" s="109">
        <v>536890.60699999996</v>
      </c>
      <c r="F30" s="109">
        <v>65077.649333333335</v>
      </c>
      <c r="G30" s="109">
        <f t="shared" si="0"/>
        <v>471812.9576666666</v>
      </c>
      <c r="H30" s="109">
        <f t="shared" si="1"/>
        <v>568138.20846560842</v>
      </c>
      <c r="I30" s="109">
        <f t="shared" si="2"/>
        <v>3697593.7121212119</v>
      </c>
    </row>
    <row r="31" spans="1:9">
      <c r="A31" s="21">
        <v>4200</v>
      </c>
      <c r="B31" s="21" t="s">
        <v>181</v>
      </c>
      <c r="C31" s="110">
        <v>3707</v>
      </c>
      <c r="D31" s="127">
        <v>0.1452</v>
      </c>
      <c r="E31" s="110">
        <v>2165434.0950000002</v>
      </c>
      <c r="F31" s="110">
        <v>262476.86</v>
      </c>
      <c r="G31" s="110">
        <f t="shared" si="0"/>
        <v>1902957.2350000003</v>
      </c>
      <c r="H31" s="110">
        <f t="shared" si="1"/>
        <v>584147.31454005942</v>
      </c>
      <c r="I31" s="110">
        <f t="shared" si="2"/>
        <v>14913457.954545457</v>
      </c>
    </row>
    <row r="32" spans="1:9">
      <c r="A32" s="125">
        <v>4502</v>
      </c>
      <c r="B32" s="108" t="s">
        <v>182</v>
      </c>
      <c r="C32" s="109">
        <v>275</v>
      </c>
      <c r="D32" s="126">
        <v>0.1452</v>
      </c>
      <c r="E32" s="109">
        <v>142626.929</v>
      </c>
      <c r="F32" s="109">
        <v>17288.112606060604</v>
      </c>
      <c r="G32" s="109">
        <f t="shared" si="0"/>
        <v>125338.8163939394</v>
      </c>
      <c r="H32" s="109">
        <f t="shared" si="1"/>
        <v>518643.37818181823</v>
      </c>
      <c r="I32" s="109">
        <f t="shared" si="2"/>
        <v>982279.12534435268</v>
      </c>
    </row>
    <row r="33" spans="1:9">
      <c r="A33" s="21">
        <v>4604</v>
      </c>
      <c r="B33" s="21" t="s">
        <v>183</v>
      </c>
      <c r="C33" s="110">
        <v>244</v>
      </c>
      <c r="D33" s="127">
        <v>0.1452</v>
      </c>
      <c r="E33" s="110">
        <v>153001.976</v>
      </c>
      <c r="F33" s="110">
        <v>18545.694060606063</v>
      </c>
      <c r="G33" s="110">
        <f t="shared" si="0"/>
        <v>134456.28193939393</v>
      </c>
      <c r="H33" s="110">
        <f t="shared" si="1"/>
        <v>627057.2786885245</v>
      </c>
      <c r="I33" s="110">
        <f t="shared" si="2"/>
        <v>1053732.6170798899</v>
      </c>
    </row>
    <row r="34" spans="1:9">
      <c r="A34" s="125">
        <v>4607</v>
      </c>
      <c r="B34" s="108" t="s">
        <v>184</v>
      </c>
      <c r="C34" s="109">
        <v>1024</v>
      </c>
      <c r="D34" s="126">
        <v>0.1452</v>
      </c>
      <c r="E34" s="109">
        <v>610337.43799999997</v>
      </c>
      <c r="F34" s="109">
        <v>73980.29551515152</v>
      </c>
      <c r="G34" s="109">
        <f t="shared" si="0"/>
        <v>536357.14248484839</v>
      </c>
      <c r="H34" s="109">
        <f t="shared" si="1"/>
        <v>596032.654296875</v>
      </c>
      <c r="I34" s="109">
        <f t="shared" si="2"/>
        <v>4203425.8815426994</v>
      </c>
    </row>
    <row r="35" spans="1:9">
      <c r="A35" s="21">
        <v>4803</v>
      </c>
      <c r="B35" s="21" t="s">
        <v>185</v>
      </c>
      <c r="C35" s="110">
        <v>196</v>
      </c>
      <c r="D35" s="127">
        <v>0.14480000000000001</v>
      </c>
      <c r="E35" s="110">
        <v>107171.09</v>
      </c>
      <c r="F35" s="110">
        <v>13026.320331491712</v>
      </c>
      <c r="G35" s="110">
        <f t="shared" si="0"/>
        <v>94144.769668508292</v>
      </c>
      <c r="H35" s="110">
        <f t="shared" si="1"/>
        <v>546791.27551020402</v>
      </c>
      <c r="I35" s="110">
        <f t="shared" si="2"/>
        <v>740131.83701657446</v>
      </c>
    </row>
    <row r="36" spans="1:9">
      <c r="A36" s="125">
        <v>4901</v>
      </c>
      <c r="B36" s="108" t="s">
        <v>186</v>
      </c>
      <c r="C36" s="109">
        <v>43</v>
      </c>
      <c r="D36" s="126">
        <v>0.1452</v>
      </c>
      <c r="E36" s="109">
        <v>27005.625</v>
      </c>
      <c r="F36" s="109">
        <v>3273.409090909091</v>
      </c>
      <c r="G36" s="109">
        <f t="shared" si="0"/>
        <v>23732.215909090908</v>
      </c>
      <c r="H36" s="109">
        <f t="shared" si="1"/>
        <v>628037.79069767438</v>
      </c>
      <c r="I36" s="109">
        <f t="shared" si="2"/>
        <v>185989.15289256198</v>
      </c>
    </row>
    <row r="37" spans="1:9">
      <c r="A37" s="21">
        <v>4902</v>
      </c>
      <c r="B37" s="21" t="s">
        <v>187</v>
      </c>
      <c r="C37" s="110">
        <v>109</v>
      </c>
      <c r="D37" s="127">
        <v>0.1452</v>
      </c>
      <c r="E37" s="110">
        <v>62724.858</v>
      </c>
      <c r="F37" s="110">
        <v>7603.0130909090913</v>
      </c>
      <c r="G37" s="110">
        <f t="shared" si="0"/>
        <v>55121.844909090913</v>
      </c>
      <c r="H37" s="110">
        <f t="shared" si="1"/>
        <v>575457.41284403671</v>
      </c>
      <c r="I37" s="110">
        <f t="shared" si="2"/>
        <v>431989.38016528927</v>
      </c>
    </row>
    <row r="38" spans="1:9">
      <c r="A38" s="125">
        <v>4911</v>
      </c>
      <c r="B38" s="108" t="s">
        <v>188</v>
      </c>
      <c r="C38" s="109">
        <v>451</v>
      </c>
      <c r="D38" s="126">
        <v>0.1452</v>
      </c>
      <c r="E38" s="109">
        <v>265758.00900000002</v>
      </c>
      <c r="F38" s="109">
        <v>32213.092000000001</v>
      </c>
      <c r="G38" s="109">
        <f t="shared" si="0"/>
        <v>233544.91700000002</v>
      </c>
      <c r="H38" s="109">
        <f t="shared" si="1"/>
        <v>589263.87804878049</v>
      </c>
      <c r="I38" s="109">
        <f t="shared" si="2"/>
        <v>1830289.3181818184</v>
      </c>
    </row>
    <row r="39" spans="1:9">
      <c r="A39" s="21">
        <v>5200</v>
      </c>
      <c r="B39" s="21" t="s">
        <v>189</v>
      </c>
      <c r="C39" s="110">
        <v>3955</v>
      </c>
      <c r="D39" s="127">
        <v>0.1452</v>
      </c>
      <c r="E39" s="110">
        <v>2227705.892</v>
      </c>
      <c r="F39" s="110">
        <v>270024.95660606062</v>
      </c>
      <c r="G39" s="110">
        <f t="shared" si="0"/>
        <v>1957680.9353939393</v>
      </c>
      <c r="H39" s="110">
        <f t="shared" si="1"/>
        <v>563263.18381795194</v>
      </c>
      <c r="I39" s="110">
        <f t="shared" si="2"/>
        <v>15342327.079889808</v>
      </c>
    </row>
    <row r="40" spans="1:9">
      <c r="A40" s="125">
        <v>5508</v>
      </c>
      <c r="B40" s="108" t="s">
        <v>190</v>
      </c>
      <c r="C40" s="109">
        <v>1193</v>
      </c>
      <c r="D40" s="126">
        <v>0.1452</v>
      </c>
      <c r="E40" s="109">
        <v>628988.82900000003</v>
      </c>
      <c r="F40" s="109">
        <v>76241.070181818184</v>
      </c>
      <c r="G40" s="109">
        <f t="shared" si="0"/>
        <v>552747.75881818181</v>
      </c>
      <c r="H40" s="109">
        <f t="shared" si="1"/>
        <v>527232.88264878467</v>
      </c>
      <c r="I40" s="109">
        <f t="shared" si="2"/>
        <v>4331878.9876033058</v>
      </c>
    </row>
    <row r="41" spans="1:9">
      <c r="A41" s="21">
        <v>5604</v>
      </c>
      <c r="B41" s="21" t="s">
        <v>430</v>
      </c>
      <c r="C41" s="110">
        <v>895</v>
      </c>
      <c r="D41" s="127">
        <v>0.1452</v>
      </c>
      <c r="E41" s="110">
        <v>493969.245</v>
      </c>
      <c r="F41" s="110">
        <v>59875.06</v>
      </c>
      <c r="G41" s="110">
        <f t="shared" si="0"/>
        <v>434094.185</v>
      </c>
      <c r="H41" s="110">
        <f t="shared" si="1"/>
        <v>551920.94413407822</v>
      </c>
      <c r="I41" s="110">
        <f t="shared" si="2"/>
        <v>3401992.0454545454</v>
      </c>
    </row>
    <row r="42" spans="1:9">
      <c r="A42" s="125">
        <v>5609</v>
      </c>
      <c r="B42" s="108" t="s">
        <v>192</v>
      </c>
      <c r="C42" s="109">
        <v>482</v>
      </c>
      <c r="D42" s="126">
        <v>0.1452</v>
      </c>
      <c r="E42" s="109">
        <v>282399.39399999997</v>
      </c>
      <c r="F42" s="109">
        <v>34230.229575757578</v>
      </c>
      <c r="G42" s="109">
        <f t="shared" si="0"/>
        <v>248169.16442424239</v>
      </c>
      <c r="H42" s="109">
        <f t="shared" si="1"/>
        <v>585890.85892116174</v>
      </c>
      <c r="I42" s="109">
        <f t="shared" si="2"/>
        <v>1944899.4077134985</v>
      </c>
    </row>
    <row r="43" spans="1:9">
      <c r="A43" s="21">
        <v>5611</v>
      </c>
      <c r="B43" s="21" t="s">
        <v>193</v>
      </c>
      <c r="C43" s="110">
        <v>93</v>
      </c>
      <c r="D43" s="127">
        <v>0.1452</v>
      </c>
      <c r="E43" s="110">
        <v>44016.396999999997</v>
      </c>
      <c r="F43" s="110">
        <v>5335.3208484848483</v>
      </c>
      <c r="G43" s="110">
        <f t="shared" si="0"/>
        <v>38681.076151515146</v>
      </c>
      <c r="H43" s="110">
        <f t="shared" si="1"/>
        <v>473294.59139784944</v>
      </c>
      <c r="I43" s="110">
        <f t="shared" si="2"/>
        <v>303143.23002754821</v>
      </c>
    </row>
    <row r="44" spans="1:9">
      <c r="A44" s="125">
        <v>5612</v>
      </c>
      <c r="B44" s="108" t="s">
        <v>194</v>
      </c>
      <c r="C44" s="109">
        <v>383</v>
      </c>
      <c r="D44" s="126">
        <v>0.1452</v>
      </c>
      <c r="E44" s="109">
        <v>183920.378</v>
      </c>
      <c r="F44" s="109">
        <v>22293.379151515153</v>
      </c>
      <c r="G44" s="109">
        <f t="shared" si="0"/>
        <v>161626.99884848483</v>
      </c>
      <c r="H44" s="109">
        <f t="shared" si="1"/>
        <v>480209.86422976502</v>
      </c>
      <c r="I44" s="109">
        <f t="shared" si="2"/>
        <v>1266669.2699724517</v>
      </c>
    </row>
    <row r="45" spans="1:9">
      <c r="A45" s="21">
        <v>5706</v>
      </c>
      <c r="B45" s="21" t="s">
        <v>195</v>
      </c>
      <c r="C45" s="110">
        <v>194</v>
      </c>
      <c r="D45" s="127">
        <v>0.1452</v>
      </c>
      <c r="E45" s="110">
        <v>83308.413</v>
      </c>
      <c r="F45" s="110">
        <v>10097.989454545455</v>
      </c>
      <c r="G45" s="110">
        <f t="shared" si="0"/>
        <v>73210.423545454541</v>
      </c>
      <c r="H45" s="110">
        <f t="shared" si="1"/>
        <v>429424.8092783505</v>
      </c>
      <c r="I45" s="110">
        <f t="shared" si="2"/>
        <v>573749.40082644625</v>
      </c>
    </row>
    <row r="46" spans="1:9">
      <c r="A46" s="125">
        <v>6000</v>
      </c>
      <c r="B46" s="108" t="s">
        <v>196</v>
      </c>
      <c r="C46" s="109">
        <v>18787</v>
      </c>
      <c r="D46" s="126">
        <v>0.1452</v>
      </c>
      <c r="E46" s="109">
        <v>10767758.999</v>
      </c>
      <c r="F46" s="109">
        <v>1305182.9089696971</v>
      </c>
      <c r="G46" s="109">
        <f t="shared" si="0"/>
        <v>9462576.0900303032</v>
      </c>
      <c r="H46" s="109">
        <f t="shared" si="1"/>
        <v>573149.46500239521</v>
      </c>
      <c r="I46" s="109">
        <f t="shared" si="2"/>
        <v>74158119.827823699</v>
      </c>
    </row>
    <row r="47" spans="1:9">
      <c r="A47" s="21">
        <v>6100</v>
      </c>
      <c r="B47" s="21" t="s">
        <v>197</v>
      </c>
      <c r="C47" s="110">
        <v>3234</v>
      </c>
      <c r="D47" s="127">
        <v>0.1452</v>
      </c>
      <c r="E47" s="110">
        <v>1982626.9380000001</v>
      </c>
      <c r="F47" s="110">
        <v>240318.41672727271</v>
      </c>
      <c r="G47" s="110">
        <f t="shared" si="0"/>
        <v>1742308.5212727273</v>
      </c>
      <c r="H47" s="110">
        <f t="shared" si="1"/>
        <v>613057.18552875705</v>
      </c>
      <c r="I47" s="110">
        <f t="shared" si="2"/>
        <v>13654455.49586777</v>
      </c>
    </row>
    <row r="48" spans="1:9">
      <c r="A48" s="125">
        <v>6250</v>
      </c>
      <c r="B48" s="108" t="s">
        <v>198</v>
      </c>
      <c r="C48" s="109">
        <v>2015</v>
      </c>
      <c r="D48" s="126">
        <v>0.14480000000000001</v>
      </c>
      <c r="E48" s="109">
        <v>1200844.287</v>
      </c>
      <c r="F48" s="109">
        <v>145958.97411049722</v>
      </c>
      <c r="G48" s="109">
        <f t="shared" si="0"/>
        <v>1054885.3128895028</v>
      </c>
      <c r="H48" s="109">
        <f t="shared" si="1"/>
        <v>595952.49975186109</v>
      </c>
      <c r="I48" s="109">
        <f t="shared" si="2"/>
        <v>8293123.5290055247</v>
      </c>
    </row>
    <row r="49" spans="1:9">
      <c r="A49" s="21">
        <v>6400</v>
      </c>
      <c r="B49" s="21" t="s">
        <v>199</v>
      </c>
      <c r="C49" s="110">
        <v>1880</v>
      </c>
      <c r="D49" s="127">
        <v>0.1452</v>
      </c>
      <c r="E49" s="110">
        <v>1047876.968</v>
      </c>
      <c r="F49" s="110">
        <v>127015.39006060606</v>
      </c>
      <c r="G49" s="110">
        <f t="shared" si="0"/>
        <v>920861.57793939393</v>
      </c>
      <c r="H49" s="110">
        <f t="shared" si="1"/>
        <v>557381.36595744686</v>
      </c>
      <c r="I49" s="110">
        <f t="shared" si="2"/>
        <v>7216783.5261707995</v>
      </c>
    </row>
    <row r="50" spans="1:9">
      <c r="A50" s="125">
        <v>6513</v>
      </c>
      <c r="B50" s="108" t="s">
        <v>200</v>
      </c>
      <c r="C50" s="109">
        <v>1016</v>
      </c>
      <c r="D50" s="126">
        <v>0.1452</v>
      </c>
      <c r="E50" s="109">
        <v>574832.83100000001</v>
      </c>
      <c r="F50" s="109">
        <v>69676.706787878778</v>
      </c>
      <c r="G50" s="109">
        <f t="shared" si="0"/>
        <v>505156.12421212124</v>
      </c>
      <c r="H50" s="109">
        <f t="shared" si="1"/>
        <v>565780.34547244094</v>
      </c>
      <c r="I50" s="109">
        <f t="shared" si="2"/>
        <v>3958903.7947658403</v>
      </c>
    </row>
    <row r="51" spans="1:9">
      <c r="A51" s="21">
        <v>6515</v>
      </c>
      <c r="B51" s="21" t="s">
        <v>201</v>
      </c>
      <c r="C51" s="110">
        <v>580</v>
      </c>
      <c r="D51" s="127">
        <v>0.1452</v>
      </c>
      <c r="E51" s="110">
        <v>296485.54100000003</v>
      </c>
      <c r="F51" s="110">
        <v>35937.641333333326</v>
      </c>
      <c r="G51" s="110">
        <f t="shared" si="0"/>
        <v>260547.89966666669</v>
      </c>
      <c r="H51" s="110">
        <f t="shared" si="1"/>
        <v>511181.96724137937</v>
      </c>
      <c r="I51" s="110">
        <f t="shared" si="2"/>
        <v>2041911.4393939397</v>
      </c>
    </row>
    <row r="52" spans="1:9">
      <c r="A52" s="125">
        <v>6601</v>
      </c>
      <c r="B52" s="108" t="s">
        <v>202</v>
      </c>
      <c r="C52" s="109">
        <v>483</v>
      </c>
      <c r="D52" s="126">
        <v>0.1452</v>
      </c>
      <c r="E52" s="109">
        <v>262859.897</v>
      </c>
      <c r="F52" s="109">
        <v>31861.805696969695</v>
      </c>
      <c r="G52" s="109">
        <f t="shared" si="0"/>
        <v>230998.09130303029</v>
      </c>
      <c r="H52" s="109">
        <f t="shared" si="1"/>
        <v>544223.38923395448</v>
      </c>
      <c r="I52" s="109">
        <f t="shared" si="2"/>
        <v>1810329.8691460055</v>
      </c>
    </row>
    <row r="53" spans="1:9">
      <c r="A53" s="21">
        <v>6602</v>
      </c>
      <c r="B53" s="21" t="s">
        <v>203</v>
      </c>
      <c r="C53" s="110">
        <v>372</v>
      </c>
      <c r="D53" s="127">
        <v>0.1452</v>
      </c>
      <c r="E53" s="110">
        <v>211421.36799999999</v>
      </c>
      <c r="F53" s="110">
        <v>25626.832484848484</v>
      </c>
      <c r="G53" s="110">
        <f t="shared" si="0"/>
        <v>185794.53551515151</v>
      </c>
      <c r="H53" s="110">
        <f t="shared" si="1"/>
        <v>568337.01075268816</v>
      </c>
      <c r="I53" s="110">
        <f t="shared" si="2"/>
        <v>1456070.0275482093</v>
      </c>
    </row>
    <row r="54" spans="1:9">
      <c r="A54" s="125">
        <v>6607</v>
      </c>
      <c r="B54" s="108" t="s">
        <v>204</v>
      </c>
      <c r="C54" s="109">
        <v>493</v>
      </c>
      <c r="D54" s="126">
        <v>0.1452</v>
      </c>
      <c r="E54" s="109">
        <v>331164.261</v>
      </c>
      <c r="F54" s="109">
        <v>40141.122545454549</v>
      </c>
      <c r="G54" s="109">
        <f t="shared" si="0"/>
        <v>291023.13845454546</v>
      </c>
      <c r="H54" s="109">
        <f t="shared" si="1"/>
        <v>671732.78093306278</v>
      </c>
      <c r="I54" s="109">
        <f t="shared" si="2"/>
        <v>2280745.5991735538</v>
      </c>
    </row>
    <row r="55" spans="1:9">
      <c r="A55" s="21">
        <v>6611</v>
      </c>
      <c r="B55" s="21" t="s">
        <v>205</v>
      </c>
      <c r="C55" s="110">
        <v>58</v>
      </c>
      <c r="D55" s="127">
        <v>0.14000000000000001</v>
      </c>
      <c r="E55" s="110">
        <v>31753.577000000001</v>
      </c>
      <c r="F55" s="110">
        <v>3991.8782514285708</v>
      </c>
      <c r="G55" s="110">
        <f t="shared" si="0"/>
        <v>27761.698748571431</v>
      </c>
      <c r="H55" s="110">
        <f t="shared" si="1"/>
        <v>547475.46551724139</v>
      </c>
      <c r="I55" s="110">
        <f t="shared" si="2"/>
        <v>226811.26428571428</v>
      </c>
    </row>
    <row r="56" spans="1:9">
      <c r="A56" s="125">
        <v>6612</v>
      </c>
      <c r="B56" s="108" t="s">
        <v>206</v>
      </c>
      <c r="C56" s="109">
        <v>962</v>
      </c>
      <c r="D56" s="126">
        <v>0.1452</v>
      </c>
      <c r="E56" s="109">
        <v>513078.36200000002</v>
      </c>
      <c r="F56" s="109">
        <v>62191.316606060609</v>
      </c>
      <c r="G56" s="109">
        <f t="shared" si="0"/>
        <v>450887.04539393942</v>
      </c>
      <c r="H56" s="109">
        <f t="shared" si="1"/>
        <v>533345.4906444907</v>
      </c>
      <c r="I56" s="109">
        <f t="shared" si="2"/>
        <v>3533597.534435262</v>
      </c>
    </row>
    <row r="57" spans="1:9">
      <c r="A57" s="21">
        <v>6706</v>
      </c>
      <c r="B57" s="21" t="s">
        <v>207</v>
      </c>
      <c r="C57" s="110">
        <v>92</v>
      </c>
      <c r="D57" s="127">
        <v>0.1452</v>
      </c>
      <c r="E57" s="110">
        <v>46726.714999999997</v>
      </c>
      <c r="F57" s="110">
        <v>5663.844242424243</v>
      </c>
      <c r="G57" s="110">
        <f t="shared" si="0"/>
        <v>41062.870757575751</v>
      </c>
      <c r="H57" s="110">
        <f t="shared" si="1"/>
        <v>507899.07608695648</v>
      </c>
      <c r="I57" s="110">
        <f t="shared" si="2"/>
        <v>321809.33195592283</v>
      </c>
    </row>
    <row r="58" spans="1:9">
      <c r="A58" s="125">
        <v>6709</v>
      </c>
      <c r="B58" s="108" t="s">
        <v>208</v>
      </c>
      <c r="C58" s="109">
        <v>481</v>
      </c>
      <c r="D58" s="126">
        <v>0.1452</v>
      </c>
      <c r="E58" s="109">
        <v>295602.07199999999</v>
      </c>
      <c r="F58" s="109">
        <v>35830.554181818181</v>
      </c>
      <c r="G58" s="109">
        <f t="shared" si="0"/>
        <v>259771.5178181818</v>
      </c>
      <c r="H58" s="109">
        <f t="shared" si="1"/>
        <v>614557.32224532217</v>
      </c>
      <c r="I58" s="109">
        <f t="shared" si="2"/>
        <v>2035826.9421487602</v>
      </c>
    </row>
    <row r="59" spans="1:9">
      <c r="A59" s="21">
        <v>7000</v>
      </c>
      <c r="B59" s="21" t="s">
        <v>209</v>
      </c>
      <c r="C59" s="110">
        <v>676</v>
      </c>
      <c r="D59" s="127">
        <v>0.1452</v>
      </c>
      <c r="E59" s="110">
        <v>402045.69900000002</v>
      </c>
      <c r="F59" s="110">
        <v>48732.811999999998</v>
      </c>
      <c r="G59" s="110">
        <f t="shared" si="0"/>
        <v>353312.88700000005</v>
      </c>
      <c r="H59" s="110">
        <f t="shared" si="1"/>
        <v>594742.15828402375</v>
      </c>
      <c r="I59" s="110">
        <f t="shared" si="2"/>
        <v>2768909.7727272729</v>
      </c>
    </row>
    <row r="60" spans="1:9">
      <c r="A60" s="125">
        <v>7300</v>
      </c>
      <c r="B60" s="108" t="s">
        <v>210</v>
      </c>
      <c r="C60" s="109">
        <v>4777</v>
      </c>
      <c r="D60" s="126">
        <v>0.1452</v>
      </c>
      <c r="E60" s="109">
        <v>3135695.0329999998</v>
      </c>
      <c r="F60" s="109">
        <v>380084.24642424245</v>
      </c>
      <c r="G60" s="109">
        <f t="shared" si="0"/>
        <v>2755610.7865757574</v>
      </c>
      <c r="H60" s="109">
        <f t="shared" si="1"/>
        <v>656415.12099644123</v>
      </c>
      <c r="I60" s="109">
        <f t="shared" si="2"/>
        <v>21595695.819559228</v>
      </c>
    </row>
    <row r="61" spans="1:9">
      <c r="A61" s="21">
        <v>7502</v>
      </c>
      <c r="B61" s="21" t="s">
        <v>211</v>
      </c>
      <c r="C61" s="110">
        <v>655</v>
      </c>
      <c r="D61" s="127">
        <v>0.1452</v>
      </c>
      <c r="E61" s="110">
        <v>404796.728</v>
      </c>
      <c r="F61" s="110">
        <v>49066.270060606061</v>
      </c>
      <c r="G61" s="110">
        <f t="shared" si="0"/>
        <v>355730.45793939393</v>
      </c>
      <c r="H61" s="110">
        <f t="shared" si="1"/>
        <v>618010.27175572515</v>
      </c>
      <c r="I61" s="110">
        <f t="shared" si="2"/>
        <v>2787856.2534435261</v>
      </c>
    </row>
    <row r="62" spans="1:9">
      <c r="A62" s="125">
        <v>7505</v>
      </c>
      <c r="B62" s="108" t="s">
        <v>212</v>
      </c>
      <c r="C62" s="109">
        <v>76</v>
      </c>
      <c r="D62" s="126">
        <v>0.13200000000000001</v>
      </c>
      <c r="E62" s="109">
        <v>40550.928999999996</v>
      </c>
      <c r="F62" s="109">
        <v>5406.7905333333329</v>
      </c>
      <c r="G62" s="109">
        <f t="shared" si="0"/>
        <v>35144.138466666664</v>
      </c>
      <c r="H62" s="109">
        <f t="shared" si="1"/>
        <v>533564.85526315786</v>
      </c>
      <c r="I62" s="109">
        <f t="shared" si="2"/>
        <v>307204.00757575751</v>
      </c>
    </row>
    <row r="63" spans="1:9">
      <c r="A63" s="21">
        <v>7509</v>
      </c>
      <c r="B63" s="21" t="s">
        <v>213</v>
      </c>
      <c r="C63" s="110">
        <v>108</v>
      </c>
      <c r="D63" s="127">
        <v>0.1452</v>
      </c>
      <c r="E63" s="110">
        <v>59452.065000000002</v>
      </c>
      <c r="F63" s="110">
        <v>7206.3109090909102</v>
      </c>
      <c r="G63" s="110">
        <f t="shared" si="0"/>
        <v>52245.754090909089</v>
      </c>
      <c r="H63" s="110">
        <f t="shared" si="1"/>
        <v>550482.08333333337</v>
      </c>
      <c r="I63" s="110">
        <f t="shared" si="2"/>
        <v>409449.48347107443</v>
      </c>
    </row>
    <row r="64" spans="1:9">
      <c r="A64" s="125">
        <v>7613</v>
      </c>
      <c r="B64" s="108" t="s">
        <v>214</v>
      </c>
      <c r="C64" s="109">
        <v>185</v>
      </c>
      <c r="D64" s="126">
        <v>0.1452</v>
      </c>
      <c r="E64" s="109">
        <v>103939.44100000001</v>
      </c>
      <c r="F64" s="109">
        <v>12598.720121212122</v>
      </c>
      <c r="G64" s="109">
        <f t="shared" si="0"/>
        <v>91340.720878787892</v>
      </c>
      <c r="H64" s="109">
        <f t="shared" si="1"/>
        <v>561834.81621621631</v>
      </c>
      <c r="I64" s="109">
        <f t="shared" si="2"/>
        <v>715836.37052341609</v>
      </c>
    </row>
    <row r="65" spans="1:9">
      <c r="A65" s="21">
        <v>7617</v>
      </c>
      <c r="B65" s="21" t="s">
        <v>215</v>
      </c>
      <c r="C65" s="110">
        <v>461</v>
      </c>
      <c r="D65" s="127">
        <v>0.1452</v>
      </c>
      <c r="E65" s="110">
        <v>256761.58499999999</v>
      </c>
      <c r="F65" s="110">
        <v>31122.616363636364</v>
      </c>
      <c r="G65" s="110">
        <f t="shared" si="0"/>
        <v>225638.96863636363</v>
      </c>
      <c r="H65" s="110">
        <f t="shared" si="1"/>
        <v>556966.5618221258</v>
      </c>
      <c r="I65" s="110">
        <f t="shared" si="2"/>
        <v>1768330.4752066117</v>
      </c>
    </row>
    <row r="66" spans="1:9">
      <c r="A66" s="125">
        <v>7620</v>
      </c>
      <c r="B66" s="108" t="s">
        <v>216</v>
      </c>
      <c r="C66" s="109">
        <v>3547</v>
      </c>
      <c r="D66" s="126">
        <v>0.1452</v>
      </c>
      <c r="E66" s="109">
        <v>2044838.1869999999</v>
      </c>
      <c r="F66" s="109">
        <v>247859.17418181818</v>
      </c>
      <c r="G66" s="109">
        <f t="shared" si="0"/>
        <v>1796979.0128181817</v>
      </c>
      <c r="H66" s="109">
        <f t="shared" si="1"/>
        <v>576497.9382576826</v>
      </c>
      <c r="I66" s="109">
        <f t="shared" si="2"/>
        <v>14082907.623966942</v>
      </c>
    </row>
    <row r="67" spans="1:9">
      <c r="A67" s="21">
        <v>7708</v>
      </c>
      <c r="B67" s="21" t="s">
        <v>217</v>
      </c>
      <c r="C67" s="110">
        <v>2306</v>
      </c>
      <c r="D67" s="127">
        <v>0.1452</v>
      </c>
      <c r="E67" s="110">
        <v>1448688.372</v>
      </c>
      <c r="F67" s="110">
        <v>175598.59054545456</v>
      </c>
      <c r="G67" s="110">
        <f t="shared" si="0"/>
        <v>1273089.7814545454</v>
      </c>
      <c r="H67" s="110">
        <f t="shared" si="1"/>
        <v>628225.66001734603</v>
      </c>
      <c r="I67" s="110">
        <f t="shared" si="2"/>
        <v>9977192.6446281001</v>
      </c>
    </row>
    <row r="68" spans="1:9">
      <c r="A68" s="125">
        <v>8000</v>
      </c>
      <c r="B68" s="108" t="s">
        <v>218</v>
      </c>
      <c r="C68" s="109">
        <v>4284</v>
      </c>
      <c r="D68" s="126">
        <v>0.14460000000000001</v>
      </c>
      <c r="E68" s="109">
        <v>2661701.361</v>
      </c>
      <c r="F68" s="109">
        <v>323969.18363485479</v>
      </c>
      <c r="G68" s="109">
        <f t="shared" si="0"/>
        <v>2337732.1773651452</v>
      </c>
      <c r="H68" s="109">
        <f t="shared" si="1"/>
        <v>621312.17577030812</v>
      </c>
      <c r="I68" s="109">
        <f t="shared" si="2"/>
        <v>18407339.979253113</v>
      </c>
    </row>
    <row r="69" spans="1:9">
      <c r="A69" s="21">
        <v>8200</v>
      </c>
      <c r="B69" s="21" t="s">
        <v>219</v>
      </c>
      <c r="C69" s="110">
        <v>8995</v>
      </c>
      <c r="D69" s="127">
        <v>0.1452</v>
      </c>
      <c r="E69" s="110">
        <v>4922421.7939999998</v>
      </c>
      <c r="F69" s="110">
        <v>596657.18715151527</v>
      </c>
      <c r="G69" s="110">
        <f t="shared" si="0"/>
        <v>4325764.6068484848</v>
      </c>
      <c r="H69" s="110">
        <f t="shared" si="1"/>
        <v>547239.77698721515</v>
      </c>
      <c r="I69" s="110">
        <f t="shared" si="2"/>
        <v>33900976.542699724</v>
      </c>
    </row>
    <row r="70" spans="1:9">
      <c r="A70" s="125">
        <v>8508</v>
      </c>
      <c r="B70" s="108" t="s">
        <v>220</v>
      </c>
      <c r="C70" s="109">
        <v>633</v>
      </c>
      <c r="D70" s="126">
        <v>0.1452</v>
      </c>
      <c r="E70" s="109">
        <v>423307.61300000001</v>
      </c>
      <c r="F70" s="109">
        <v>51310.01369696969</v>
      </c>
      <c r="G70" s="109">
        <f t="shared" si="0"/>
        <v>371997.59930303029</v>
      </c>
      <c r="H70" s="109">
        <f t="shared" si="1"/>
        <v>668732.40600315959</v>
      </c>
      <c r="I70" s="109">
        <f t="shared" si="2"/>
        <v>2915341.6873278241</v>
      </c>
    </row>
    <row r="71" spans="1:9">
      <c r="A71" s="21">
        <v>8509</v>
      </c>
      <c r="B71" s="21" t="s">
        <v>221</v>
      </c>
      <c r="C71" s="110">
        <v>560</v>
      </c>
      <c r="D71" s="127">
        <v>0.1452</v>
      </c>
      <c r="E71" s="110">
        <v>337214.80499999999</v>
      </c>
      <c r="F71" s="110">
        <v>40874.52181818182</v>
      </c>
      <c r="G71" s="110">
        <f t="shared" si="0"/>
        <v>296340.2831818182</v>
      </c>
      <c r="H71" s="110">
        <f t="shared" si="1"/>
        <v>602169.29464285716</v>
      </c>
      <c r="I71" s="110">
        <f t="shared" si="2"/>
        <v>2322416.0123966942</v>
      </c>
    </row>
    <row r="72" spans="1:9">
      <c r="A72" s="125">
        <v>8610</v>
      </c>
      <c r="B72" s="108" t="s">
        <v>222</v>
      </c>
      <c r="C72" s="109">
        <v>247</v>
      </c>
      <c r="D72" s="126">
        <v>0.1244</v>
      </c>
      <c r="E72" s="109">
        <v>130862.02800000001</v>
      </c>
      <c r="F72" s="109">
        <v>18514.241903536978</v>
      </c>
      <c r="G72" s="109">
        <f t="shared" si="0"/>
        <v>112347.78609646302</v>
      </c>
      <c r="H72" s="109">
        <f t="shared" si="1"/>
        <v>529805.78137651819</v>
      </c>
      <c r="I72" s="109">
        <f t="shared" si="2"/>
        <v>1051945.5627009647</v>
      </c>
    </row>
    <row r="73" spans="1:9">
      <c r="A73" s="21">
        <v>8613</v>
      </c>
      <c r="B73" s="21" t="s">
        <v>223</v>
      </c>
      <c r="C73" s="110">
        <v>1798</v>
      </c>
      <c r="D73" s="127">
        <v>0.1452</v>
      </c>
      <c r="E73" s="110">
        <v>995078.89300000004</v>
      </c>
      <c r="F73" s="110">
        <v>120615.6233939394</v>
      </c>
      <c r="G73" s="110">
        <f t="shared" ref="G73:G80" si="3">E73-F73</f>
        <v>874463.26960606058</v>
      </c>
      <c r="H73" s="110">
        <f t="shared" ref="H73:H83" si="4">(E73/C73)*1000</f>
        <v>553436.53670745273</v>
      </c>
      <c r="I73" s="110">
        <f t="shared" ref="I73:I81" si="5">E73/D73</f>
        <v>6853160.4201101931</v>
      </c>
    </row>
    <row r="74" spans="1:9">
      <c r="A74" s="125">
        <v>8614</v>
      </c>
      <c r="B74" s="108" t="s">
        <v>224</v>
      </c>
      <c r="C74" s="109">
        <v>1610</v>
      </c>
      <c r="D74" s="126">
        <v>0.1452</v>
      </c>
      <c r="E74" s="109">
        <v>891749.53099999996</v>
      </c>
      <c r="F74" s="109">
        <v>108090.85224242425</v>
      </c>
      <c r="G74" s="109">
        <f t="shared" si="3"/>
        <v>783658.67875757569</v>
      </c>
      <c r="H74" s="109">
        <f t="shared" si="4"/>
        <v>553881.69627329195</v>
      </c>
      <c r="I74" s="109">
        <f t="shared" si="5"/>
        <v>6141525.6955922861</v>
      </c>
    </row>
    <row r="75" spans="1:9">
      <c r="A75" s="21">
        <v>8710</v>
      </c>
      <c r="B75" s="21" t="s">
        <v>225</v>
      </c>
      <c r="C75" s="110">
        <v>774</v>
      </c>
      <c r="D75" s="127">
        <v>0.1452</v>
      </c>
      <c r="E75" s="110">
        <v>430298.06400000001</v>
      </c>
      <c r="F75" s="110">
        <v>52157.341090909096</v>
      </c>
      <c r="G75" s="110">
        <f t="shared" si="3"/>
        <v>378140.72290909092</v>
      </c>
      <c r="H75" s="110">
        <f t="shared" si="4"/>
        <v>555940.65116279072</v>
      </c>
      <c r="I75" s="110">
        <f t="shared" si="5"/>
        <v>2963485.2892561983</v>
      </c>
    </row>
    <row r="76" spans="1:9">
      <c r="A76" s="125">
        <v>8716</v>
      </c>
      <c r="B76" s="108" t="s">
        <v>226</v>
      </c>
      <c r="C76" s="109">
        <v>2566</v>
      </c>
      <c r="D76" s="126">
        <v>0.1452</v>
      </c>
      <c r="E76" s="109">
        <v>1442203.1310000001</v>
      </c>
      <c r="F76" s="109">
        <v>174812.50072727274</v>
      </c>
      <c r="G76" s="109">
        <f t="shared" si="3"/>
        <v>1267390.6302727272</v>
      </c>
      <c r="H76" s="109">
        <f t="shared" si="4"/>
        <v>562043.30904130952</v>
      </c>
      <c r="I76" s="109">
        <f t="shared" si="5"/>
        <v>9932528.4504132234</v>
      </c>
    </row>
    <row r="77" spans="1:9">
      <c r="A77" s="21">
        <v>8717</v>
      </c>
      <c r="B77" s="21" t="s">
        <v>227</v>
      </c>
      <c r="C77" s="110">
        <v>2111</v>
      </c>
      <c r="D77" s="127">
        <v>0.1452</v>
      </c>
      <c r="E77" s="110">
        <v>1192543.4609999999</v>
      </c>
      <c r="F77" s="110">
        <v>144550.72254545457</v>
      </c>
      <c r="G77" s="110">
        <f t="shared" si="3"/>
        <v>1047992.7384545454</v>
      </c>
      <c r="H77" s="110">
        <f t="shared" si="4"/>
        <v>564918.74040738982</v>
      </c>
      <c r="I77" s="110">
        <f t="shared" si="5"/>
        <v>8213109.23553719</v>
      </c>
    </row>
    <row r="78" spans="1:9">
      <c r="A78" s="125">
        <v>8719</v>
      </c>
      <c r="B78" s="108" t="s">
        <v>228</v>
      </c>
      <c r="C78" s="109">
        <v>479</v>
      </c>
      <c r="D78" s="126">
        <v>0.1244</v>
      </c>
      <c r="E78" s="109">
        <v>223372.1</v>
      </c>
      <c r="F78" s="109">
        <v>31602.483601286174</v>
      </c>
      <c r="G78" s="109">
        <f t="shared" si="3"/>
        <v>191769.61639871384</v>
      </c>
      <c r="H78" s="109">
        <f t="shared" si="4"/>
        <v>466330.06263048021</v>
      </c>
      <c r="I78" s="109">
        <f t="shared" si="5"/>
        <v>1795595.6591639873</v>
      </c>
    </row>
    <row r="79" spans="1:9">
      <c r="A79" s="21">
        <v>8720</v>
      </c>
      <c r="B79" s="21" t="s">
        <v>229</v>
      </c>
      <c r="C79" s="110">
        <v>690</v>
      </c>
      <c r="D79" s="127">
        <v>0.14480000000000001</v>
      </c>
      <c r="E79" s="110">
        <v>378042.755</v>
      </c>
      <c r="F79" s="110">
        <v>45949.948121546957</v>
      </c>
      <c r="G79" s="110">
        <f t="shared" si="3"/>
        <v>332092.80687845306</v>
      </c>
      <c r="H79" s="110">
        <f t="shared" si="4"/>
        <v>547888.05072463769</v>
      </c>
      <c r="I79" s="110">
        <f t="shared" si="5"/>
        <v>2610792.5069060773</v>
      </c>
    </row>
    <row r="80" spans="1:9">
      <c r="A80" s="125">
        <v>8721</v>
      </c>
      <c r="B80" s="108" t="s">
        <v>230</v>
      </c>
      <c r="C80" s="109">
        <v>1115</v>
      </c>
      <c r="D80" s="126">
        <v>0.1452</v>
      </c>
      <c r="E80" s="109">
        <v>604974.30799999996</v>
      </c>
      <c r="F80" s="109">
        <v>73330.21915151515</v>
      </c>
      <c r="G80" s="109">
        <f t="shared" si="3"/>
        <v>531644.0888484848</v>
      </c>
      <c r="H80" s="109">
        <f t="shared" si="4"/>
        <v>542577.85470852011</v>
      </c>
      <c r="I80" s="109">
        <f t="shared" si="5"/>
        <v>4166489.7245179061</v>
      </c>
    </row>
    <row r="81" spans="1:9">
      <c r="A81" s="21">
        <v>8722</v>
      </c>
      <c r="B81" s="21" t="s">
        <v>231</v>
      </c>
      <c r="C81" s="110">
        <v>644</v>
      </c>
      <c r="D81" s="127">
        <v>0.1452</v>
      </c>
      <c r="E81" s="110">
        <v>351742.90399999998</v>
      </c>
      <c r="F81" s="110">
        <v>42635.503515151519</v>
      </c>
      <c r="G81" s="110">
        <f>E81-F81</f>
        <v>309107.40048484848</v>
      </c>
      <c r="H81" s="110">
        <f t="shared" si="4"/>
        <v>546184.6335403726</v>
      </c>
      <c r="I81" s="110">
        <f t="shared" si="5"/>
        <v>2422471.7906336086</v>
      </c>
    </row>
    <row r="82" spans="1:9">
      <c r="A82" s="21"/>
      <c r="B82" s="21"/>
      <c r="C82" s="21"/>
      <c r="D82" s="21"/>
      <c r="E82" s="110"/>
      <c r="F82" s="110"/>
      <c r="G82" s="110"/>
      <c r="H82" s="110"/>
      <c r="I82" s="110"/>
    </row>
    <row r="83" spans="1:9">
      <c r="A83" s="21"/>
      <c r="B83" s="21"/>
      <c r="C83" s="111">
        <f>SUM(C8:C81)</f>
        <v>348450</v>
      </c>
      <c r="D83" s="111"/>
      <c r="E83" s="111">
        <f t="shared" ref="E83:I83" si="6">SUM(E8:E81)</f>
        <v>213970310.32200006</v>
      </c>
      <c r="F83" s="111">
        <f t="shared" si="6"/>
        <v>26031515.853851337</v>
      </c>
      <c r="G83" s="111">
        <f>SUM(G8:G81)</f>
        <v>187938794.46814859</v>
      </c>
      <c r="H83" s="111">
        <f t="shared" si="4"/>
        <v>614063.16637107206</v>
      </c>
      <c r="I83" s="111">
        <f t="shared" si="6"/>
        <v>1479063400.7870085</v>
      </c>
    </row>
    <row r="84" spans="1:9">
      <c r="E84" s="17"/>
      <c r="F84" s="17"/>
      <c r="G84" s="17"/>
      <c r="H84" s="17"/>
      <c r="I84" s="17"/>
    </row>
    <row r="85" spans="1:9">
      <c r="E85" s="17"/>
      <c r="F85" s="17"/>
      <c r="G85" s="17"/>
      <c r="H85" s="17"/>
      <c r="I85" s="17"/>
    </row>
  </sheetData>
  <hyperlinks>
    <hyperlink ref="B1" location="Efnisyfirlit!A1" display="Efnisyfirlit" xr:uid="{47B3B215-00EA-4B62-91C8-34DC4474074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F2C-4296-4B0A-B0D8-4A1759A68224}">
  <dimension ref="A1:N83"/>
  <sheetViews>
    <sheetView workbookViewId="0">
      <selection activeCell="B1" sqref="B1"/>
    </sheetView>
  </sheetViews>
  <sheetFormatPr defaultRowHeight="14.5"/>
  <cols>
    <col min="1" max="1" width="5.81640625" customWidth="1"/>
    <col min="2" max="2" width="24.6328125" customWidth="1"/>
    <col min="3" max="3" width="0" hidden="1" customWidth="1"/>
    <col min="4" max="4" width="8.6328125" customWidth="1"/>
    <col min="5" max="6" width="8.1796875" customWidth="1"/>
    <col min="7" max="7" width="11.08984375" customWidth="1"/>
    <col min="8" max="8" width="10" customWidth="1"/>
    <col min="9" max="9" width="10.90625" customWidth="1"/>
    <col min="10" max="10" width="11" customWidth="1"/>
    <col min="11" max="11" width="10.36328125" customWidth="1"/>
    <col min="12" max="12" width="13.81640625" customWidth="1"/>
    <col min="13" max="13" width="12" customWidth="1"/>
    <col min="14" max="14" width="13.54296875" customWidth="1"/>
  </cols>
  <sheetData>
    <row r="1" spans="1:14">
      <c r="B1" s="235" t="s">
        <v>1223</v>
      </c>
    </row>
    <row r="2" spans="1:14" ht="15.5">
      <c r="A2" s="2" t="s">
        <v>1262</v>
      </c>
      <c r="B2" s="51"/>
      <c r="C2" s="51"/>
      <c r="D2" s="129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>
      <c r="A3" s="130"/>
      <c r="B3" s="131"/>
      <c r="C3" s="131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>
      <c r="A4" s="28"/>
      <c r="B4" s="33" t="s">
        <v>74</v>
      </c>
      <c r="C4" s="51"/>
      <c r="D4" s="27" t="s">
        <v>431</v>
      </c>
      <c r="E4" s="27" t="s">
        <v>431</v>
      </c>
      <c r="F4" s="27" t="s">
        <v>431</v>
      </c>
      <c r="G4" s="27"/>
      <c r="H4" s="27"/>
      <c r="I4" s="27"/>
      <c r="J4" s="27"/>
      <c r="K4" s="27" t="s">
        <v>432</v>
      </c>
      <c r="L4" s="27" t="s">
        <v>414</v>
      </c>
      <c r="M4" s="27" t="s">
        <v>414</v>
      </c>
      <c r="N4" s="27" t="s">
        <v>414</v>
      </c>
    </row>
    <row r="5" spans="1:14">
      <c r="A5" s="28"/>
      <c r="B5" s="51"/>
      <c r="C5" s="51"/>
      <c r="D5" s="77" t="s">
        <v>433</v>
      </c>
      <c r="E5" s="77" t="s">
        <v>433</v>
      </c>
      <c r="F5" s="77" t="s">
        <v>433</v>
      </c>
      <c r="G5" s="77" t="s">
        <v>432</v>
      </c>
      <c r="H5" s="77" t="s">
        <v>432</v>
      </c>
      <c r="I5" s="77" t="s">
        <v>432</v>
      </c>
      <c r="J5" s="77" t="s">
        <v>157</v>
      </c>
      <c r="K5" s="77" t="s">
        <v>434</v>
      </c>
      <c r="L5" s="77" t="s">
        <v>435</v>
      </c>
      <c r="M5" s="77" t="s">
        <v>435</v>
      </c>
      <c r="N5" s="77" t="s">
        <v>435</v>
      </c>
    </row>
    <row r="6" spans="1:14">
      <c r="A6" s="28" t="s">
        <v>421</v>
      </c>
      <c r="B6" s="51" t="s">
        <v>422</v>
      </c>
      <c r="C6" s="51" t="s">
        <v>365</v>
      </c>
      <c r="D6" s="32" t="s">
        <v>436</v>
      </c>
      <c r="E6" s="32" t="s">
        <v>437</v>
      </c>
      <c r="F6" s="32" t="s">
        <v>438</v>
      </c>
      <c r="G6" s="32" t="s">
        <v>436</v>
      </c>
      <c r="H6" s="32" t="s">
        <v>437</v>
      </c>
      <c r="I6" s="32" t="s">
        <v>438</v>
      </c>
      <c r="J6" s="32" t="s">
        <v>439</v>
      </c>
      <c r="K6" s="32" t="s">
        <v>440</v>
      </c>
      <c r="L6" s="32" t="s">
        <v>436</v>
      </c>
      <c r="M6" s="32" t="s">
        <v>437</v>
      </c>
      <c r="N6" s="32" t="s">
        <v>438</v>
      </c>
    </row>
    <row r="7" spans="1:14" ht="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>
      <c r="A8" s="132">
        <v>0</v>
      </c>
      <c r="B8" s="39" t="s">
        <v>18</v>
      </c>
      <c r="C8" s="38">
        <v>126041</v>
      </c>
      <c r="D8" s="133">
        <v>1.8E-3</v>
      </c>
      <c r="E8" s="133">
        <v>1.32E-2</v>
      </c>
      <c r="F8" s="133">
        <v>1.6500000000000001E-2</v>
      </c>
      <c r="G8" s="38">
        <v>4068553.7080000001</v>
      </c>
      <c r="H8" s="38">
        <v>2423549.1630000002</v>
      </c>
      <c r="I8" s="38">
        <v>11876222.221000001</v>
      </c>
      <c r="J8" s="38">
        <f>G8+H8+I8</f>
        <v>18368325.092</v>
      </c>
      <c r="K8" s="38">
        <f>(J8/C8)*1000</f>
        <v>145732.936838013</v>
      </c>
      <c r="L8" s="38">
        <v>2260307621</v>
      </c>
      <c r="M8" s="38">
        <v>183602209</v>
      </c>
      <c r="N8" s="38">
        <v>719771051</v>
      </c>
    </row>
    <row r="9" spans="1:14">
      <c r="A9" s="16">
        <v>1000</v>
      </c>
      <c r="B9" s="16" t="s">
        <v>159</v>
      </c>
      <c r="C9" s="35">
        <v>35970</v>
      </c>
      <c r="D9" s="134">
        <v>2.3E-3</v>
      </c>
      <c r="E9" s="134">
        <v>1.32E-2</v>
      </c>
      <c r="F9" s="134">
        <v>1.6E-2</v>
      </c>
      <c r="G9" s="35">
        <v>1446789.92</v>
      </c>
      <c r="H9" s="35">
        <v>354599.52</v>
      </c>
      <c r="I9" s="35">
        <v>1870747.18</v>
      </c>
      <c r="J9" s="35">
        <f t="shared" ref="J9:J72" si="0">G9+H9+I9</f>
        <v>3672136.62</v>
      </c>
      <c r="K9" s="35">
        <f t="shared" ref="K9:K72" si="1">(J9/C9)*1000</f>
        <v>102088.86905754796</v>
      </c>
      <c r="L9" s="35">
        <v>629039082</v>
      </c>
      <c r="M9" s="35">
        <v>26863600</v>
      </c>
      <c r="N9" s="35">
        <v>116921698.75</v>
      </c>
    </row>
    <row r="10" spans="1:14">
      <c r="A10" s="39">
        <v>1100</v>
      </c>
      <c r="B10" s="39" t="s">
        <v>160</v>
      </c>
      <c r="C10" s="38">
        <v>4575</v>
      </c>
      <c r="D10" s="133">
        <v>1.7499999999999998E-3</v>
      </c>
      <c r="E10" s="133">
        <v>1.32E-2</v>
      </c>
      <c r="F10" s="133">
        <v>1.1875E-2</v>
      </c>
      <c r="G10" s="38">
        <v>185890.20800000001</v>
      </c>
      <c r="H10" s="38">
        <v>41473.08</v>
      </c>
      <c r="I10" s="38">
        <v>52508.319000000003</v>
      </c>
      <c r="J10" s="38">
        <f t="shared" si="0"/>
        <v>279871.60700000002</v>
      </c>
      <c r="K10" s="38">
        <f t="shared" si="1"/>
        <v>61174.121748633886</v>
      </c>
      <c r="L10" s="38">
        <v>106222720</v>
      </c>
      <c r="M10" s="38">
        <v>3141900</v>
      </c>
      <c r="N10" s="38">
        <v>4421752</v>
      </c>
    </row>
    <row r="11" spans="1:14">
      <c r="A11" s="16">
        <v>1300</v>
      </c>
      <c r="B11" s="16" t="s">
        <v>161</v>
      </c>
      <c r="C11" s="35">
        <v>15709</v>
      </c>
      <c r="D11" s="134">
        <v>2E-3</v>
      </c>
      <c r="E11" s="134">
        <v>1.32E-2</v>
      </c>
      <c r="F11" s="134">
        <v>1.6500000000000001E-2</v>
      </c>
      <c r="G11" s="35">
        <v>668156.65599999996</v>
      </c>
      <c r="H11" s="35">
        <v>158473.92000000001</v>
      </c>
      <c r="I11" s="35">
        <v>682883.12399999995</v>
      </c>
      <c r="J11" s="35">
        <f t="shared" si="0"/>
        <v>1509513.7</v>
      </c>
      <c r="K11" s="35">
        <f t="shared" si="1"/>
        <v>96092.284677573363</v>
      </c>
      <c r="L11" s="35">
        <v>334078328</v>
      </c>
      <c r="M11" s="35">
        <v>12005600</v>
      </c>
      <c r="N11" s="35">
        <v>41386856</v>
      </c>
    </row>
    <row r="12" spans="1:14">
      <c r="A12" s="132">
        <v>1400</v>
      </c>
      <c r="B12" s="39" t="s">
        <v>162</v>
      </c>
      <c r="C12" s="38">
        <v>29412</v>
      </c>
      <c r="D12" s="133">
        <v>2.8000000000000004E-3</v>
      </c>
      <c r="E12" s="133">
        <v>1.32E-2</v>
      </c>
      <c r="F12" s="133">
        <v>1.5700000000000002E-2</v>
      </c>
      <c r="G12" s="38">
        <v>1224489.0530000001</v>
      </c>
      <c r="H12" s="38">
        <v>334958.58</v>
      </c>
      <c r="I12" s="38">
        <v>1637147.7320000001</v>
      </c>
      <c r="J12" s="38">
        <f t="shared" si="0"/>
        <v>3196595.3650000002</v>
      </c>
      <c r="K12" s="38">
        <f t="shared" si="1"/>
        <v>108683.37294301647</v>
      </c>
      <c r="L12" s="38">
        <v>437317520</v>
      </c>
      <c r="M12" s="38">
        <v>25375650</v>
      </c>
      <c r="N12" s="38">
        <v>104276924</v>
      </c>
    </row>
    <row r="13" spans="1:14">
      <c r="A13" s="16">
        <v>1604</v>
      </c>
      <c r="B13" s="16" t="s">
        <v>163</v>
      </c>
      <c r="C13" s="35">
        <v>10556</v>
      </c>
      <c r="D13" s="134">
        <v>2.2500000000000003E-3</v>
      </c>
      <c r="E13" s="134">
        <v>1.32E-2</v>
      </c>
      <c r="F13" s="134">
        <v>1.6500000000000001E-2</v>
      </c>
      <c r="G13" s="35">
        <v>421204.42</v>
      </c>
      <c r="H13" s="35">
        <v>151143.37899999999</v>
      </c>
      <c r="I13" s="35">
        <v>291416.46000000002</v>
      </c>
      <c r="J13" s="35">
        <f t="shared" si="0"/>
        <v>863764.25900000008</v>
      </c>
      <c r="K13" s="35">
        <f t="shared" si="1"/>
        <v>81826.852879878745</v>
      </c>
      <c r="L13" s="35">
        <v>187201398</v>
      </c>
      <c r="M13" s="35">
        <v>11450256</v>
      </c>
      <c r="N13" s="35">
        <v>17661602</v>
      </c>
    </row>
    <row r="14" spans="1:14">
      <c r="A14" s="39">
        <v>1606</v>
      </c>
      <c r="B14" s="39" t="s">
        <v>164</v>
      </c>
      <c r="C14" s="38">
        <v>221</v>
      </c>
      <c r="D14" s="133">
        <v>4.0000000000000001E-3</v>
      </c>
      <c r="E14" s="133">
        <v>1.32E-2</v>
      </c>
      <c r="F14" s="133">
        <v>5.0000000000000001E-3</v>
      </c>
      <c r="G14" s="38">
        <v>55756.748</v>
      </c>
      <c r="H14" s="38">
        <v>288.48599999999999</v>
      </c>
      <c r="I14" s="38">
        <v>291.12</v>
      </c>
      <c r="J14" s="38">
        <f t="shared" si="0"/>
        <v>56336.353999999999</v>
      </c>
      <c r="K14" s="38">
        <f t="shared" si="1"/>
        <v>254915.62895927601</v>
      </c>
      <c r="L14" s="38">
        <v>13939187</v>
      </c>
      <c r="M14" s="38">
        <v>21855</v>
      </c>
      <c r="N14" s="38">
        <v>58224</v>
      </c>
    </row>
    <row r="15" spans="1:14">
      <c r="A15" s="16">
        <v>2000</v>
      </c>
      <c r="B15" s="16" t="s">
        <v>165</v>
      </c>
      <c r="C15" s="35">
        <v>17805</v>
      </c>
      <c r="D15" s="134">
        <v>4.5999999999999999E-3</v>
      </c>
      <c r="E15" s="134">
        <v>1.32E-2</v>
      </c>
      <c r="F15" s="134">
        <v>1.6500000000000001E-2</v>
      </c>
      <c r="G15" s="35">
        <v>815738.52599999995</v>
      </c>
      <c r="H15" s="35">
        <v>97441.74</v>
      </c>
      <c r="I15" s="35">
        <v>736333.65800000005</v>
      </c>
      <c r="J15" s="35">
        <f t="shared" si="0"/>
        <v>1649513.9240000001</v>
      </c>
      <c r="K15" s="35">
        <f t="shared" si="1"/>
        <v>92643.298174670039</v>
      </c>
      <c r="L15" s="35">
        <v>169945528</v>
      </c>
      <c r="M15" s="35">
        <v>7381950</v>
      </c>
      <c r="N15" s="35">
        <v>44626282.303030305</v>
      </c>
    </row>
    <row r="16" spans="1:14">
      <c r="A16" s="132">
        <v>2300</v>
      </c>
      <c r="B16" s="39" t="s">
        <v>166</v>
      </c>
      <c r="C16" s="38">
        <v>3323</v>
      </c>
      <c r="D16" s="133">
        <v>3.9000000000000003E-3</v>
      </c>
      <c r="E16" s="133">
        <v>1.32E-2</v>
      </c>
      <c r="F16" s="133">
        <v>1.6500000000000001E-2</v>
      </c>
      <c r="G16" s="38">
        <v>119781.98</v>
      </c>
      <c r="H16" s="38">
        <v>23217.083999999999</v>
      </c>
      <c r="I16" s="38">
        <v>223678.39799999999</v>
      </c>
      <c r="J16" s="38">
        <f t="shared" si="0"/>
        <v>366677.46199999994</v>
      </c>
      <c r="K16" s="38">
        <f t="shared" si="1"/>
        <v>110345.30905808003</v>
      </c>
      <c r="L16" s="38">
        <v>30713327</v>
      </c>
      <c r="M16" s="38">
        <v>1758870</v>
      </c>
      <c r="N16" s="38">
        <v>13556266</v>
      </c>
    </row>
    <row r="17" spans="1:14">
      <c r="A17" s="16">
        <v>2503</v>
      </c>
      <c r="B17" s="16" t="s">
        <v>167</v>
      </c>
      <c r="C17" s="35">
        <v>1779</v>
      </c>
      <c r="D17" s="134">
        <v>4.0000000000000001E-3</v>
      </c>
      <c r="E17" s="134">
        <v>1.32E-2</v>
      </c>
      <c r="F17" s="134">
        <v>1.6500000000000001E-2</v>
      </c>
      <c r="G17" s="35">
        <v>52693.548000000003</v>
      </c>
      <c r="H17" s="35">
        <v>11100.606</v>
      </c>
      <c r="I17" s="35">
        <v>530456.67700000003</v>
      </c>
      <c r="J17" s="35">
        <f t="shared" si="0"/>
        <v>594250.83100000001</v>
      </c>
      <c r="K17" s="35">
        <f t="shared" si="1"/>
        <v>334036.4423833614</v>
      </c>
      <c r="L17" s="35">
        <v>13173388</v>
      </c>
      <c r="M17" s="35">
        <v>840955</v>
      </c>
      <c r="N17" s="35">
        <v>32148890</v>
      </c>
    </row>
    <row r="18" spans="1:14">
      <c r="A18" s="39">
        <v>2504</v>
      </c>
      <c r="B18" s="39" t="s">
        <v>168</v>
      </c>
      <c r="C18" s="38">
        <v>1595</v>
      </c>
      <c r="D18" s="133">
        <v>4.0000000000000001E-3</v>
      </c>
      <c r="E18" s="133">
        <v>1.32E-2</v>
      </c>
      <c r="F18" s="133">
        <v>1.6E-2</v>
      </c>
      <c r="G18" s="38">
        <v>51016.250999999997</v>
      </c>
      <c r="H18" s="38">
        <v>9903.2999999999993</v>
      </c>
      <c r="I18" s="38">
        <v>36939.906000000003</v>
      </c>
      <c r="J18" s="38">
        <f t="shared" si="0"/>
        <v>97859.456999999995</v>
      </c>
      <c r="K18" s="38">
        <f t="shared" si="1"/>
        <v>61353.891536050156</v>
      </c>
      <c r="L18" s="38">
        <v>12754063</v>
      </c>
      <c r="M18" s="38">
        <v>750250</v>
      </c>
      <c r="N18" s="38">
        <v>2308744</v>
      </c>
    </row>
    <row r="19" spans="1:14">
      <c r="A19" s="16">
        <v>2506</v>
      </c>
      <c r="B19" s="16" t="s">
        <v>169</v>
      </c>
      <c r="C19" s="35">
        <v>1268</v>
      </c>
      <c r="D19" s="134">
        <v>4.0999999999999995E-3</v>
      </c>
      <c r="E19" s="134">
        <v>1.32E-2</v>
      </c>
      <c r="F19" s="134">
        <v>1.6500000000000001E-2</v>
      </c>
      <c r="G19" s="35">
        <v>54272.472999999998</v>
      </c>
      <c r="H19" s="35">
        <v>6659.6379999999999</v>
      </c>
      <c r="I19" s="35">
        <v>30367.281999999999</v>
      </c>
      <c r="J19" s="35">
        <f t="shared" si="0"/>
        <v>91299.392999999996</v>
      </c>
      <c r="K19" s="35">
        <f t="shared" si="1"/>
        <v>72002.675867507889</v>
      </c>
      <c r="L19" s="35">
        <v>13237185</v>
      </c>
      <c r="M19" s="35">
        <v>504518</v>
      </c>
      <c r="N19" s="35">
        <v>1840441</v>
      </c>
    </row>
    <row r="20" spans="1:14">
      <c r="A20" s="132">
        <v>3000</v>
      </c>
      <c r="B20" s="39" t="s">
        <v>170</v>
      </c>
      <c r="C20" s="38">
        <v>7259</v>
      </c>
      <c r="D20" s="133">
        <v>3.0999999999999999E-3</v>
      </c>
      <c r="E20" s="133">
        <v>1.32E-2</v>
      </c>
      <c r="F20" s="133">
        <v>1.6200000000000003E-2</v>
      </c>
      <c r="G20" s="38">
        <v>242836.63200000001</v>
      </c>
      <c r="H20" s="38">
        <v>74981.913</v>
      </c>
      <c r="I20" s="38">
        <v>207502.64</v>
      </c>
      <c r="J20" s="38">
        <f t="shared" si="0"/>
        <v>525321.18500000006</v>
      </c>
      <c r="K20" s="38">
        <f t="shared" si="1"/>
        <v>72368.258024521303</v>
      </c>
      <c r="L20" s="38">
        <v>78334395</v>
      </c>
      <c r="M20" s="38">
        <v>5680448</v>
      </c>
      <c r="N20" s="38">
        <v>12808805</v>
      </c>
    </row>
    <row r="21" spans="1:14">
      <c r="A21" s="16">
        <v>3506</v>
      </c>
      <c r="B21" s="16" t="s">
        <v>171</v>
      </c>
      <c r="C21" s="35">
        <v>56</v>
      </c>
      <c r="D21" s="134">
        <v>5.0000000000000001E-3</v>
      </c>
      <c r="E21" s="134">
        <v>1.32E-2</v>
      </c>
      <c r="F21" s="134">
        <v>1.32E-2</v>
      </c>
      <c r="G21" s="35">
        <v>65486.559999999998</v>
      </c>
      <c r="H21" s="35">
        <v>0</v>
      </c>
      <c r="I21" s="35">
        <v>1799.13</v>
      </c>
      <c r="J21" s="35">
        <f t="shared" si="0"/>
        <v>67285.69</v>
      </c>
      <c r="K21" s="35">
        <f t="shared" si="1"/>
        <v>1201530.1785714286</v>
      </c>
      <c r="L21" s="35">
        <v>13097312</v>
      </c>
      <c r="M21" s="35">
        <v>0</v>
      </c>
      <c r="N21" s="35">
        <v>136298</v>
      </c>
    </row>
    <row r="22" spans="1:14">
      <c r="A22" s="39">
        <v>3511</v>
      </c>
      <c r="B22" s="39" t="s">
        <v>172</v>
      </c>
      <c r="C22" s="38">
        <v>648</v>
      </c>
      <c r="D22" s="133">
        <v>4.8999999999999998E-3</v>
      </c>
      <c r="E22" s="133">
        <v>1.32E-2</v>
      </c>
      <c r="F22" s="133">
        <v>1.6500000000000001E-2</v>
      </c>
      <c r="G22" s="38">
        <v>79003.553</v>
      </c>
      <c r="H22" s="38">
        <v>5319.4009999999998</v>
      </c>
      <c r="I22" s="38">
        <v>163844.42800000001</v>
      </c>
      <c r="J22" s="38">
        <f t="shared" si="0"/>
        <v>248167.38200000001</v>
      </c>
      <c r="K22" s="38">
        <f t="shared" si="1"/>
        <v>382974.35493827163</v>
      </c>
      <c r="L22" s="38">
        <v>16123152</v>
      </c>
      <c r="M22" s="38">
        <v>402985</v>
      </c>
      <c r="N22" s="38">
        <v>9929966</v>
      </c>
    </row>
    <row r="23" spans="1:14">
      <c r="A23" s="16">
        <v>3609</v>
      </c>
      <c r="B23" s="16" t="s">
        <v>173</v>
      </c>
      <c r="C23" s="35">
        <v>3745</v>
      </c>
      <c r="D23" s="134">
        <v>4.5000000000000005E-3</v>
      </c>
      <c r="E23" s="134">
        <v>1.32E-2</v>
      </c>
      <c r="F23" s="134">
        <v>1.55E-2</v>
      </c>
      <c r="G23" s="35">
        <v>296354.946</v>
      </c>
      <c r="H23" s="35">
        <v>37244.5</v>
      </c>
      <c r="I23" s="35">
        <v>162400.182</v>
      </c>
      <c r="J23" s="35">
        <f t="shared" si="0"/>
        <v>495999.62800000003</v>
      </c>
      <c r="K23" s="35">
        <f t="shared" si="1"/>
        <v>132443.15834445928</v>
      </c>
      <c r="L23" s="35">
        <v>65856484</v>
      </c>
      <c r="M23" s="35">
        <v>2821553</v>
      </c>
      <c r="N23" s="35">
        <v>10477428</v>
      </c>
    </row>
    <row r="24" spans="1:14">
      <c r="A24" s="132">
        <v>3709</v>
      </c>
      <c r="B24" s="39" t="s">
        <v>174</v>
      </c>
      <c r="C24" s="38">
        <v>877</v>
      </c>
      <c r="D24" s="133">
        <v>5.0000000000000001E-3</v>
      </c>
      <c r="E24" s="133">
        <v>1.32E-2</v>
      </c>
      <c r="F24" s="133">
        <v>1.6500000000000001E-2</v>
      </c>
      <c r="G24" s="38">
        <v>37615.502999999997</v>
      </c>
      <c r="H24" s="38">
        <v>9385.4639999999999</v>
      </c>
      <c r="I24" s="38">
        <v>42337.002999999997</v>
      </c>
      <c r="J24" s="38">
        <f t="shared" si="0"/>
        <v>89337.97</v>
      </c>
      <c r="K24" s="38">
        <f t="shared" si="1"/>
        <v>101867.69669327252</v>
      </c>
      <c r="L24" s="38">
        <v>7523101</v>
      </c>
      <c r="M24" s="38">
        <v>711020</v>
      </c>
      <c r="N24" s="38">
        <v>2565879</v>
      </c>
    </row>
    <row r="25" spans="1:14">
      <c r="A25" s="16">
        <v>3710</v>
      </c>
      <c r="B25" s="16" t="s">
        <v>175</v>
      </c>
      <c r="C25" s="35">
        <v>58</v>
      </c>
      <c r="D25" s="134">
        <v>3.5999999999999999E-3</v>
      </c>
      <c r="E25" s="134">
        <v>1.32E-2</v>
      </c>
      <c r="F25" s="134">
        <v>0.01</v>
      </c>
      <c r="G25" s="35">
        <v>4427.8429999999998</v>
      </c>
      <c r="H25" s="35">
        <v>0</v>
      </c>
      <c r="I25" s="35">
        <v>631.12</v>
      </c>
      <c r="J25" s="35">
        <f t="shared" si="0"/>
        <v>5058.9629999999997</v>
      </c>
      <c r="K25" s="35">
        <f t="shared" si="1"/>
        <v>87223.5</v>
      </c>
      <c r="L25" s="35">
        <v>1229956</v>
      </c>
      <c r="M25" s="35">
        <v>0</v>
      </c>
      <c r="N25" s="35">
        <v>63112</v>
      </c>
    </row>
    <row r="26" spans="1:14">
      <c r="A26" s="39">
        <v>3711</v>
      </c>
      <c r="B26" s="39" t="s">
        <v>176</v>
      </c>
      <c r="C26" s="38">
        <v>1177</v>
      </c>
      <c r="D26" s="133">
        <v>4.7999999999999996E-3</v>
      </c>
      <c r="E26" s="133">
        <v>1.32E-2</v>
      </c>
      <c r="F26" s="133">
        <v>1.5700000000000002E-2</v>
      </c>
      <c r="G26" s="38">
        <v>61818.847000000002</v>
      </c>
      <c r="H26" s="38">
        <v>14629.691999999999</v>
      </c>
      <c r="I26" s="38">
        <v>50498.307999999997</v>
      </c>
      <c r="J26" s="38">
        <f t="shared" si="0"/>
        <v>126946.84700000001</v>
      </c>
      <c r="K26" s="38">
        <f t="shared" si="1"/>
        <v>107856.28462192015</v>
      </c>
      <c r="L26" s="38">
        <v>12878927</v>
      </c>
      <c r="M26" s="38">
        <v>1108310</v>
      </c>
      <c r="N26" s="38">
        <v>3216454</v>
      </c>
    </row>
    <row r="27" spans="1:14">
      <c r="A27" s="16">
        <v>3713</v>
      </c>
      <c r="B27" s="16" t="s">
        <v>177</v>
      </c>
      <c r="C27" s="35">
        <v>129</v>
      </c>
      <c r="D27" s="134">
        <v>5.0000000000000001E-3</v>
      </c>
      <c r="E27" s="134">
        <v>1.32E-2</v>
      </c>
      <c r="F27" s="134">
        <v>5.0000000000000001E-3</v>
      </c>
      <c r="G27" s="35">
        <v>10684.645</v>
      </c>
      <c r="H27" s="35">
        <v>1903.624</v>
      </c>
      <c r="I27" s="35">
        <v>1078.2850000000001</v>
      </c>
      <c r="J27" s="35">
        <f t="shared" si="0"/>
        <v>13666.554</v>
      </c>
      <c r="K27" s="35">
        <f t="shared" si="1"/>
        <v>105942.27906976744</v>
      </c>
      <c r="L27" s="35">
        <v>2136929</v>
      </c>
      <c r="M27" s="35">
        <v>144214</v>
      </c>
      <c r="N27" s="35">
        <v>215657</v>
      </c>
    </row>
    <row r="28" spans="1:14">
      <c r="A28" s="132">
        <v>3714</v>
      </c>
      <c r="B28" s="39" t="s">
        <v>178</v>
      </c>
      <c r="C28" s="38">
        <v>1641</v>
      </c>
      <c r="D28" s="133">
        <v>4.4000000000000003E-3</v>
      </c>
      <c r="E28" s="133">
        <v>1.32E-2</v>
      </c>
      <c r="F28" s="133">
        <v>1.55E-2</v>
      </c>
      <c r="G28" s="38">
        <v>62642.517</v>
      </c>
      <c r="H28" s="38">
        <v>11518.214</v>
      </c>
      <c r="I28" s="38">
        <v>80089.894</v>
      </c>
      <c r="J28" s="38">
        <f t="shared" si="0"/>
        <v>154250.625</v>
      </c>
      <c r="K28" s="38">
        <f t="shared" si="1"/>
        <v>93997.943327239482</v>
      </c>
      <c r="L28" s="38">
        <v>14236936</v>
      </c>
      <c r="M28" s="38">
        <v>872592</v>
      </c>
      <c r="N28" s="38">
        <v>5167089</v>
      </c>
    </row>
    <row r="29" spans="1:14">
      <c r="A29" s="16">
        <v>3811</v>
      </c>
      <c r="B29" s="16" t="s">
        <v>179</v>
      </c>
      <c r="C29" s="35">
        <v>667</v>
      </c>
      <c r="D29" s="134">
        <v>5.0000000000000001E-3</v>
      </c>
      <c r="E29" s="134">
        <v>1.32E-2</v>
      </c>
      <c r="F29" s="134">
        <v>1.4999999999999999E-2</v>
      </c>
      <c r="G29" s="35">
        <v>40025.898000000001</v>
      </c>
      <c r="H29" s="35">
        <v>8074.6379999999999</v>
      </c>
      <c r="I29" s="35">
        <v>17871.955000000002</v>
      </c>
      <c r="J29" s="35">
        <f t="shared" si="0"/>
        <v>65972.491000000009</v>
      </c>
      <c r="K29" s="35">
        <f t="shared" si="1"/>
        <v>98909.28185907047</v>
      </c>
      <c r="L29" s="35">
        <v>8005180</v>
      </c>
      <c r="M29" s="35">
        <v>611715</v>
      </c>
      <c r="N29" s="35">
        <v>1191464</v>
      </c>
    </row>
    <row r="30" spans="1:14">
      <c r="A30" s="39">
        <v>4100</v>
      </c>
      <c r="B30" s="39" t="s">
        <v>180</v>
      </c>
      <c r="C30" s="38">
        <v>945</v>
      </c>
      <c r="D30" s="133">
        <v>5.0000000000000001E-3</v>
      </c>
      <c r="E30" s="133">
        <v>1.32E-2</v>
      </c>
      <c r="F30" s="133">
        <v>1.6500000000000001E-2</v>
      </c>
      <c r="G30" s="38">
        <v>23907.755000000001</v>
      </c>
      <c r="H30" s="38">
        <v>4488.5410000000002</v>
      </c>
      <c r="I30" s="38">
        <v>24829.360000000001</v>
      </c>
      <c r="J30" s="38">
        <f t="shared" si="0"/>
        <v>53225.656000000003</v>
      </c>
      <c r="K30" s="38">
        <f t="shared" si="1"/>
        <v>56323.445502645503</v>
      </c>
      <c r="L30" s="38">
        <v>4781551</v>
      </c>
      <c r="M30" s="38">
        <v>340041</v>
      </c>
      <c r="N30" s="38">
        <v>1504808</v>
      </c>
    </row>
    <row r="31" spans="1:14">
      <c r="A31" s="16">
        <v>4200</v>
      </c>
      <c r="B31" s="16" t="s">
        <v>181</v>
      </c>
      <c r="C31" s="35">
        <v>3707</v>
      </c>
      <c r="D31" s="134">
        <v>6.2500000000000003E-3</v>
      </c>
      <c r="E31" s="134">
        <v>1.32E-2</v>
      </c>
      <c r="F31" s="134">
        <v>1.6500000000000001E-2</v>
      </c>
      <c r="G31" s="35">
        <v>149443.16099999999</v>
      </c>
      <c r="H31" s="35">
        <v>30491.064999999999</v>
      </c>
      <c r="I31" s="35">
        <v>118536.181</v>
      </c>
      <c r="J31" s="35">
        <f t="shared" si="0"/>
        <v>298470.40700000001</v>
      </c>
      <c r="K31" s="35">
        <f t="shared" si="1"/>
        <v>80515.351227407606</v>
      </c>
      <c r="L31" s="35">
        <v>23910811</v>
      </c>
      <c r="M31" s="35">
        <v>2309929</v>
      </c>
      <c r="N31" s="35">
        <v>7184008</v>
      </c>
    </row>
    <row r="32" spans="1:14">
      <c r="A32" s="132">
        <v>4502</v>
      </c>
      <c r="B32" s="39" t="s">
        <v>182</v>
      </c>
      <c r="C32" s="38">
        <v>275</v>
      </c>
      <c r="D32" s="133">
        <v>5.0000000000000001E-3</v>
      </c>
      <c r="E32" s="133">
        <v>1.32E-2</v>
      </c>
      <c r="F32" s="133">
        <v>1.6500000000000001E-2</v>
      </c>
      <c r="G32" s="38">
        <v>15075.334999999999</v>
      </c>
      <c r="H32" s="38">
        <v>2223.6190000000001</v>
      </c>
      <c r="I32" s="38">
        <v>3342.7289999999998</v>
      </c>
      <c r="J32" s="38">
        <f t="shared" si="0"/>
        <v>20641.682999999997</v>
      </c>
      <c r="K32" s="38">
        <f t="shared" si="1"/>
        <v>75060.665454545437</v>
      </c>
      <c r="L32" s="38">
        <v>3015067</v>
      </c>
      <c r="M32" s="38">
        <v>168456</v>
      </c>
      <c r="N32" s="38">
        <v>202589</v>
      </c>
    </row>
    <row r="33" spans="1:14">
      <c r="A33" s="16">
        <v>4604</v>
      </c>
      <c r="B33" s="16" t="s">
        <v>183</v>
      </c>
      <c r="C33" s="35">
        <v>244</v>
      </c>
      <c r="D33" s="134">
        <v>5.0000000000000001E-3</v>
      </c>
      <c r="E33" s="134">
        <v>1.32E-2</v>
      </c>
      <c r="F33" s="134">
        <v>1.6500000000000001E-2</v>
      </c>
      <c r="G33" s="35">
        <v>5721.7550000000001</v>
      </c>
      <c r="H33" s="35">
        <v>1588.2760000000001</v>
      </c>
      <c r="I33" s="35">
        <v>9143.8850000000002</v>
      </c>
      <c r="J33" s="35">
        <f t="shared" si="0"/>
        <v>16453.916000000001</v>
      </c>
      <c r="K33" s="35">
        <f t="shared" si="1"/>
        <v>67434.081967213118</v>
      </c>
      <c r="L33" s="35">
        <v>1144351</v>
      </c>
      <c r="M33" s="35">
        <v>120324</v>
      </c>
      <c r="N33" s="35">
        <v>554174</v>
      </c>
    </row>
    <row r="34" spans="1:14">
      <c r="A34" s="39">
        <v>4607</v>
      </c>
      <c r="B34" s="39" t="s">
        <v>184</v>
      </c>
      <c r="C34" s="38">
        <v>1024</v>
      </c>
      <c r="D34" s="133">
        <v>4.6999999999999993E-3</v>
      </c>
      <c r="E34" s="133">
        <v>1.32E-2</v>
      </c>
      <c r="F34" s="133">
        <v>1.6500000000000001E-2</v>
      </c>
      <c r="G34" s="38">
        <v>28934.802</v>
      </c>
      <c r="H34" s="38">
        <v>4992.5029999999997</v>
      </c>
      <c r="I34" s="38">
        <v>26595.903999999999</v>
      </c>
      <c r="J34" s="38">
        <f t="shared" si="0"/>
        <v>60523.209000000003</v>
      </c>
      <c r="K34" s="38">
        <f t="shared" si="1"/>
        <v>59104.6962890625</v>
      </c>
      <c r="L34" s="38">
        <v>6156330</v>
      </c>
      <c r="M34" s="38">
        <v>378220</v>
      </c>
      <c r="N34" s="38">
        <v>1611871</v>
      </c>
    </row>
    <row r="35" spans="1:14">
      <c r="A35" s="16">
        <v>4803</v>
      </c>
      <c r="B35" s="16" t="s">
        <v>185</v>
      </c>
      <c r="C35" s="35">
        <v>196</v>
      </c>
      <c r="D35" s="134">
        <v>4.5000000000000005E-3</v>
      </c>
      <c r="E35" s="134">
        <v>1.32E-2</v>
      </c>
      <c r="F35" s="134">
        <v>1.6500000000000001E-2</v>
      </c>
      <c r="G35" s="35">
        <v>8892.2870000000003</v>
      </c>
      <c r="H35" s="35">
        <v>943.66800000000001</v>
      </c>
      <c r="I35" s="35">
        <v>8372.5740000000005</v>
      </c>
      <c r="J35" s="35">
        <f t="shared" si="0"/>
        <v>18208.529000000002</v>
      </c>
      <c r="K35" s="35">
        <f t="shared" si="1"/>
        <v>92900.658163265325</v>
      </c>
      <c r="L35" s="35">
        <v>1976041</v>
      </c>
      <c r="M35" s="35">
        <v>71490</v>
      </c>
      <c r="N35" s="35">
        <v>507428</v>
      </c>
    </row>
    <row r="36" spans="1:14">
      <c r="A36" s="132">
        <v>4901</v>
      </c>
      <c r="B36" s="39" t="s">
        <v>186</v>
      </c>
      <c r="C36" s="38">
        <v>43</v>
      </c>
      <c r="D36" s="133">
        <v>6.2500000000000003E-3</v>
      </c>
      <c r="E36" s="133">
        <v>1.32E-2</v>
      </c>
      <c r="F36" s="133">
        <v>1.6500000000000001E-2</v>
      </c>
      <c r="G36" s="38">
        <v>3974.1439999999998</v>
      </c>
      <c r="H36" s="38">
        <v>147.62899999999999</v>
      </c>
      <c r="I36" s="38">
        <v>1208.4549999999999</v>
      </c>
      <c r="J36" s="38">
        <f t="shared" si="0"/>
        <v>5330.2280000000001</v>
      </c>
      <c r="K36" s="38">
        <f t="shared" si="1"/>
        <v>123958.79069767441</v>
      </c>
      <c r="L36" s="38">
        <v>635856</v>
      </c>
      <c r="M36" s="38">
        <v>11184</v>
      </c>
      <c r="N36" s="38">
        <v>73239</v>
      </c>
    </row>
    <row r="37" spans="1:14">
      <c r="A37" s="16">
        <v>4902</v>
      </c>
      <c r="B37" s="16" t="s">
        <v>187</v>
      </c>
      <c r="C37" s="35">
        <v>109</v>
      </c>
      <c r="D37" s="134">
        <v>5.0000000000000001E-3</v>
      </c>
      <c r="E37" s="134">
        <v>1.32E-2</v>
      </c>
      <c r="F37" s="134">
        <v>1.3999999999999999E-2</v>
      </c>
      <c r="G37" s="35">
        <v>4159.375</v>
      </c>
      <c r="H37" s="35">
        <v>554.51900000000001</v>
      </c>
      <c r="I37" s="35">
        <v>2281.2719999999999</v>
      </c>
      <c r="J37" s="35">
        <f t="shared" si="0"/>
        <v>6995.1660000000002</v>
      </c>
      <c r="K37" s="35">
        <f t="shared" si="1"/>
        <v>64175.834862385331</v>
      </c>
      <c r="L37" s="35">
        <v>831875</v>
      </c>
      <c r="M37" s="35">
        <v>42009</v>
      </c>
      <c r="N37" s="35">
        <v>162948</v>
      </c>
    </row>
    <row r="38" spans="1:14">
      <c r="A38" s="39">
        <v>4911</v>
      </c>
      <c r="B38" s="39" t="s">
        <v>188</v>
      </c>
      <c r="C38" s="38">
        <v>451</v>
      </c>
      <c r="D38" s="133">
        <v>5.0000000000000001E-3</v>
      </c>
      <c r="E38" s="133">
        <v>1.32E-2</v>
      </c>
      <c r="F38" s="133">
        <v>1.5100000000000001E-2</v>
      </c>
      <c r="G38" s="38">
        <v>17874.895</v>
      </c>
      <c r="H38" s="38">
        <v>2067.569</v>
      </c>
      <c r="I38" s="38">
        <v>10481.234</v>
      </c>
      <c r="J38" s="38">
        <f t="shared" si="0"/>
        <v>30423.698</v>
      </c>
      <c r="K38" s="38">
        <f t="shared" si="1"/>
        <v>67458.310421286034</v>
      </c>
      <c r="L38" s="38">
        <v>3574979</v>
      </c>
      <c r="M38" s="38">
        <v>156634</v>
      </c>
      <c r="N38" s="38">
        <v>694121</v>
      </c>
    </row>
    <row r="39" spans="1:14">
      <c r="A39" s="16">
        <v>5200</v>
      </c>
      <c r="B39" s="16" t="s">
        <v>189</v>
      </c>
      <c r="C39" s="35">
        <v>3955</v>
      </c>
      <c r="D39" s="134">
        <v>5.0000000000000001E-3</v>
      </c>
      <c r="E39" s="134">
        <v>1.32E-2</v>
      </c>
      <c r="F39" s="134">
        <v>1.6500000000000001E-2</v>
      </c>
      <c r="G39" s="35">
        <v>209016.23300000001</v>
      </c>
      <c r="H39" s="35">
        <v>60710.633999999998</v>
      </c>
      <c r="I39" s="35">
        <v>160875.26699999999</v>
      </c>
      <c r="J39" s="35">
        <f t="shared" si="0"/>
        <v>430602.13400000002</v>
      </c>
      <c r="K39" s="35">
        <f t="shared" si="1"/>
        <v>108875.38154235146</v>
      </c>
      <c r="L39" s="35">
        <v>41803250</v>
      </c>
      <c r="M39" s="35">
        <v>4599291</v>
      </c>
      <c r="N39" s="35">
        <v>9750014</v>
      </c>
    </row>
    <row r="40" spans="1:14">
      <c r="A40" s="132">
        <v>5508</v>
      </c>
      <c r="B40" s="39" t="s">
        <v>190</v>
      </c>
      <c r="C40" s="38">
        <v>1193</v>
      </c>
      <c r="D40" s="133">
        <v>3.8E-3</v>
      </c>
      <c r="E40" s="133">
        <v>1.32E-2</v>
      </c>
      <c r="F40" s="133">
        <v>1.32E-2</v>
      </c>
      <c r="G40" s="38">
        <v>45067.752</v>
      </c>
      <c r="H40" s="38">
        <v>10235.373</v>
      </c>
      <c r="I40" s="38">
        <v>34949.711000000003</v>
      </c>
      <c r="J40" s="38">
        <f t="shared" si="0"/>
        <v>90252.83600000001</v>
      </c>
      <c r="K40" s="38">
        <f t="shared" si="1"/>
        <v>75652.000000000015</v>
      </c>
      <c r="L40" s="38">
        <v>11859937</v>
      </c>
      <c r="M40" s="38">
        <v>775407</v>
      </c>
      <c r="N40" s="38">
        <v>2647705</v>
      </c>
    </row>
    <row r="41" spans="1:14">
      <c r="A41" s="16">
        <v>5604</v>
      </c>
      <c r="B41" s="16" t="s">
        <v>191</v>
      </c>
      <c r="C41" s="35">
        <v>895</v>
      </c>
      <c r="D41" s="134">
        <v>4.7999999999999996E-3</v>
      </c>
      <c r="E41" s="134">
        <v>1.32E-2</v>
      </c>
      <c r="F41" s="134">
        <v>1.6E-2</v>
      </c>
      <c r="G41" s="35">
        <v>30120.491999999998</v>
      </c>
      <c r="H41" s="35">
        <v>16044.916999999999</v>
      </c>
      <c r="I41" s="35">
        <v>34634.048000000003</v>
      </c>
      <c r="J41" s="35">
        <f t="shared" si="0"/>
        <v>80799.456999999995</v>
      </c>
      <c r="K41" s="35">
        <f t="shared" si="1"/>
        <v>90278.722905027927</v>
      </c>
      <c r="L41" s="35">
        <v>6275107</v>
      </c>
      <c r="M41" s="35">
        <v>1215524</v>
      </c>
      <c r="N41" s="35">
        <v>2164628</v>
      </c>
    </row>
    <row r="42" spans="1:14">
      <c r="A42" s="39">
        <v>5609</v>
      </c>
      <c r="B42" s="39" t="s">
        <v>192</v>
      </c>
      <c r="C42" s="38">
        <v>482</v>
      </c>
      <c r="D42" s="133">
        <v>4.7999999999999996E-3</v>
      </c>
      <c r="E42" s="133">
        <v>1.32E-2</v>
      </c>
      <c r="F42" s="133">
        <v>1.6500000000000001E-2</v>
      </c>
      <c r="G42" s="38">
        <v>11351.896000000001</v>
      </c>
      <c r="H42" s="38">
        <v>4456.1880000000001</v>
      </c>
      <c r="I42" s="38">
        <v>15533.486999999999</v>
      </c>
      <c r="J42" s="38">
        <f t="shared" si="0"/>
        <v>31341.571</v>
      </c>
      <c r="K42" s="38">
        <f t="shared" si="1"/>
        <v>65024.006224066383</v>
      </c>
      <c r="L42" s="38">
        <v>2364978</v>
      </c>
      <c r="M42" s="38">
        <v>337590</v>
      </c>
      <c r="N42" s="38">
        <v>941423</v>
      </c>
    </row>
    <row r="43" spans="1:14">
      <c r="A43" s="16">
        <v>5611</v>
      </c>
      <c r="B43" s="16" t="s">
        <v>193</v>
      </c>
      <c r="C43" s="35">
        <v>93</v>
      </c>
      <c r="D43" s="134">
        <v>4.0000000000000001E-3</v>
      </c>
      <c r="E43" s="134">
        <v>1.32E-2</v>
      </c>
      <c r="F43" s="134">
        <v>4.0000000000000001E-3</v>
      </c>
      <c r="G43" s="35">
        <v>4264.82</v>
      </c>
      <c r="H43" s="35">
        <v>0</v>
      </c>
      <c r="I43" s="35">
        <v>179.5</v>
      </c>
      <c r="J43" s="35">
        <f t="shared" si="0"/>
        <v>4444.32</v>
      </c>
      <c r="K43" s="35">
        <f t="shared" si="1"/>
        <v>47788.38709677419</v>
      </c>
      <c r="L43" s="35">
        <v>1066205</v>
      </c>
      <c r="M43" s="35">
        <v>0</v>
      </c>
      <c r="N43" s="35">
        <v>44875</v>
      </c>
    </row>
    <row r="44" spans="1:14">
      <c r="A44" s="132">
        <v>5612</v>
      </c>
      <c r="B44" s="39" t="s">
        <v>194</v>
      </c>
      <c r="C44" s="38">
        <v>383</v>
      </c>
      <c r="D44" s="133">
        <v>5.0000000000000001E-3</v>
      </c>
      <c r="E44" s="133">
        <v>1.32E-2</v>
      </c>
      <c r="F44" s="133">
        <v>1.6500000000000001E-2</v>
      </c>
      <c r="G44" s="38">
        <v>26350.834999999999</v>
      </c>
      <c r="H44" s="38">
        <v>3663.8180000000002</v>
      </c>
      <c r="I44" s="38">
        <v>58439.652000000002</v>
      </c>
      <c r="J44" s="38">
        <f t="shared" si="0"/>
        <v>88454.304999999993</v>
      </c>
      <c r="K44" s="38">
        <f t="shared" si="1"/>
        <v>230951.18798955611</v>
      </c>
      <c r="L44" s="38">
        <v>5270167</v>
      </c>
      <c r="M44" s="38">
        <v>277562</v>
      </c>
      <c r="N44" s="38">
        <v>3541797</v>
      </c>
    </row>
    <row r="45" spans="1:14">
      <c r="A45" s="16">
        <v>5706</v>
      </c>
      <c r="B45" s="16" t="s">
        <v>195</v>
      </c>
      <c r="C45" s="35">
        <v>194</v>
      </c>
      <c r="D45" s="134">
        <v>5.0000000000000001E-3</v>
      </c>
      <c r="E45" s="134">
        <v>1.32E-2</v>
      </c>
      <c r="F45" s="134">
        <v>5.0000000000000001E-3</v>
      </c>
      <c r="G45" s="35">
        <v>11798.74</v>
      </c>
      <c r="H45" s="35">
        <v>0</v>
      </c>
      <c r="I45" s="35">
        <v>154.26499999999999</v>
      </c>
      <c r="J45" s="35">
        <f t="shared" si="0"/>
        <v>11953.004999999999</v>
      </c>
      <c r="K45" s="35">
        <f t="shared" si="1"/>
        <v>61613.427835051538</v>
      </c>
      <c r="L45" s="35">
        <v>2359748</v>
      </c>
      <c r="M45" s="35">
        <v>0</v>
      </c>
      <c r="N45" s="35">
        <v>30853</v>
      </c>
    </row>
    <row r="46" spans="1:14">
      <c r="A46" s="39">
        <v>6000</v>
      </c>
      <c r="B46" s="39" t="s">
        <v>196</v>
      </c>
      <c r="C46" s="38">
        <v>18787</v>
      </c>
      <c r="D46" s="133">
        <v>3.5000000000000001E-3</v>
      </c>
      <c r="E46" s="133">
        <v>1.32E-2</v>
      </c>
      <c r="F46" s="133">
        <v>1.6500000000000001E-2</v>
      </c>
      <c r="G46" s="38">
        <v>817471.40800000005</v>
      </c>
      <c r="H46" s="38">
        <v>320534.73599999998</v>
      </c>
      <c r="I46" s="38">
        <v>875025.00199999998</v>
      </c>
      <c r="J46" s="38">
        <f t="shared" si="0"/>
        <v>2013031.1460000002</v>
      </c>
      <c r="K46" s="38">
        <f t="shared" si="1"/>
        <v>107150.21802310109</v>
      </c>
      <c r="L46" s="38">
        <v>233563259.42857143</v>
      </c>
      <c r="M46" s="38">
        <v>24282936</v>
      </c>
      <c r="N46" s="38">
        <v>53031819</v>
      </c>
    </row>
    <row r="47" spans="1:14">
      <c r="A47" s="16">
        <v>6100</v>
      </c>
      <c r="B47" s="16" t="s">
        <v>197</v>
      </c>
      <c r="C47" s="35">
        <v>3234</v>
      </c>
      <c r="D47" s="134">
        <v>5.7499999999999999E-3</v>
      </c>
      <c r="E47" s="134">
        <v>1.32E-2</v>
      </c>
      <c r="F47" s="134">
        <v>1.6500000000000001E-2</v>
      </c>
      <c r="G47" s="35">
        <v>161706.264</v>
      </c>
      <c r="H47" s="35">
        <v>23409.804</v>
      </c>
      <c r="I47" s="35">
        <v>125902.299</v>
      </c>
      <c r="J47" s="35">
        <f t="shared" si="0"/>
        <v>311018.36699999997</v>
      </c>
      <c r="K47" s="35">
        <f t="shared" si="1"/>
        <v>96171.418367346938</v>
      </c>
      <c r="L47" s="35">
        <v>28122740</v>
      </c>
      <c r="M47" s="35">
        <v>1773470</v>
      </c>
      <c r="N47" s="35">
        <v>7630444</v>
      </c>
    </row>
    <row r="48" spans="1:14">
      <c r="A48" s="132">
        <v>6250</v>
      </c>
      <c r="B48" s="39" t="s">
        <v>198</v>
      </c>
      <c r="C48" s="38">
        <v>2015</v>
      </c>
      <c r="D48" s="133">
        <v>4.8999999999999998E-3</v>
      </c>
      <c r="E48" s="133">
        <v>1.32E-2</v>
      </c>
      <c r="F48" s="133">
        <v>1.6500000000000001E-2</v>
      </c>
      <c r="G48" s="38">
        <v>79014.925000000003</v>
      </c>
      <c r="H48" s="38">
        <v>19822.809000000001</v>
      </c>
      <c r="I48" s="38">
        <v>60401.442999999999</v>
      </c>
      <c r="J48" s="38">
        <f t="shared" si="0"/>
        <v>159239.177</v>
      </c>
      <c r="K48" s="38">
        <f t="shared" si="1"/>
        <v>79026.886848635229</v>
      </c>
      <c r="L48" s="38">
        <v>16125492</v>
      </c>
      <c r="M48" s="38">
        <v>1501728</v>
      </c>
      <c r="N48" s="38">
        <v>3660692</v>
      </c>
    </row>
    <row r="49" spans="1:14">
      <c r="A49" s="16">
        <v>6400</v>
      </c>
      <c r="B49" s="16" t="s">
        <v>199</v>
      </c>
      <c r="C49" s="35">
        <v>1880</v>
      </c>
      <c r="D49" s="134">
        <v>5.0000000000000001E-3</v>
      </c>
      <c r="E49" s="134">
        <v>1.32E-2</v>
      </c>
      <c r="F49" s="134">
        <v>1.6500000000000001E-2</v>
      </c>
      <c r="G49" s="35">
        <v>82097.342999999993</v>
      </c>
      <c r="H49" s="35">
        <v>19830.809000000001</v>
      </c>
      <c r="I49" s="35">
        <v>57857.53</v>
      </c>
      <c r="J49" s="35">
        <f t="shared" si="0"/>
        <v>159785.682</v>
      </c>
      <c r="K49" s="35">
        <f t="shared" si="1"/>
        <v>84992.384042553196</v>
      </c>
      <c r="L49" s="35">
        <v>16419469</v>
      </c>
      <c r="M49" s="35">
        <v>1502334</v>
      </c>
      <c r="N49" s="35">
        <v>3506516</v>
      </c>
    </row>
    <row r="50" spans="1:14">
      <c r="A50" s="39">
        <v>6513</v>
      </c>
      <c r="B50" s="39" t="s">
        <v>200</v>
      </c>
      <c r="C50" s="38">
        <v>1016</v>
      </c>
      <c r="D50" s="133">
        <v>4.0999999999999995E-3</v>
      </c>
      <c r="E50" s="133">
        <v>1.32E-2</v>
      </c>
      <c r="F50" s="133">
        <v>1.2E-2</v>
      </c>
      <c r="G50" s="38">
        <v>61691.803999999996</v>
      </c>
      <c r="H50" s="38">
        <v>10404.754999999999</v>
      </c>
      <c r="I50" s="38">
        <v>6258.924</v>
      </c>
      <c r="J50" s="38">
        <f t="shared" si="0"/>
        <v>78355.482999999993</v>
      </c>
      <c r="K50" s="38">
        <f t="shared" si="1"/>
        <v>77121.538385826774</v>
      </c>
      <c r="L50" s="38">
        <v>15046749</v>
      </c>
      <c r="M50" s="38">
        <v>788239</v>
      </c>
      <c r="N50" s="38">
        <v>521577</v>
      </c>
    </row>
    <row r="51" spans="1:14">
      <c r="A51" s="16">
        <v>6515</v>
      </c>
      <c r="B51" s="16" t="s">
        <v>201</v>
      </c>
      <c r="C51" s="35">
        <v>580</v>
      </c>
      <c r="D51" s="134">
        <v>4.0000000000000001E-3</v>
      </c>
      <c r="E51" s="134">
        <v>1.32E-2</v>
      </c>
      <c r="F51" s="134">
        <v>1.3999999999999999E-2</v>
      </c>
      <c r="G51" s="35">
        <v>30579.446</v>
      </c>
      <c r="H51" s="35">
        <v>3399.02</v>
      </c>
      <c r="I51" s="35">
        <v>19802.034</v>
      </c>
      <c r="J51" s="35">
        <f t="shared" si="0"/>
        <v>53780.5</v>
      </c>
      <c r="K51" s="35">
        <f t="shared" si="1"/>
        <v>92725</v>
      </c>
      <c r="L51" s="35">
        <v>7644862</v>
      </c>
      <c r="M51" s="35">
        <v>257502</v>
      </c>
      <c r="N51" s="35">
        <v>1414431</v>
      </c>
    </row>
    <row r="52" spans="1:14">
      <c r="A52" s="132">
        <v>6601</v>
      </c>
      <c r="B52" s="39" t="s">
        <v>202</v>
      </c>
      <c r="C52" s="38">
        <v>483</v>
      </c>
      <c r="D52" s="133">
        <v>3.8500000000000001E-3</v>
      </c>
      <c r="E52" s="133">
        <v>1.32E-2</v>
      </c>
      <c r="F52" s="133">
        <v>1.2E-2</v>
      </c>
      <c r="G52" s="38">
        <v>25648.02</v>
      </c>
      <c r="H52" s="38">
        <v>3038.5349999999999</v>
      </c>
      <c r="I52" s="38">
        <v>16337.642</v>
      </c>
      <c r="J52" s="38">
        <f t="shared" si="0"/>
        <v>45024.197</v>
      </c>
      <c r="K52" s="38">
        <f t="shared" si="1"/>
        <v>93217.799171842664</v>
      </c>
      <c r="L52" s="38">
        <v>6661796</v>
      </c>
      <c r="M52" s="38">
        <v>230192</v>
      </c>
      <c r="N52" s="38">
        <v>1361471</v>
      </c>
    </row>
    <row r="53" spans="1:14">
      <c r="A53" s="16">
        <v>6602</v>
      </c>
      <c r="B53" s="16" t="s">
        <v>203</v>
      </c>
      <c r="C53" s="35">
        <v>372</v>
      </c>
      <c r="D53" s="134">
        <v>4.7999999999999996E-3</v>
      </c>
      <c r="E53" s="134">
        <v>1.32E-2</v>
      </c>
      <c r="F53" s="134">
        <v>1.4999999999999999E-2</v>
      </c>
      <c r="G53" s="35">
        <v>19797.432000000001</v>
      </c>
      <c r="H53" s="35">
        <v>2913.8090000000002</v>
      </c>
      <c r="I53" s="35">
        <v>5926.95</v>
      </c>
      <c r="J53" s="35">
        <f t="shared" si="0"/>
        <v>28638.191000000003</v>
      </c>
      <c r="K53" s="35">
        <f t="shared" si="1"/>
        <v>76984.384408602156</v>
      </c>
      <c r="L53" s="35">
        <v>4124464</v>
      </c>
      <c r="M53" s="35">
        <v>220743</v>
      </c>
      <c r="N53" s="35">
        <v>395130</v>
      </c>
    </row>
    <row r="54" spans="1:14">
      <c r="A54" s="39">
        <v>6607</v>
      </c>
      <c r="B54" s="39" t="s">
        <v>204</v>
      </c>
      <c r="C54" s="38">
        <v>493</v>
      </c>
      <c r="D54" s="133">
        <v>6.2500000000000003E-3</v>
      </c>
      <c r="E54" s="133">
        <v>1.32E-2</v>
      </c>
      <c r="F54" s="133">
        <v>1.6500000000000001E-2</v>
      </c>
      <c r="G54" s="38">
        <v>23983.128000000001</v>
      </c>
      <c r="H54" s="38">
        <v>3101.6039999999998</v>
      </c>
      <c r="I54" s="38">
        <v>61093.805999999997</v>
      </c>
      <c r="J54" s="38">
        <f t="shared" si="0"/>
        <v>88178.538</v>
      </c>
      <c r="K54" s="38">
        <f t="shared" si="1"/>
        <v>178861.1318458418</v>
      </c>
      <c r="L54" s="38">
        <v>3837280</v>
      </c>
      <c r="M54" s="38">
        <v>234970</v>
      </c>
      <c r="N54" s="38">
        <v>3702654</v>
      </c>
    </row>
    <row r="55" spans="1:14">
      <c r="A55" s="16">
        <v>6611</v>
      </c>
      <c r="B55" s="16" t="s">
        <v>205</v>
      </c>
      <c r="C55" s="35">
        <v>58</v>
      </c>
      <c r="D55" s="134">
        <v>4.5000000000000005E-3</v>
      </c>
      <c r="E55" s="134">
        <v>1.32E-2</v>
      </c>
      <c r="F55" s="134">
        <v>1.4999999999999999E-2</v>
      </c>
      <c r="G55" s="35">
        <v>2694.8359999999998</v>
      </c>
      <c r="H55" s="35">
        <v>0</v>
      </c>
      <c r="I55" s="35">
        <v>398.745</v>
      </c>
      <c r="J55" s="35">
        <f t="shared" si="0"/>
        <v>3093.5809999999997</v>
      </c>
      <c r="K55" s="35">
        <f t="shared" si="1"/>
        <v>53337.603448275855</v>
      </c>
      <c r="L55" s="35">
        <v>598844</v>
      </c>
      <c r="M55" s="35">
        <v>0</v>
      </c>
      <c r="N55" s="35">
        <v>26583</v>
      </c>
    </row>
    <row r="56" spans="1:14">
      <c r="A56" s="132">
        <v>6612</v>
      </c>
      <c r="B56" s="39" t="s">
        <v>206</v>
      </c>
      <c r="C56" s="38">
        <v>962</v>
      </c>
      <c r="D56" s="133">
        <v>6.2500000000000003E-3</v>
      </c>
      <c r="E56" s="133">
        <v>1.32E-2</v>
      </c>
      <c r="F56" s="133">
        <v>1.6500000000000001E-2</v>
      </c>
      <c r="G56" s="38">
        <v>88296.490999999995</v>
      </c>
      <c r="H56" s="38">
        <v>11196.28</v>
      </c>
      <c r="I56" s="38">
        <v>75212.339000000007</v>
      </c>
      <c r="J56" s="38">
        <f t="shared" si="0"/>
        <v>174705.11</v>
      </c>
      <c r="K56" s="38">
        <f t="shared" si="1"/>
        <v>181606.14345114343</v>
      </c>
      <c r="L56" s="38">
        <v>14127352</v>
      </c>
      <c r="M56" s="38">
        <v>848203</v>
      </c>
      <c r="N56" s="38">
        <v>4558323</v>
      </c>
    </row>
    <row r="57" spans="1:14">
      <c r="A57" s="16">
        <v>6706</v>
      </c>
      <c r="B57" s="16" t="s">
        <v>207</v>
      </c>
      <c r="C57" s="35">
        <v>92</v>
      </c>
      <c r="D57" s="134">
        <v>5.0000000000000001E-3</v>
      </c>
      <c r="E57" s="134">
        <v>1.32E-2</v>
      </c>
      <c r="F57" s="134">
        <v>5.0000000000000001E-3</v>
      </c>
      <c r="G57" s="35">
        <v>3495.4250000000002</v>
      </c>
      <c r="H57" s="35">
        <v>217.91900000000001</v>
      </c>
      <c r="I57" s="35">
        <v>623.71500000000003</v>
      </c>
      <c r="J57" s="35">
        <f t="shared" si="0"/>
        <v>4337.0590000000002</v>
      </c>
      <c r="K57" s="35">
        <f t="shared" si="1"/>
        <v>47141.945652173919</v>
      </c>
      <c r="L57" s="35">
        <v>699085</v>
      </c>
      <c r="M57" s="35">
        <v>16509</v>
      </c>
      <c r="N57" s="35">
        <v>124743</v>
      </c>
    </row>
    <row r="58" spans="1:14">
      <c r="A58" s="39">
        <v>6709</v>
      </c>
      <c r="B58" s="39" t="s">
        <v>208</v>
      </c>
      <c r="C58" s="38">
        <v>481</v>
      </c>
      <c r="D58" s="133">
        <v>6.2500000000000003E-3</v>
      </c>
      <c r="E58" s="133">
        <v>1.32E-2</v>
      </c>
      <c r="F58" s="133">
        <v>1.6500000000000001E-2</v>
      </c>
      <c r="G58" s="38">
        <v>15794.771000000001</v>
      </c>
      <c r="H58" s="38">
        <v>6176.0169999999998</v>
      </c>
      <c r="I58" s="38">
        <v>19046.427</v>
      </c>
      <c r="J58" s="38">
        <f t="shared" si="0"/>
        <v>41017.214999999997</v>
      </c>
      <c r="K58" s="38">
        <f t="shared" si="1"/>
        <v>85274.875259875262</v>
      </c>
      <c r="L58" s="38">
        <v>2527149</v>
      </c>
      <c r="M58" s="38">
        <v>467880</v>
      </c>
      <c r="N58" s="38">
        <v>1154329</v>
      </c>
    </row>
    <row r="59" spans="1:14">
      <c r="A59" s="16">
        <v>7000</v>
      </c>
      <c r="B59" s="16" t="s">
        <v>209</v>
      </c>
      <c r="C59" s="35">
        <v>676</v>
      </c>
      <c r="D59" s="134">
        <v>6.2500000000000003E-3</v>
      </c>
      <c r="E59" s="134">
        <v>1.32E-2</v>
      </c>
      <c r="F59" s="134">
        <v>1.6500000000000001E-2</v>
      </c>
      <c r="G59" s="35">
        <v>24325.279999999999</v>
      </c>
      <c r="H59" s="35">
        <v>5359.2</v>
      </c>
      <c r="I59" s="35">
        <v>45459.243999999999</v>
      </c>
      <c r="J59" s="35">
        <f t="shared" si="0"/>
        <v>75143.724000000002</v>
      </c>
      <c r="K59" s="35">
        <f t="shared" si="1"/>
        <v>111159.3550295858</v>
      </c>
      <c r="L59" s="35">
        <v>3892044.8</v>
      </c>
      <c r="M59" s="35">
        <v>406000</v>
      </c>
      <c r="N59" s="35">
        <v>2755105</v>
      </c>
    </row>
    <row r="60" spans="1:14">
      <c r="A60" s="132">
        <v>7300</v>
      </c>
      <c r="B60" s="39" t="s">
        <v>210</v>
      </c>
      <c r="C60" s="38">
        <v>4777</v>
      </c>
      <c r="D60" s="133">
        <v>5.0000000000000001E-3</v>
      </c>
      <c r="E60" s="133">
        <v>1.32E-2</v>
      </c>
      <c r="F60" s="133">
        <v>1.6500000000000001E-2</v>
      </c>
      <c r="G60" s="38">
        <v>172040.83300000001</v>
      </c>
      <c r="H60" s="38">
        <v>56684.224999999999</v>
      </c>
      <c r="I60" s="38">
        <v>207584.019</v>
      </c>
      <c r="J60" s="38">
        <f t="shared" si="0"/>
        <v>436309.07700000005</v>
      </c>
      <c r="K60" s="38">
        <f t="shared" si="1"/>
        <v>91335.373037471232</v>
      </c>
      <c r="L60" s="38">
        <v>34408169</v>
      </c>
      <c r="M60" s="38">
        <v>4294260</v>
      </c>
      <c r="N60" s="38">
        <v>12580848</v>
      </c>
    </row>
    <row r="61" spans="1:14">
      <c r="A61" s="16">
        <v>7502</v>
      </c>
      <c r="B61" s="16" t="s">
        <v>211</v>
      </c>
      <c r="C61" s="35">
        <v>655</v>
      </c>
      <c r="D61" s="134">
        <v>5.5000000000000005E-3</v>
      </c>
      <c r="E61" s="134">
        <v>1.32E-2</v>
      </c>
      <c r="F61" s="134">
        <v>1.6500000000000001E-2</v>
      </c>
      <c r="G61" s="35">
        <v>29938.912</v>
      </c>
      <c r="H61" s="35">
        <v>3546.9989999999998</v>
      </c>
      <c r="I61" s="35">
        <v>22054.344000000001</v>
      </c>
      <c r="J61" s="35">
        <f t="shared" si="0"/>
        <v>55540.255000000005</v>
      </c>
      <c r="K61" s="35">
        <f t="shared" si="1"/>
        <v>84794.282442748095</v>
      </c>
      <c r="L61" s="35">
        <v>5443413</v>
      </c>
      <c r="M61" s="35">
        <v>268712</v>
      </c>
      <c r="N61" s="35">
        <v>1336626</v>
      </c>
    </row>
    <row r="62" spans="1:14">
      <c r="A62" s="39">
        <v>7505</v>
      </c>
      <c r="B62" s="39" t="s">
        <v>212</v>
      </c>
      <c r="C62" s="38">
        <v>76</v>
      </c>
      <c r="D62" s="133">
        <v>4.0000000000000001E-3</v>
      </c>
      <c r="E62" s="133">
        <v>1.32E-2</v>
      </c>
      <c r="F62" s="133">
        <v>1.6500000000000001E-2</v>
      </c>
      <c r="G62" s="38">
        <v>5169.3</v>
      </c>
      <c r="H62" s="38">
        <v>0</v>
      </c>
      <c r="I62" s="38">
        <v>121076.374</v>
      </c>
      <c r="J62" s="38">
        <f t="shared" si="0"/>
        <v>126245.674</v>
      </c>
      <c r="K62" s="38">
        <f t="shared" si="1"/>
        <v>1661127.2894736843</v>
      </c>
      <c r="L62" s="38">
        <v>1292325</v>
      </c>
      <c r="M62" s="38">
        <v>0</v>
      </c>
      <c r="N62" s="38">
        <v>7337962</v>
      </c>
    </row>
    <row r="63" spans="1:14">
      <c r="A63" s="16">
        <v>7509</v>
      </c>
      <c r="B63" s="16" t="s">
        <v>213</v>
      </c>
      <c r="C63" s="35">
        <v>108</v>
      </c>
      <c r="D63" s="134">
        <v>4.5000000000000005E-3</v>
      </c>
      <c r="E63" s="134">
        <v>1.32E-2</v>
      </c>
      <c r="F63" s="134">
        <v>1.4499999999999999E-2</v>
      </c>
      <c r="G63" s="35">
        <v>4436.07</v>
      </c>
      <c r="H63" s="35">
        <v>501.67899999999997</v>
      </c>
      <c r="I63" s="35">
        <v>3517.8209999999999</v>
      </c>
      <c r="J63" s="35">
        <f t="shared" si="0"/>
        <v>8455.57</v>
      </c>
      <c r="K63" s="35">
        <f t="shared" si="1"/>
        <v>78292.314814814818</v>
      </c>
      <c r="L63" s="35">
        <v>985782</v>
      </c>
      <c r="M63" s="35">
        <v>38006</v>
      </c>
      <c r="N63" s="35">
        <v>242608</v>
      </c>
    </row>
    <row r="64" spans="1:14">
      <c r="A64" s="132">
        <v>7613</v>
      </c>
      <c r="B64" s="39" t="s">
        <v>214</v>
      </c>
      <c r="C64" s="38">
        <v>185</v>
      </c>
      <c r="D64" s="133">
        <v>6.2500000000000003E-3</v>
      </c>
      <c r="E64" s="133">
        <v>1.32E-2</v>
      </c>
      <c r="F64" s="133">
        <v>1.6500000000000001E-2</v>
      </c>
      <c r="G64" s="38">
        <v>8310.9789999999994</v>
      </c>
      <c r="H64" s="38">
        <v>2124.8049999999998</v>
      </c>
      <c r="I64" s="38">
        <v>7115.9129999999996</v>
      </c>
      <c r="J64" s="38">
        <f t="shared" si="0"/>
        <v>17551.697</v>
      </c>
      <c r="K64" s="38">
        <f t="shared" si="1"/>
        <v>94874.037837837837</v>
      </c>
      <c r="L64" s="38">
        <v>1329742</v>
      </c>
      <c r="M64" s="38">
        <v>160970</v>
      </c>
      <c r="N64" s="38">
        <v>431267</v>
      </c>
    </row>
    <row r="65" spans="1:14">
      <c r="A65" s="16">
        <v>7617</v>
      </c>
      <c r="B65" s="16" t="s">
        <v>215</v>
      </c>
      <c r="C65" s="35">
        <v>461</v>
      </c>
      <c r="D65" s="134">
        <v>6.2500000000000003E-3</v>
      </c>
      <c r="E65" s="134">
        <v>1.32E-2</v>
      </c>
      <c r="F65" s="134">
        <v>1.6500000000000001E-2</v>
      </c>
      <c r="G65" s="35">
        <v>17583.842000000001</v>
      </c>
      <c r="H65" s="35">
        <v>3114.8829999999998</v>
      </c>
      <c r="I65" s="35">
        <v>17666.167000000001</v>
      </c>
      <c r="J65" s="35">
        <f t="shared" si="0"/>
        <v>38364.892</v>
      </c>
      <c r="K65" s="35">
        <f t="shared" si="1"/>
        <v>83221.023861171358</v>
      </c>
      <c r="L65" s="35">
        <v>2813398</v>
      </c>
      <c r="M65" s="35">
        <v>235976</v>
      </c>
      <c r="N65" s="35">
        <v>1070676</v>
      </c>
    </row>
    <row r="66" spans="1:14">
      <c r="A66" s="39">
        <v>7620</v>
      </c>
      <c r="B66" s="39" t="s">
        <v>216</v>
      </c>
      <c r="C66" s="38">
        <v>3547</v>
      </c>
      <c r="D66" s="133">
        <v>5.0000000000000001E-3</v>
      </c>
      <c r="E66" s="133">
        <v>1.32E-2</v>
      </c>
      <c r="F66" s="133">
        <v>1.6500000000000001E-2</v>
      </c>
      <c r="G66" s="38">
        <v>187831.804</v>
      </c>
      <c r="H66" s="38">
        <v>46225.805999999997</v>
      </c>
      <c r="I66" s="38">
        <v>137279.299</v>
      </c>
      <c r="J66" s="38">
        <f t="shared" si="0"/>
        <v>371336.90899999999</v>
      </c>
      <c r="K66" s="38">
        <f t="shared" si="1"/>
        <v>104690.41697208908</v>
      </c>
      <c r="L66" s="38">
        <v>37566363</v>
      </c>
      <c r="M66" s="38">
        <v>3501955</v>
      </c>
      <c r="N66" s="38">
        <v>8319958</v>
      </c>
    </row>
    <row r="67" spans="1:14">
      <c r="A67" s="16">
        <v>7708</v>
      </c>
      <c r="B67" s="16" t="s">
        <v>217</v>
      </c>
      <c r="C67" s="35">
        <v>2306</v>
      </c>
      <c r="D67" s="134">
        <v>5.0000000000000001E-3</v>
      </c>
      <c r="E67" s="134">
        <v>1.32E-2</v>
      </c>
      <c r="F67" s="134">
        <v>1.6500000000000001E-2</v>
      </c>
      <c r="G67" s="35">
        <v>109941.78599999999</v>
      </c>
      <c r="H67" s="35">
        <v>15275.567999999999</v>
      </c>
      <c r="I67" s="35">
        <v>95650.506999999998</v>
      </c>
      <c r="J67" s="35">
        <f t="shared" si="0"/>
        <v>220867.86099999998</v>
      </c>
      <c r="K67" s="35">
        <f t="shared" si="1"/>
        <v>95779.644839548986</v>
      </c>
      <c r="L67" s="35">
        <v>21988360</v>
      </c>
      <c r="M67" s="35">
        <v>1157240</v>
      </c>
      <c r="N67" s="35">
        <v>5797003</v>
      </c>
    </row>
    <row r="68" spans="1:14">
      <c r="A68" s="132">
        <v>8000</v>
      </c>
      <c r="B68" s="39" t="s">
        <v>218</v>
      </c>
      <c r="C68" s="38">
        <v>4284</v>
      </c>
      <c r="D68" s="133">
        <v>3.4999999999999996E-3</v>
      </c>
      <c r="E68" s="133">
        <v>1.32E-2</v>
      </c>
      <c r="F68" s="133">
        <v>1.6500000000000001E-2</v>
      </c>
      <c r="G68" s="38">
        <v>150706.01300000001</v>
      </c>
      <c r="H68" s="38">
        <v>32614.098000000002</v>
      </c>
      <c r="I68" s="38">
        <v>178458.25099999999</v>
      </c>
      <c r="J68" s="38">
        <f t="shared" si="0"/>
        <v>361778.36199999996</v>
      </c>
      <c r="K68" s="38">
        <f t="shared" si="1"/>
        <v>84448.730625583572</v>
      </c>
      <c r="L68" s="38">
        <v>43058841</v>
      </c>
      <c r="M68" s="38">
        <v>2470765</v>
      </c>
      <c r="N68" s="38">
        <v>10815651</v>
      </c>
    </row>
    <row r="69" spans="1:14">
      <c r="A69" s="16">
        <v>8200</v>
      </c>
      <c r="B69" s="16" t="s">
        <v>219</v>
      </c>
      <c r="C69" s="35">
        <v>8995</v>
      </c>
      <c r="D69" s="134">
        <v>3.2500000000000003E-3</v>
      </c>
      <c r="E69" s="134">
        <v>1.32E-2</v>
      </c>
      <c r="F69" s="134">
        <v>1.6500000000000001E-2</v>
      </c>
      <c r="G69" s="35">
        <v>329032.772</v>
      </c>
      <c r="H69" s="35">
        <v>104571.06</v>
      </c>
      <c r="I69" s="35">
        <v>372100.81900000002</v>
      </c>
      <c r="J69" s="35">
        <f t="shared" si="0"/>
        <v>805704.65100000007</v>
      </c>
      <c r="K69" s="35">
        <f t="shared" si="1"/>
        <v>89572.501500833809</v>
      </c>
      <c r="L69" s="35">
        <v>101240517</v>
      </c>
      <c r="M69" s="35">
        <v>7922050</v>
      </c>
      <c r="N69" s="35">
        <v>22551564</v>
      </c>
    </row>
    <row r="70" spans="1:14">
      <c r="A70" s="39">
        <v>8508</v>
      </c>
      <c r="B70" s="39" t="s">
        <v>220</v>
      </c>
      <c r="C70" s="38">
        <v>633</v>
      </c>
      <c r="D70" s="133">
        <v>4.7999999999999996E-3</v>
      </c>
      <c r="E70" s="133">
        <v>1.32E-2</v>
      </c>
      <c r="F70" s="133">
        <v>1.6500000000000001E-2</v>
      </c>
      <c r="G70" s="38">
        <v>27027.957999999999</v>
      </c>
      <c r="H70" s="38">
        <v>3970.9560000000001</v>
      </c>
      <c r="I70" s="38">
        <v>38311.968000000001</v>
      </c>
      <c r="J70" s="38">
        <f t="shared" si="0"/>
        <v>69310.881999999998</v>
      </c>
      <c r="K70" s="38">
        <f t="shared" si="1"/>
        <v>109495.86413902054</v>
      </c>
      <c r="L70" s="38">
        <v>5630824</v>
      </c>
      <c r="M70" s="38">
        <v>300830</v>
      </c>
      <c r="N70" s="38">
        <v>2321938</v>
      </c>
    </row>
    <row r="71" spans="1:14">
      <c r="A71" s="16">
        <v>8509</v>
      </c>
      <c r="B71" s="16" t="s">
        <v>221</v>
      </c>
      <c r="C71" s="35">
        <v>560</v>
      </c>
      <c r="D71" s="134">
        <v>6.2500000000000003E-3</v>
      </c>
      <c r="E71" s="134">
        <v>1.32E-2</v>
      </c>
      <c r="F71" s="134">
        <v>1.6500000000000001E-2</v>
      </c>
      <c r="G71" s="35">
        <v>42559.658000000003</v>
      </c>
      <c r="H71" s="35">
        <v>4155.1090000000004</v>
      </c>
      <c r="I71" s="35">
        <v>37254.769</v>
      </c>
      <c r="J71" s="35">
        <f t="shared" si="0"/>
        <v>83969.536000000007</v>
      </c>
      <c r="K71" s="35">
        <f t="shared" si="1"/>
        <v>149945.60000000001</v>
      </c>
      <c r="L71" s="35">
        <v>6809490</v>
      </c>
      <c r="M71" s="35">
        <v>314781</v>
      </c>
      <c r="N71" s="35">
        <v>2257864</v>
      </c>
    </row>
    <row r="72" spans="1:14">
      <c r="A72" s="132">
        <v>8610</v>
      </c>
      <c r="B72" s="39" t="s">
        <v>222</v>
      </c>
      <c r="C72" s="38">
        <v>247</v>
      </c>
      <c r="D72" s="133">
        <v>2.3E-3</v>
      </c>
      <c r="E72" s="133">
        <v>1.32E-2</v>
      </c>
      <c r="F72" s="133">
        <v>1.6500000000000001E-2</v>
      </c>
      <c r="G72" s="38">
        <v>7361.6930000000002</v>
      </c>
      <c r="H72" s="38">
        <v>0</v>
      </c>
      <c r="I72" s="38">
        <v>229141.77299999999</v>
      </c>
      <c r="J72" s="38">
        <f t="shared" si="0"/>
        <v>236503.46599999999</v>
      </c>
      <c r="K72" s="38">
        <f t="shared" si="1"/>
        <v>957503.91093117406</v>
      </c>
      <c r="L72" s="38">
        <v>3200728</v>
      </c>
      <c r="M72" s="38">
        <v>0</v>
      </c>
      <c r="N72" s="38">
        <v>13887381</v>
      </c>
    </row>
    <row r="73" spans="1:14">
      <c r="A73" s="16">
        <v>8613</v>
      </c>
      <c r="B73" s="16" t="s">
        <v>223</v>
      </c>
      <c r="C73" s="35">
        <v>1798</v>
      </c>
      <c r="D73" s="134">
        <v>3.7499999999999999E-3</v>
      </c>
      <c r="E73" s="134">
        <v>1.32E-2</v>
      </c>
      <c r="F73" s="134">
        <v>1.4999999999999999E-2</v>
      </c>
      <c r="G73" s="35">
        <v>90865.036999999997</v>
      </c>
      <c r="H73" s="35">
        <v>12875.781000000001</v>
      </c>
      <c r="I73" s="35">
        <v>71727.990999999995</v>
      </c>
      <c r="J73" s="35">
        <f t="shared" ref="J73:J81" si="2">G73+H73+I73</f>
        <v>175468.80900000001</v>
      </c>
      <c r="K73" s="35">
        <f t="shared" ref="K73:K83" si="3">(J73/C73)*1000</f>
        <v>97591.106229143494</v>
      </c>
      <c r="L73" s="35">
        <v>24230479</v>
      </c>
      <c r="M73" s="35">
        <v>975438</v>
      </c>
      <c r="N73" s="35">
        <v>4781869</v>
      </c>
    </row>
    <row r="74" spans="1:14">
      <c r="A74" s="39">
        <v>8614</v>
      </c>
      <c r="B74" s="39" t="s">
        <v>224</v>
      </c>
      <c r="C74" s="38">
        <v>1610</v>
      </c>
      <c r="D74" s="133">
        <v>3.9000000000000003E-3</v>
      </c>
      <c r="E74" s="133">
        <v>1.32E-2</v>
      </c>
      <c r="F74" s="133">
        <v>1.6500000000000001E-2</v>
      </c>
      <c r="G74" s="38">
        <v>99785.388000000006</v>
      </c>
      <c r="H74" s="38">
        <v>17791.91</v>
      </c>
      <c r="I74" s="38">
        <v>86120.165999999997</v>
      </c>
      <c r="J74" s="38">
        <f t="shared" si="2"/>
        <v>203697.46400000001</v>
      </c>
      <c r="K74" s="38">
        <f t="shared" si="3"/>
        <v>126520.16397515529</v>
      </c>
      <c r="L74" s="38">
        <v>25585925</v>
      </c>
      <c r="M74" s="38">
        <v>1347872</v>
      </c>
      <c r="N74" s="38">
        <v>5219404</v>
      </c>
    </row>
    <row r="75" spans="1:14">
      <c r="A75" s="16">
        <v>8710</v>
      </c>
      <c r="B75" s="16" t="s">
        <v>225</v>
      </c>
      <c r="C75" s="35">
        <v>774</v>
      </c>
      <c r="D75" s="134">
        <v>5.4000000000000003E-3</v>
      </c>
      <c r="E75" s="134">
        <v>1.32E-2</v>
      </c>
      <c r="F75" s="134">
        <v>1.32E-2</v>
      </c>
      <c r="G75" s="35">
        <v>95355.002999999997</v>
      </c>
      <c r="H75" s="35">
        <v>6918.2120000000004</v>
      </c>
      <c r="I75" s="35">
        <v>25358.091</v>
      </c>
      <c r="J75" s="35">
        <f t="shared" si="2"/>
        <v>127631.306</v>
      </c>
      <c r="K75" s="35">
        <f t="shared" si="3"/>
        <v>164898.32816537467</v>
      </c>
      <c r="L75" s="35">
        <v>17658335</v>
      </c>
      <c r="M75" s="35">
        <v>524107</v>
      </c>
      <c r="N75" s="35">
        <v>1921068</v>
      </c>
    </row>
    <row r="76" spans="1:14">
      <c r="A76" s="132">
        <v>8716</v>
      </c>
      <c r="B76" s="39" t="s">
        <v>226</v>
      </c>
      <c r="C76" s="38">
        <v>2566</v>
      </c>
      <c r="D76" s="133">
        <v>4.0000000000000001E-3</v>
      </c>
      <c r="E76" s="133">
        <v>1.32E-2</v>
      </c>
      <c r="F76" s="133">
        <v>1.6E-2</v>
      </c>
      <c r="G76" s="38">
        <v>117086.174</v>
      </c>
      <c r="H76" s="38">
        <v>45724.866999999998</v>
      </c>
      <c r="I76" s="38">
        <v>61863.432000000001</v>
      </c>
      <c r="J76" s="38">
        <f t="shared" si="2"/>
        <v>224674.473</v>
      </c>
      <c r="K76" s="38">
        <f t="shared" si="3"/>
        <v>87558.251363990654</v>
      </c>
      <c r="L76" s="38">
        <v>29271545</v>
      </c>
      <c r="M76" s="38">
        <v>3464005</v>
      </c>
      <c r="N76" s="38">
        <v>3866466</v>
      </c>
    </row>
    <row r="77" spans="1:14">
      <c r="A77" s="16">
        <v>8717</v>
      </c>
      <c r="B77" s="16" t="s">
        <v>227</v>
      </c>
      <c r="C77" s="35">
        <v>2111</v>
      </c>
      <c r="D77" s="134">
        <v>3.8E-3</v>
      </c>
      <c r="E77" s="134">
        <v>1.32E-2</v>
      </c>
      <c r="F77" s="134">
        <v>1.6500000000000001E-2</v>
      </c>
      <c r="G77" s="35">
        <v>80621.58</v>
      </c>
      <c r="H77" s="35">
        <v>23689.300999999999</v>
      </c>
      <c r="I77" s="35">
        <v>248857.886</v>
      </c>
      <c r="J77" s="35">
        <f t="shared" si="2"/>
        <v>353168.76699999999</v>
      </c>
      <c r="K77" s="35">
        <f t="shared" si="3"/>
        <v>167299.2738038844</v>
      </c>
      <c r="L77" s="35">
        <v>21216203</v>
      </c>
      <c r="M77" s="35">
        <v>1794644</v>
      </c>
      <c r="N77" s="35">
        <v>15082295</v>
      </c>
    </row>
    <row r="78" spans="1:14">
      <c r="A78" s="39">
        <v>8719</v>
      </c>
      <c r="B78" s="39" t="s">
        <v>228</v>
      </c>
      <c r="C78" s="38">
        <v>479</v>
      </c>
      <c r="D78" s="133">
        <v>4.7499999999999999E-3</v>
      </c>
      <c r="E78" s="133">
        <v>1.32E-2</v>
      </c>
      <c r="F78" s="133">
        <v>1.6500000000000001E-2</v>
      </c>
      <c r="G78" s="38">
        <v>320683.44400000002</v>
      </c>
      <c r="H78" s="38">
        <v>9643.26</v>
      </c>
      <c r="I78" s="38">
        <v>204775.245</v>
      </c>
      <c r="J78" s="38">
        <f t="shared" si="2"/>
        <v>535101.94900000002</v>
      </c>
      <c r="K78" s="38">
        <f t="shared" si="3"/>
        <v>1117123.0668058456</v>
      </c>
      <c r="L78" s="38">
        <v>67512041</v>
      </c>
      <c r="M78" s="38">
        <v>730550</v>
      </c>
      <c r="N78" s="38">
        <v>12410620</v>
      </c>
    </row>
    <row r="79" spans="1:14">
      <c r="A79" s="16">
        <v>8720</v>
      </c>
      <c r="B79" s="16" t="s">
        <v>229</v>
      </c>
      <c r="C79" s="35">
        <v>690</v>
      </c>
      <c r="D79" s="134">
        <v>5.0000000000000001E-3</v>
      </c>
      <c r="E79" s="134">
        <v>1.32E-2</v>
      </c>
      <c r="F79" s="134">
        <v>1.6500000000000001E-2</v>
      </c>
      <c r="G79" s="35">
        <v>53719.966</v>
      </c>
      <c r="H79" s="35">
        <v>3891.6370000000002</v>
      </c>
      <c r="I79" s="35">
        <v>153986.70499999999</v>
      </c>
      <c r="J79" s="35">
        <f t="shared" si="2"/>
        <v>211598.30799999999</v>
      </c>
      <c r="K79" s="35">
        <f t="shared" si="3"/>
        <v>306664.21449275361</v>
      </c>
      <c r="L79" s="35">
        <v>10743993</v>
      </c>
      <c r="M79" s="35">
        <v>294821</v>
      </c>
      <c r="N79" s="35">
        <v>9332527</v>
      </c>
    </row>
    <row r="80" spans="1:14">
      <c r="A80" s="132">
        <v>8721</v>
      </c>
      <c r="B80" s="39" t="s">
        <v>230</v>
      </c>
      <c r="C80" s="38">
        <v>1115</v>
      </c>
      <c r="D80" s="133">
        <v>5.0000000000000001E-3</v>
      </c>
      <c r="E80" s="133">
        <v>1.32E-2</v>
      </c>
      <c r="F80" s="133">
        <v>1.3999999999999999E-2</v>
      </c>
      <c r="G80" s="38">
        <v>256348.821</v>
      </c>
      <c r="H80" s="38">
        <v>17474.094000000001</v>
      </c>
      <c r="I80" s="38">
        <v>62761.622000000003</v>
      </c>
      <c r="J80" s="38">
        <f t="shared" si="2"/>
        <v>336584.53700000001</v>
      </c>
      <c r="K80" s="38">
        <f t="shared" si="3"/>
        <v>301869.53991031391</v>
      </c>
      <c r="L80" s="38">
        <v>51269765</v>
      </c>
      <c r="M80" s="38">
        <v>1323795</v>
      </c>
      <c r="N80" s="38">
        <v>4482974</v>
      </c>
    </row>
    <row r="81" spans="1:14">
      <c r="A81" s="16">
        <v>8722</v>
      </c>
      <c r="B81" s="16" t="s">
        <v>231</v>
      </c>
      <c r="C81" s="35">
        <v>644</v>
      </c>
      <c r="D81" s="134">
        <v>5.0000000000000001E-3</v>
      </c>
      <c r="E81" s="134">
        <v>1.32E-2</v>
      </c>
      <c r="F81" s="134">
        <v>1.6500000000000001E-2</v>
      </c>
      <c r="G81" s="35">
        <v>47900.803</v>
      </c>
      <c r="H81" s="35">
        <v>3423.3409999999999</v>
      </c>
      <c r="I81" s="35">
        <v>14849.45</v>
      </c>
      <c r="J81" s="35">
        <f t="shared" si="2"/>
        <v>66173.593999999997</v>
      </c>
      <c r="K81" s="35">
        <f t="shared" si="3"/>
        <v>102754.02795031056</v>
      </c>
      <c r="L81" s="35">
        <v>9580161</v>
      </c>
      <c r="M81" s="35">
        <v>259344</v>
      </c>
      <c r="N81" s="35">
        <v>899966</v>
      </c>
    </row>
    <row r="82" spans="1:14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35"/>
      <c r="L82" s="16"/>
      <c r="M82" s="16"/>
      <c r="N82" s="16"/>
    </row>
    <row r="83" spans="1:14">
      <c r="A83" s="16"/>
      <c r="B83" s="16"/>
      <c r="C83" s="49">
        <f t="shared" ref="C83" si="4">SUM(C8:C81)</f>
        <v>348450</v>
      </c>
      <c r="D83" s="49"/>
      <c r="E83" s="49"/>
      <c r="F83" s="49"/>
      <c r="G83" s="49">
        <f>SUM(G8:G81)</f>
        <v>14352099.121000009</v>
      </c>
      <c r="H83" s="49">
        <f t="shared" ref="H83:N83" si="5">SUM(H8:H81)</f>
        <v>4762097.1490000002</v>
      </c>
      <c r="I83" s="49">
        <f t="shared" si="5"/>
        <v>22973461.257999998</v>
      </c>
      <c r="J83" s="49">
        <f t="shared" si="5"/>
        <v>42087657.527999997</v>
      </c>
      <c r="K83" s="49">
        <f t="shared" si="3"/>
        <v>120785.35665949203</v>
      </c>
      <c r="L83" s="49">
        <f t="shared" si="5"/>
        <v>5420604957.2285719</v>
      </c>
      <c r="M83" s="49">
        <f t="shared" si="5"/>
        <v>360764938</v>
      </c>
      <c r="N83" s="49">
        <f t="shared" si="5"/>
        <v>1407159716.0530303</v>
      </c>
    </row>
  </sheetData>
  <hyperlinks>
    <hyperlink ref="B1" location="Efnisyfirlit!A1" display="Efnisyfirlit" xr:uid="{AC58598F-A4A0-457F-930D-0B7E0964B7C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4D0F-3770-4FE3-8C5D-7F970CE34D05}">
  <dimension ref="A1:N96"/>
  <sheetViews>
    <sheetView topLeftCell="B1" workbookViewId="0">
      <selection activeCell="B1" sqref="B1"/>
    </sheetView>
  </sheetViews>
  <sheetFormatPr defaultColWidth="9" defaultRowHeight="12.5"/>
  <cols>
    <col min="1" max="1" width="4.81640625" style="28" hidden="1" customWidth="1"/>
    <col min="2" max="2" width="22.90625" style="51" customWidth="1"/>
    <col min="3" max="3" width="8.1796875" style="51" customWidth="1"/>
    <col min="4" max="4" width="8.90625" style="51" customWidth="1"/>
    <col min="5" max="5" width="8.1796875" style="51" customWidth="1"/>
    <col min="6" max="6" width="9" style="51"/>
    <col min="7" max="7" width="11.453125" style="51" customWidth="1"/>
    <col min="8" max="8" width="11.7265625" style="51" customWidth="1"/>
    <col min="9" max="9" width="11.36328125" style="51" customWidth="1"/>
    <col min="10" max="10" width="12.08984375" style="51" customWidth="1"/>
    <col min="11" max="11" width="10.36328125" style="51" customWidth="1"/>
    <col min="12" max="12" width="12.1796875" style="51" customWidth="1"/>
    <col min="13" max="13" width="5.08984375" style="51" customWidth="1"/>
    <col min="14" max="16384" width="9" style="51"/>
  </cols>
  <sheetData>
    <row r="1" spans="1:14" ht="14.5">
      <c r="B1" s="235" t="s">
        <v>1223</v>
      </c>
    </row>
    <row r="2" spans="1:14" ht="18.649999999999999" customHeight="1">
      <c r="B2" s="2" t="s">
        <v>1263</v>
      </c>
      <c r="C2" s="2"/>
    </row>
    <row r="3" spans="1:14" ht="12" customHeight="1">
      <c r="B3" s="2"/>
      <c r="C3" s="2"/>
    </row>
    <row r="4" spans="1:14" ht="13">
      <c r="C4" s="135" t="s">
        <v>75</v>
      </c>
      <c r="D4" s="330" t="s">
        <v>76</v>
      </c>
      <c r="E4" s="331"/>
      <c r="F4" s="332"/>
      <c r="G4" s="135" t="s">
        <v>441</v>
      </c>
      <c r="H4" s="136" t="s">
        <v>442</v>
      </c>
      <c r="I4" s="137" t="s">
        <v>443</v>
      </c>
      <c r="J4" s="22" t="s">
        <v>443</v>
      </c>
      <c r="K4" s="330" t="s">
        <v>444</v>
      </c>
      <c r="L4" s="332"/>
    </row>
    <row r="5" spans="1:14" ht="14.5">
      <c r="C5" s="138"/>
      <c r="D5" s="23" t="s">
        <v>445</v>
      </c>
      <c r="E5" s="139" t="s">
        <v>446</v>
      </c>
      <c r="F5" s="23" t="s">
        <v>447</v>
      </c>
      <c r="H5" s="138"/>
      <c r="I5" s="140" t="s">
        <v>448</v>
      </c>
      <c r="J5" s="29" t="s">
        <v>449</v>
      </c>
      <c r="K5" s="141"/>
      <c r="L5" s="263"/>
    </row>
    <row r="6" spans="1:14" ht="14.5">
      <c r="C6" s="143"/>
      <c r="D6" s="23" t="s">
        <v>450</v>
      </c>
      <c r="E6" s="23" t="s">
        <v>450</v>
      </c>
      <c r="F6" s="23" t="s">
        <v>450</v>
      </c>
      <c r="G6" s="28" t="s">
        <v>450</v>
      </c>
      <c r="H6" s="77" t="s">
        <v>450</v>
      </c>
      <c r="I6" s="88" t="s">
        <v>451</v>
      </c>
      <c r="J6" s="77"/>
      <c r="K6" s="77" t="s">
        <v>452</v>
      </c>
      <c r="L6" s="28" t="s">
        <v>453</v>
      </c>
      <c r="M6" s="142" t="s">
        <v>454</v>
      </c>
    </row>
    <row r="7" spans="1:14" ht="14.5">
      <c r="A7" s="144"/>
      <c r="B7" s="15" t="s">
        <v>455</v>
      </c>
      <c r="C7" s="32" t="s">
        <v>456</v>
      </c>
      <c r="D7" s="30" t="s">
        <v>457</v>
      </c>
      <c r="E7" s="30" t="s">
        <v>457</v>
      </c>
      <c r="F7" s="30" t="s">
        <v>457</v>
      </c>
      <c r="G7" s="31" t="s">
        <v>457</v>
      </c>
      <c r="H7" s="32" t="s">
        <v>457</v>
      </c>
      <c r="I7" s="90" t="s">
        <v>458</v>
      </c>
      <c r="J7" s="32" t="s">
        <v>452</v>
      </c>
      <c r="K7" s="32" t="s">
        <v>459</v>
      </c>
      <c r="L7" s="32" t="s">
        <v>459</v>
      </c>
      <c r="M7" s="145" t="s">
        <v>460</v>
      </c>
    </row>
    <row r="8" spans="1:14" ht="14.5">
      <c r="A8" s="144"/>
      <c r="B8" s="15"/>
      <c r="C8" s="28"/>
      <c r="D8" s="28"/>
      <c r="E8" s="28"/>
      <c r="F8" s="28"/>
      <c r="G8" s="28"/>
      <c r="H8" s="28"/>
      <c r="I8" s="146"/>
      <c r="J8" s="28"/>
      <c r="K8" s="28"/>
      <c r="L8" s="28"/>
      <c r="M8" s="147"/>
    </row>
    <row r="9" spans="1:14" ht="15.5">
      <c r="A9" s="264" t="s">
        <v>461</v>
      </c>
      <c r="B9" s="58" t="s">
        <v>462</v>
      </c>
      <c r="C9" s="265">
        <v>14.52</v>
      </c>
      <c r="D9" s="266">
        <v>0.18</v>
      </c>
      <c r="E9" s="265">
        <v>1.32</v>
      </c>
      <c r="F9" s="266">
        <v>1.65</v>
      </c>
      <c r="G9" s="267" t="s">
        <v>1264</v>
      </c>
      <c r="H9" s="267" t="s">
        <v>1265</v>
      </c>
      <c r="I9" s="268">
        <v>23300</v>
      </c>
      <c r="J9" s="268">
        <v>11930</v>
      </c>
      <c r="K9" s="269">
        <v>0.2</v>
      </c>
      <c r="L9" s="269">
        <v>1</v>
      </c>
      <c r="M9" s="245">
        <v>9</v>
      </c>
      <c r="N9"/>
    </row>
    <row r="10" spans="1:14" ht="15.5">
      <c r="A10" s="28">
        <v>1000</v>
      </c>
      <c r="B10" s="51" t="s">
        <v>159</v>
      </c>
      <c r="C10" s="148">
        <v>14.48</v>
      </c>
      <c r="D10" s="149">
        <v>0.23</v>
      </c>
      <c r="E10" s="148">
        <v>1.32</v>
      </c>
      <c r="F10" s="149">
        <v>1.6</v>
      </c>
      <c r="G10" s="150">
        <v>0.115</v>
      </c>
      <c r="H10" s="150">
        <v>7.0000000000000007E-2</v>
      </c>
      <c r="I10" s="151"/>
      <c r="J10" s="151">
        <v>33300</v>
      </c>
      <c r="K10" s="153" t="s">
        <v>1266</v>
      </c>
      <c r="L10" s="153" t="s">
        <v>1267</v>
      </c>
      <c r="M10" s="51">
        <v>8</v>
      </c>
    </row>
    <row r="11" spans="1:14" ht="14.5">
      <c r="A11" s="264">
        <v>1100</v>
      </c>
      <c r="B11" s="245" t="s">
        <v>160</v>
      </c>
      <c r="C11" s="265">
        <v>13.7</v>
      </c>
      <c r="D11" s="266">
        <v>0.17499999999999999</v>
      </c>
      <c r="E11" s="265">
        <v>1.32</v>
      </c>
      <c r="F11" s="270">
        <v>1.1875</v>
      </c>
      <c r="G11" s="271">
        <v>0.15</v>
      </c>
      <c r="H11" s="272">
        <v>0.09</v>
      </c>
      <c r="I11" s="273">
        <v>30060</v>
      </c>
      <c r="J11" s="273"/>
      <c r="K11" s="269">
        <v>0.4</v>
      </c>
      <c r="L11" s="269">
        <v>1.75</v>
      </c>
      <c r="M11" s="245">
        <v>10</v>
      </c>
      <c r="N11"/>
    </row>
    <row r="12" spans="1:14" ht="14.5">
      <c r="A12" s="28">
        <v>1300</v>
      </c>
      <c r="B12" s="51" t="s">
        <v>161</v>
      </c>
      <c r="C12" s="148">
        <v>13.7</v>
      </c>
      <c r="D12" s="149">
        <v>0.2</v>
      </c>
      <c r="E12" s="148">
        <v>1.32</v>
      </c>
      <c r="F12" s="152">
        <v>1.65</v>
      </c>
      <c r="G12" s="150">
        <v>0.11</v>
      </c>
      <c r="H12" s="150">
        <v>0.1</v>
      </c>
      <c r="I12" s="151">
        <v>24450</v>
      </c>
      <c r="J12" s="151"/>
      <c r="K12" s="153">
        <v>0.4</v>
      </c>
      <c r="L12" s="153">
        <v>1</v>
      </c>
      <c r="M12" s="51">
        <v>10</v>
      </c>
    </row>
    <row r="13" spans="1:14" ht="14.5">
      <c r="A13" s="264">
        <v>1400</v>
      </c>
      <c r="B13" s="245" t="s">
        <v>162</v>
      </c>
      <c r="C13" s="265">
        <v>14.48</v>
      </c>
      <c r="D13" s="266">
        <v>0.28000000000000003</v>
      </c>
      <c r="E13" s="265">
        <v>1.32</v>
      </c>
      <c r="F13" s="266">
        <v>1.57</v>
      </c>
      <c r="G13" s="271">
        <v>0.13700000000000001</v>
      </c>
      <c r="H13" s="272">
        <v>6.2E-2</v>
      </c>
      <c r="I13" s="273">
        <v>36014</v>
      </c>
      <c r="J13" s="273"/>
      <c r="K13" s="269">
        <v>0.36</v>
      </c>
      <c r="L13" s="269">
        <v>1.2949999999999999</v>
      </c>
      <c r="M13" s="245">
        <v>10</v>
      </c>
    </row>
    <row r="14" spans="1:14" ht="14.5">
      <c r="A14" s="28">
        <v>1604</v>
      </c>
      <c r="B14" s="51" t="s">
        <v>163</v>
      </c>
      <c r="C14" s="148">
        <v>14.48</v>
      </c>
      <c r="D14" s="149">
        <v>0.22500000000000001</v>
      </c>
      <c r="E14" s="148">
        <v>1.32</v>
      </c>
      <c r="F14" s="149">
        <v>1.65</v>
      </c>
      <c r="G14" s="150">
        <v>0.125</v>
      </c>
      <c r="H14" s="154">
        <v>8.4000000000000005E-2</v>
      </c>
      <c r="I14" s="151">
        <v>28000</v>
      </c>
      <c r="J14" s="151"/>
      <c r="K14" s="155">
        <v>0.34</v>
      </c>
      <c r="L14" s="155">
        <v>1.1000000000000001</v>
      </c>
      <c r="M14" s="51">
        <v>9</v>
      </c>
    </row>
    <row r="15" spans="1:14" ht="15.5">
      <c r="A15" s="264">
        <v>2000</v>
      </c>
      <c r="B15" s="58" t="s">
        <v>463</v>
      </c>
      <c r="C15" s="265">
        <v>14.52</v>
      </c>
      <c r="D15" s="266">
        <v>0.46</v>
      </c>
      <c r="E15" s="265">
        <v>1.32</v>
      </c>
      <c r="F15" s="266">
        <v>1.65</v>
      </c>
      <c r="G15" s="271">
        <v>0.17</v>
      </c>
      <c r="H15" s="267" t="s">
        <v>1268</v>
      </c>
      <c r="I15" s="273">
        <v>16272</v>
      </c>
      <c r="J15" s="273">
        <v>26547</v>
      </c>
      <c r="K15" s="267">
        <v>2</v>
      </c>
      <c r="L15" s="267">
        <v>2</v>
      </c>
      <c r="M15" s="58">
        <v>10</v>
      </c>
      <c r="N15"/>
    </row>
    <row r="16" spans="1:14" ht="14.5">
      <c r="A16" s="28">
        <v>2300</v>
      </c>
      <c r="B16" s="51" t="s">
        <v>166</v>
      </c>
      <c r="C16" s="148">
        <v>13.99</v>
      </c>
      <c r="D16" s="149">
        <v>0.39</v>
      </c>
      <c r="E16" s="148">
        <v>1.32</v>
      </c>
      <c r="F16" s="149">
        <v>1.65</v>
      </c>
      <c r="G16" s="150">
        <v>7.4999999999999997E-2</v>
      </c>
      <c r="H16" s="154">
        <v>5.5E-2</v>
      </c>
      <c r="I16" s="151">
        <v>16272</v>
      </c>
      <c r="J16" s="151">
        <v>26547</v>
      </c>
      <c r="K16" s="155">
        <v>1.1000000000000001</v>
      </c>
      <c r="L16" s="155">
        <v>1.6</v>
      </c>
      <c r="M16" s="51">
        <v>10</v>
      </c>
      <c r="N16"/>
    </row>
    <row r="17" spans="1:14" ht="14.5">
      <c r="A17" s="264">
        <v>2503</v>
      </c>
      <c r="B17" s="245" t="s">
        <v>167</v>
      </c>
      <c r="C17" s="265">
        <v>14.52</v>
      </c>
      <c r="D17" s="266">
        <v>0.4</v>
      </c>
      <c r="E17" s="265">
        <v>1.32</v>
      </c>
      <c r="F17" s="266">
        <v>1.65</v>
      </c>
      <c r="G17" s="271">
        <v>0.3</v>
      </c>
      <c r="H17" s="272">
        <v>0.17</v>
      </c>
      <c r="I17" s="273">
        <v>16272</v>
      </c>
      <c r="J17" s="273">
        <v>26547</v>
      </c>
      <c r="K17" s="267">
        <v>1.5</v>
      </c>
      <c r="L17" s="267">
        <v>2</v>
      </c>
      <c r="M17" s="58">
        <v>10</v>
      </c>
      <c r="N17"/>
    </row>
    <row r="18" spans="1:14" ht="15.5">
      <c r="A18" s="28">
        <v>2504</v>
      </c>
      <c r="B18" t="s">
        <v>1269</v>
      </c>
      <c r="C18" s="148">
        <v>14.52</v>
      </c>
      <c r="D18" s="149">
        <v>0.4</v>
      </c>
      <c r="E18" s="148">
        <v>1.32</v>
      </c>
      <c r="F18" s="149">
        <v>1.6</v>
      </c>
      <c r="G18" s="150">
        <v>0.15</v>
      </c>
      <c r="H18" s="153" t="s">
        <v>1268</v>
      </c>
      <c r="I18" s="151">
        <v>16272</v>
      </c>
      <c r="J18" s="151">
        <v>26547</v>
      </c>
      <c r="K18" s="155">
        <v>1</v>
      </c>
      <c r="L18" s="155">
        <v>1</v>
      </c>
      <c r="M18" s="51">
        <v>10</v>
      </c>
      <c r="N18"/>
    </row>
    <row r="19" spans="1:14" ht="14.5">
      <c r="A19" s="264">
        <v>2506</v>
      </c>
      <c r="B19" s="245" t="s">
        <v>169</v>
      </c>
      <c r="C19" s="265">
        <v>14.52</v>
      </c>
      <c r="D19" s="266">
        <v>0.41</v>
      </c>
      <c r="E19" s="265">
        <v>1.32</v>
      </c>
      <c r="F19" s="266">
        <v>1.65</v>
      </c>
      <c r="G19" s="271">
        <v>0.19</v>
      </c>
      <c r="H19" s="272">
        <v>0.19</v>
      </c>
      <c r="I19" s="273">
        <v>16545</v>
      </c>
      <c r="J19" s="273">
        <v>25740</v>
      </c>
      <c r="K19" s="267">
        <v>1.4</v>
      </c>
      <c r="L19" s="267">
        <v>1.4</v>
      </c>
      <c r="M19" s="58">
        <v>10</v>
      </c>
      <c r="N19"/>
    </row>
    <row r="20" spans="1:14" ht="15.5">
      <c r="A20" s="28">
        <v>3000</v>
      </c>
      <c r="B20" t="s">
        <v>464</v>
      </c>
      <c r="C20" s="148">
        <v>14.52</v>
      </c>
      <c r="D20" s="149">
        <v>0.31</v>
      </c>
      <c r="E20" s="148">
        <v>1.32</v>
      </c>
      <c r="F20" s="149">
        <v>1.62</v>
      </c>
      <c r="G20" s="153" t="s">
        <v>1264</v>
      </c>
      <c r="H20" s="153" t="s">
        <v>1265</v>
      </c>
      <c r="I20" s="151">
        <v>18786</v>
      </c>
      <c r="J20" s="151">
        <v>16021</v>
      </c>
      <c r="K20" s="155">
        <v>0.4</v>
      </c>
      <c r="L20" s="155">
        <v>1.3</v>
      </c>
      <c r="M20" s="51">
        <v>10</v>
      </c>
    </row>
    <row r="21" spans="1:14" ht="15.5">
      <c r="A21" s="264">
        <v>3511</v>
      </c>
      <c r="B21" s="58" t="s">
        <v>465</v>
      </c>
      <c r="C21" s="265">
        <v>13.14</v>
      </c>
      <c r="D21" s="266">
        <v>0.49</v>
      </c>
      <c r="E21" s="265">
        <v>1.32</v>
      </c>
      <c r="F21" s="266">
        <v>1.65</v>
      </c>
      <c r="G21" s="272"/>
      <c r="H21" s="267" t="s">
        <v>1265</v>
      </c>
      <c r="I21" s="273">
        <v>31000</v>
      </c>
      <c r="J21" s="273">
        <v>3500</v>
      </c>
      <c r="K21" s="267">
        <v>1.25</v>
      </c>
      <c r="L21" s="267">
        <v>1.25</v>
      </c>
      <c r="M21" s="245">
        <v>7</v>
      </c>
    </row>
    <row r="22" spans="1:14" ht="15.5">
      <c r="A22" s="28">
        <v>3609</v>
      </c>
      <c r="B22" t="s">
        <v>1270</v>
      </c>
      <c r="C22" s="148">
        <v>14.52</v>
      </c>
      <c r="D22" s="149">
        <v>0.45</v>
      </c>
      <c r="E22" s="148">
        <v>1.32</v>
      </c>
      <c r="F22" s="149">
        <v>1.55</v>
      </c>
      <c r="G22" s="154" t="s">
        <v>1271</v>
      </c>
      <c r="H22" s="154" t="s">
        <v>1272</v>
      </c>
      <c r="I22" s="151">
        <v>42900</v>
      </c>
      <c r="J22" s="151"/>
      <c r="K22" s="153">
        <v>1.5</v>
      </c>
      <c r="L22" s="153">
        <v>2</v>
      </c>
      <c r="M22">
        <v>10</v>
      </c>
    </row>
    <row r="23" spans="1:14" ht="15.5">
      <c r="A23" s="264">
        <v>3709</v>
      </c>
      <c r="B23" s="58" t="s">
        <v>466</v>
      </c>
      <c r="C23" s="265">
        <v>14.52</v>
      </c>
      <c r="D23" s="266">
        <v>0.5</v>
      </c>
      <c r="E23" s="265">
        <v>1.32</v>
      </c>
      <c r="F23" s="266">
        <v>1.65</v>
      </c>
      <c r="G23" s="271">
        <v>0.2</v>
      </c>
      <c r="H23" s="267" t="s">
        <v>1272</v>
      </c>
      <c r="I23" s="273">
        <v>44000</v>
      </c>
      <c r="J23" s="273"/>
      <c r="K23" s="269">
        <v>2</v>
      </c>
      <c r="L23" s="269">
        <v>4</v>
      </c>
      <c r="M23" s="245">
        <v>10</v>
      </c>
    </row>
    <row r="24" spans="1:14" ht="15.5">
      <c r="A24" s="28">
        <v>3711</v>
      </c>
      <c r="B24" t="s">
        <v>467</v>
      </c>
      <c r="C24" s="148">
        <v>14.37</v>
      </c>
      <c r="D24" s="152">
        <v>0.48</v>
      </c>
      <c r="E24" s="148">
        <v>1.32</v>
      </c>
      <c r="F24" s="149">
        <v>1.57</v>
      </c>
      <c r="G24" s="150">
        <v>0.2</v>
      </c>
      <c r="H24" s="153" t="s">
        <v>1273</v>
      </c>
      <c r="I24" s="151">
        <v>47700</v>
      </c>
      <c r="J24" s="151"/>
      <c r="K24" s="155">
        <v>1.1000000000000001</v>
      </c>
      <c r="L24" s="155">
        <v>2.15</v>
      </c>
      <c r="M24" s="51">
        <v>6</v>
      </c>
    </row>
    <row r="25" spans="1:14" ht="14.5">
      <c r="A25" s="264">
        <v>3714</v>
      </c>
      <c r="B25" s="245" t="s">
        <v>178</v>
      </c>
      <c r="C25" s="265">
        <v>14.52</v>
      </c>
      <c r="D25" s="266">
        <v>0.44</v>
      </c>
      <c r="E25" s="265">
        <v>1.32</v>
      </c>
      <c r="F25" s="266">
        <v>1.55</v>
      </c>
      <c r="G25" s="271">
        <v>0.16</v>
      </c>
      <c r="H25" s="271">
        <v>0.33</v>
      </c>
      <c r="I25" s="273">
        <v>19000</v>
      </c>
      <c r="J25" s="273">
        <v>16500</v>
      </c>
      <c r="K25" s="267">
        <v>1.8</v>
      </c>
      <c r="L25" s="267">
        <v>2.5</v>
      </c>
      <c r="M25" s="58">
        <v>8</v>
      </c>
    </row>
    <row r="26" spans="1:14" ht="14.5">
      <c r="A26" s="28">
        <v>3811</v>
      </c>
      <c r="B26" t="s">
        <v>179</v>
      </c>
      <c r="C26" s="148">
        <v>14.52</v>
      </c>
      <c r="D26" s="152">
        <v>0.5</v>
      </c>
      <c r="E26" s="148">
        <v>1.32</v>
      </c>
      <c r="F26" s="149">
        <v>1.5</v>
      </c>
      <c r="G26" s="149">
        <v>0.19</v>
      </c>
      <c r="H26" s="149">
        <v>0.32</v>
      </c>
      <c r="I26" s="157">
        <v>26946</v>
      </c>
      <c r="J26" s="151">
        <v>13467</v>
      </c>
      <c r="K26" s="153">
        <v>1.7</v>
      </c>
      <c r="L26" s="153">
        <v>2</v>
      </c>
      <c r="M26" s="51">
        <v>6</v>
      </c>
    </row>
    <row r="27" spans="1:14" ht="14.5">
      <c r="A27" s="264">
        <v>4100</v>
      </c>
      <c r="B27" s="245" t="s">
        <v>180</v>
      </c>
      <c r="C27" s="265">
        <v>14.52</v>
      </c>
      <c r="D27" s="266">
        <v>0.5</v>
      </c>
      <c r="E27" s="265">
        <v>1.32</v>
      </c>
      <c r="F27" s="266">
        <v>1.65</v>
      </c>
      <c r="G27" s="271">
        <v>0.3</v>
      </c>
      <c r="H27" s="271">
        <v>0.4</v>
      </c>
      <c r="I27" s="273">
        <v>27950</v>
      </c>
      <c r="J27" s="273">
        <v>19950</v>
      </c>
      <c r="K27" s="267">
        <v>1.4</v>
      </c>
      <c r="L27" s="267">
        <v>2.5</v>
      </c>
      <c r="M27" s="58">
        <v>9</v>
      </c>
    </row>
    <row r="28" spans="1:14" ht="14.5">
      <c r="A28" s="28">
        <v>4200</v>
      </c>
      <c r="B28" t="s">
        <v>181</v>
      </c>
      <c r="C28" s="148">
        <v>14.52</v>
      </c>
      <c r="D28" s="149">
        <v>0.625</v>
      </c>
      <c r="E28" s="148">
        <v>1.32</v>
      </c>
      <c r="F28" s="149">
        <v>1.65</v>
      </c>
      <c r="G28" s="149">
        <v>0.25</v>
      </c>
      <c r="H28" s="149">
        <v>0.21</v>
      </c>
      <c r="I28" s="157">
        <v>46641</v>
      </c>
      <c r="J28" s="151"/>
      <c r="K28" s="153">
        <v>1.8</v>
      </c>
      <c r="L28" s="153">
        <v>3</v>
      </c>
      <c r="M28" s="51">
        <v>8</v>
      </c>
      <c r="N28" s="156"/>
    </row>
    <row r="29" spans="1:14" ht="14.5">
      <c r="A29" s="264">
        <v>4502</v>
      </c>
      <c r="B29" s="245" t="s">
        <v>182</v>
      </c>
      <c r="C29" s="265">
        <v>14.52</v>
      </c>
      <c r="D29" s="266">
        <v>0.5</v>
      </c>
      <c r="E29" s="265">
        <v>1.32</v>
      </c>
      <c r="F29" s="266">
        <v>1.65</v>
      </c>
      <c r="G29" s="271">
        <v>0.2</v>
      </c>
      <c r="H29" s="271">
        <v>0.5</v>
      </c>
      <c r="I29" s="273">
        <v>31060</v>
      </c>
      <c r="J29" s="273"/>
      <c r="K29" s="267">
        <v>4</v>
      </c>
      <c r="L29" s="267">
        <v>4</v>
      </c>
      <c r="M29" s="58">
        <v>4</v>
      </c>
    </row>
    <row r="30" spans="1:14" ht="14.5">
      <c r="A30" s="28">
        <v>4604</v>
      </c>
      <c r="B30" t="s">
        <v>183</v>
      </c>
      <c r="C30" s="148">
        <v>14.52</v>
      </c>
      <c r="D30" s="149">
        <v>0.5</v>
      </c>
      <c r="E30" s="148">
        <v>1.32</v>
      </c>
      <c r="F30" s="149">
        <v>1.65</v>
      </c>
      <c r="G30" s="149">
        <v>0.4</v>
      </c>
      <c r="H30" s="149">
        <v>0.35</v>
      </c>
      <c r="I30" s="157">
        <v>19000</v>
      </c>
      <c r="J30" s="151">
        <v>31000</v>
      </c>
      <c r="K30" s="153">
        <v>2.5</v>
      </c>
      <c r="L30" s="153">
        <v>3</v>
      </c>
      <c r="M30" s="51">
        <v>7</v>
      </c>
    </row>
    <row r="31" spans="1:14" ht="14.5">
      <c r="A31" s="264">
        <v>4607</v>
      </c>
      <c r="B31" s="245" t="s">
        <v>184</v>
      </c>
      <c r="C31" s="265">
        <v>14.52</v>
      </c>
      <c r="D31" s="266">
        <v>0.47</v>
      </c>
      <c r="E31" s="265">
        <v>1.32</v>
      </c>
      <c r="F31" s="266">
        <v>1.65</v>
      </c>
      <c r="G31" s="271">
        <v>0.4</v>
      </c>
      <c r="H31" s="271">
        <v>0.45</v>
      </c>
      <c r="I31" s="273">
        <v>26850</v>
      </c>
      <c r="J31" s="273">
        <v>30950</v>
      </c>
      <c r="K31" s="267">
        <v>3.75</v>
      </c>
      <c r="L31" s="267">
        <v>3.75</v>
      </c>
      <c r="M31" s="58">
        <v>9</v>
      </c>
      <c r="N31"/>
    </row>
    <row r="32" spans="1:14" ht="14.5">
      <c r="A32" s="28">
        <v>4803</v>
      </c>
      <c r="B32" t="s">
        <v>185</v>
      </c>
      <c r="C32" s="148">
        <v>14.52</v>
      </c>
      <c r="D32" s="149">
        <v>0.45</v>
      </c>
      <c r="E32" s="148">
        <v>1.32</v>
      </c>
      <c r="F32" s="149">
        <v>1.65</v>
      </c>
      <c r="G32" s="149">
        <v>0.22</v>
      </c>
      <c r="H32" s="149">
        <v>0.35</v>
      </c>
      <c r="I32" s="157">
        <v>16534</v>
      </c>
      <c r="J32" s="151">
        <v>20668</v>
      </c>
      <c r="K32" s="153">
        <v>2</v>
      </c>
      <c r="L32" s="153">
        <v>2</v>
      </c>
      <c r="M32" s="51">
        <v>6</v>
      </c>
    </row>
    <row r="33" spans="1:14" ht="14.5">
      <c r="A33" s="264">
        <v>4911</v>
      </c>
      <c r="B33" s="245" t="s">
        <v>188</v>
      </c>
      <c r="C33" s="265">
        <v>14.52</v>
      </c>
      <c r="D33" s="266">
        <v>0.5</v>
      </c>
      <c r="E33" s="265">
        <v>1.32</v>
      </c>
      <c r="F33" s="266">
        <v>1.51</v>
      </c>
      <c r="G33" s="271">
        <v>0.25</v>
      </c>
      <c r="H33" s="271">
        <v>0.3</v>
      </c>
      <c r="I33" s="273">
        <v>40710</v>
      </c>
      <c r="J33" s="273"/>
      <c r="K33" s="267">
        <v>2.5</v>
      </c>
      <c r="L33" s="267">
        <v>2.5</v>
      </c>
      <c r="M33" s="58">
        <v>8</v>
      </c>
    </row>
    <row r="34" spans="1:14" ht="14.5">
      <c r="A34" s="28">
        <v>5200</v>
      </c>
      <c r="B34" t="s">
        <v>189</v>
      </c>
      <c r="C34" s="148">
        <v>14.52</v>
      </c>
      <c r="D34" s="149">
        <v>0.5</v>
      </c>
      <c r="E34" s="148">
        <v>1.32</v>
      </c>
      <c r="F34" s="149">
        <v>1.65</v>
      </c>
      <c r="G34" s="149">
        <v>0.27500000000000002</v>
      </c>
      <c r="H34" s="149">
        <v>0.16</v>
      </c>
      <c r="I34" s="157">
        <v>19491</v>
      </c>
      <c r="J34" s="151">
        <v>17198</v>
      </c>
      <c r="K34" s="153">
        <v>1.5</v>
      </c>
      <c r="L34" s="153">
        <v>2.5</v>
      </c>
      <c r="M34" s="51">
        <v>9</v>
      </c>
    </row>
    <row r="35" spans="1:14" ht="15.5">
      <c r="A35" s="264">
        <v>5508</v>
      </c>
      <c r="B35" s="245" t="s">
        <v>190</v>
      </c>
      <c r="C35" s="265">
        <v>14.52</v>
      </c>
      <c r="D35" s="266">
        <v>0.38</v>
      </c>
      <c r="E35" s="265">
        <v>1.32</v>
      </c>
      <c r="F35" s="266">
        <v>1.32</v>
      </c>
      <c r="G35" s="271">
        <v>0.25</v>
      </c>
      <c r="H35" s="272">
        <v>0.31</v>
      </c>
      <c r="I35" s="273">
        <v>36500</v>
      </c>
      <c r="J35" s="273"/>
      <c r="K35" s="267" t="s">
        <v>1274</v>
      </c>
      <c r="L35" s="267" t="s">
        <v>1274</v>
      </c>
      <c r="M35" s="245">
        <v>6</v>
      </c>
      <c r="N35"/>
    </row>
    <row r="36" spans="1:14" ht="14.5">
      <c r="A36" s="28">
        <v>5604</v>
      </c>
      <c r="B36" s="51" t="s">
        <v>430</v>
      </c>
      <c r="C36" s="148">
        <v>14.52</v>
      </c>
      <c r="D36" s="149">
        <v>0.48</v>
      </c>
      <c r="E36" s="148">
        <v>1.32</v>
      </c>
      <c r="F36" s="149">
        <v>1.6</v>
      </c>
      <c r="G36" s="150">
        <v>0.27500000000000002</v>
      </c>
      <c r="H36" s="154">
        <v>0.3</v>
      </c>
      <c r="I36" s="151">
        <v>21500</v>
      </c>
      <c r="J36" s="151">
        <v>21500</v>
      </c>
      <c r="K36" s="155">
        <v>2</v>
      </c>
      <c r="L36" s="155">
        <v>2</v>
      </c>
      <c r="M36" s="274">
        <v>9</v>
      </c>
    </row>
    <row r="37" spans="1:14" ht="14.5">
      <c r="A37" s="264">
        <v>5609</v>
      </c>
      <c r="B37" s="58" t="s">
        <v>192</v>
      </c>
      <c r="C37" s="265">
        <v>14.52</v>
      </c>
      <c r="D37" s="266">
        <v>0.48</v>
      </c>
      <c r="E37" s="265">
        <v>1.32</v>
      </c>
      <c r="F37" s="266">
        <v>1.65</v>
      </c>
      <c r="G37" s="272">
        <v>0.24</v>
      </c>
      <c r="H37" s="272">
        <v>0.3</v>
      </c>
      <c r="I37" s="273">
        <v>40137</v>
      </c>
      <c r="J37" s="273"/>
      <c r="K37" s="267">
        <v>1.65</v>
      </c>
      <c r="L37" s="267">
        <v>1.65</v>
      </c>
      <c r="M37" s="245">
        <v>6</v>
      </c>
      <c r="N37"/>
    </row>
    <row r="38" spans="1:14" ht="14.5">
      <c r="A38" s="28">
        <v>5612</v>
      </c>
      <c r="B38" t="s">
        <v>194</v>
      </c>
      <c r="C38" s="148">
        <v>14.52</v>
      </c>
      <c r="D38" s="149">
        <v>0.5</v>
      </c>
      <c r="E38" s="148">
        <v>1.32</v>
      </c>
      <c r="F38" s="149">
        <v>1.65</v>
      </c>
      <c r="G38" s="154"/>
      <c r="H38" s="154"/>
      <c r="I38" s="151">
        <v>31600</v>
      </c>
      <c r="J38" s="151"/>
      <c r="K38" s="153"/>
      <c r="L38" s="153"/>
      <c r="M38">
        <v>3</v>
      </c>
      <c r="N38"/>
    </row>
    <row r="39" spans="1:14" ht="15.5">
      <c r="A39" s="264">
        <v>6000</v>
      </c>
      <c r="B39" s="58" t="s">
        <v>468</v>
      </c>
      <c r="C39" s="265">
        <v>14.52</v>
      </c>
      <c r="D39" s="266">
        <v>0.35</v>
      </c>
      <c r="E39" s="265">
        <v>1.32</v>
      </c>
      <c r="F39" s="266">
        <v>1.65</v>
      </c>
      <c r="G39" s="272" t="s">
        <v>1275</v>
      </c>
      <c r="H39" s="272" t="s">
        <v>1276</v>
      </c>
      <c r="I39" s="273">
        <v>38643</v>
      </c>
      <c r="J39" s="273"/>
      <c r="K39" s="267">
        <v>0.5</v>
      </c>
      <c r="L39" s="267">
        <v>2.8</v>
      </c>
      <c r="M39" s="58">
        <v>8</v>
      </c>
      <c r="N39"/>
    </row>
    <row r="40" spans="1:14" ht="14.5">
      <c r="A40" s="28">
        <v>6100</v>
      </c>
      <c r="B40" s="51" t="s">
        <v>197</v>
      </c>
      <c r="C40" s="148">
        <v>14.52</v>
      </c>
      <c r="D40" s="149">
        <v>0.57499999999999996</v>
      </c>
      <c r="E40" s="148">
        <v>1.32</v>
      </c>
      <c r="F40" s="149">
        <v>1.65</v>
      </c>
      <c r="G40" s="150">
        <v>0.1</v>
      </c>
      <c r="H40" s="154">
        <v>0.1</v>
      </c>
      <c r="I40" s="157">
        <v>46117</v>
      </c>
      <c r="J40" s="151"/>
      <c r="K40" s="155">
        <v>1.5</v>
      </c>
      <c r="L40" s="155">
        <v>2.5</v>
      </c>
      <c r="M40" s="51">
        <v>7</v>
      </c>
    </row>
    <row r="41" spans="1:14" ht="12.75" customHeight="1">
      <c r="A41" s="264">
        <v>6250</v>
      </c>
      <c r="B41" s="245" t="s">
        <v>198</v>
      </c>
      <c r="C41" s="265">
        <v>14.48</v>
      </c>
      <c r="D41" s="266">
        <v>0.49</v>
      </c>
      <c r="E41" s="265">
        <v>1.32</v>
      </c>
      <c r="F41" s="266">
        <v>1.65</v>
      </c>
      <c r="G41" s="271">
        <v>0.36</v>
      </c>
      <c r="H41" s="271">
        <v>0.35</v>
      </c>
      <c r="I41" s="273">
        <v>42000</v>
      </c>
      <c r="J41" s="273"/>
      <c r="K41" s="267">
        <v>1.9</v>
      </c>
      <c r="L41" s="267">
        <v>3.5</v>
      </c>
      <c r="M41" s="58">
        <v>8</v>
      </c>
      <c r="N41"/>
    </row>
    <row r="42" spans="1:14" ht="15.5">
      <c r="A42" s="28">
        <v>6400</v>
      </c>
      <c r="B42" t="s">
        <v>469</v>
      </c>
      <c r="C42" s="148">
        <v>14.52</v>
      </c>
      <c r="D42" s="149">
        <v>0.5</v>
      </c>
      <c r="E42" s="148">
        <v>1.32</v>
      </c>
      <c r="F42" s="149">
        <v>1.65</v>
      </c>
      <c r="G42" s="153" t="s">
        <v>1277</v>
      </c>
      <c r="H42" s="153" t="s">
        <v>1278</v>
      </c>
      <c r="I42" s="151">
        <v>42443</v>
      </c>
      <c r="J42" s="151"/>
      <c r="K42" s="155">
        <v>1.28</v>
      </c>
      <c r="L42" s="155">
        <v>2.9</v>
      </c>
      <c r="M42" s="51">
        <v>10</v>
      </c>
      <c r="N42"/>
    </row>
    <row r="43" spans="1:14" ht="15.5">
      <c r="A43" s="264">
        <v>6513</v>
      </c>
      <c r="B43" s="58" t="s">
        <v>470</v>
      </c>
      <c r="C43" s="265">
        <v>14.52</v>
      </c>
      <c r="D43" s="266">
        <v>0.41</v>
      </c>
      <c r="E43" s="265">
        <v>1.32</v>
      </c>
      <c r="F43" s="266">
        <v>1.2</v>
      </c>
      <c r="G43" s="272">
        <v>0.1</v>
      </c>
      <c r="H43" s="272" t="s">
        <v>1276</v>
      </c>
      <c r="I43" s="268">
        <v>31613</v>
      </c>
      <c r="J43" s="273"/>
      <c r="K43" s="267">
        <v>0.75</v>
      </c>
      <c r="L43" s="267">
        <v>0.75</v>
      </c>
      <c r="M43" s="58">
        <v>5</v>
      </c>
    </row>
    <row r="44" spans="1:14" ht="15.5">
      <c r="A44" s="28">
        <v>6514</v>
      </c>
      <c r="B44" t="s">
        <v>471</v>
      </c>
      <c r="C44" s="148">
        <v>14.52</v>
      </c>
      <c r="D44" s="149">
        <v>0.4</v>
      </c>
      <c r="E44" s="148">
        <v>1.32</v>
      </c>
      <c r="F44" s="149">
        <v>1.4</v>
      </c>
      <c r="G44" s="150">
        <v>0.18</v>
      </c>
      <c r="H44" s="154" t="s">
        <v>1276</v>
      </c>
      <c r="I44" s="151">
        <v>55000</v>
      </c>
      <c r="J44" s="151"/>
      <c r="K44" s="155">
        <v>1</v>
      </c>
      <c r="L44" s="155">
        <v>3</v>
      </c>
      <c r="M44" s="274">
        <v>8</v>
      </c>
      <c r="N44"/>
    </row>
    <row r="45" spans="1:14" ht="15.5">
      <c r="A45" s="264">
        <v>6601</v>
      </c>
      <c r="B45" s="58" t="s">
        <v>472</v>
      </c>
      <c r="C45" s="265">
        <v>14.52</v>
      </c>
      <c r="D45" s="266">
        <v>0.38500000000000001</v>
      </c>
      <c r="E45" s="265">
        <v>1.32</v>
      </c>
      <c r="F45" s="266">
        <v>1.2</v>
      </c>
      <c r="G45" s="272">
        <v>0.19</v>
      </c>
      <c r="H45" s="272" t="s">
        <v>1276</v>
      </c>
      <c r="I45" s="273">
        <v>38000</v>
      </c>
      <c r="J45" s="273"/>
      <c r="K45" s="267">
        <v>1.5</v>
      </c>
      <c r="L45" s="267">
        <v>1.5</v>
      </c>
      <c r="M45" s="245">
        <v>8</v>
      </c>
    </row>
    <row r="46" spans="1:14" ht="14.5">
      <c r="A46" s="28">
        <v>6602</v>
      </c>
      <c r="B46" s="51" t="s">
        <v>203</v>
      </c>
      <c r="C46" s="148">
        <v>14.52</v>
      </c>
      <c r="D46" s="149">
        <v>0.48</v>
      </c>
      <c r="E46" s="148">
        <v>1.32</v>
      </c>
      <c r="F46" s="149">
        <v>1.5</v>
      </c>
      <c r="G46" s="154">
        <v>0.25</v>
      </c>
      <c r="H46" s="154">
        <v>0.25</v>
      </c>
      <c r="I46" s="151">
        <v>29900</v>
      </c>
      <c r="J46" s="151"/>
      <c r="K46" s="155">
        <v>0.75</v>
      </c>
      <c r="L46" s="155">
        <v>0.75</v>
      </c>
      <c r="M46" s="274">
        <v>7</v>
      </c>
      <c r="N46"/>
    </row>
    <row r="47" spans="1:14" ht="15.5">
      <c r="A47" s="264">
        <v>6607</v>
      </c>
      <c r="B47" s="58" t="s">
        <v>204</v>
      </c>
      <c r="C47" s="265">
        <v>14.52</v>
      </c>
      <c r="D47" s="266">
        <v>0.625</v>
      </c>
      <c r="E47" s="265">
        <v>1.32</v>
      </c>
      <c r="F47" s="266">
        <v>1.65</v>
      </c>
      <c r="G47" s="272">
        <v>0.22500000000000001</v>
      </c>
      <c r="H47" s="272">
        <v>0.15</v>
      </c>
      <c r="I47" s="273">
        <v>43260</v>
      </c>
      <c r="J47" s="273"/>
      <c r="K47" s="267" t="s">
        <v>1279</v>
      </c>
      <c r="L47" s="267" t="s">
        <v>1279</v>
      </c>
      <c r="M47" s="245">
        <v>8</v>
      </c>
      <c r="N47"/>
    </row>
    <row r="48" spans="1:14" ht="14.5">
      <c r="A48" s="28">
        <v>6612</v>
      </c>
      <c r="B48" s="51" t="s">
        <v>206</v>
      </c>
      <c r="C48" s="148">
        <v>14.52</v>
      </c>
      <c r="D48" s="149">
        <v>0.625</v>
      </c>
      <c r="E48" s="148">
        <v>1.32</v>
      </c>
      <c r="F48" s="149">
        <v>1.65</v>
      </c>
      <c r="G48" s="150">
        <v>0.12</v>
      </c>
      <c r="H48" s="154">
        <v>0.21</v>
      </c>
      <c r="I48" s="157">
        <v>45000</v>
      </c>
      <c r="J48" s="151"/>
      <c r="K48" s="155">
        <v>1</v>
      </c>
      <c r="L48" s="155">
        <v>1</v>
      </c>
      <c r="M48" s="274">
        <v>8</v>
      </c>
    </row>
    <row r="49" spans="1:14" ht="14.5">
      <c r="A49" s="264">
        <v>6709</v>
      </c>
      <c r="B49" s="58" t="s">
        <v>208</v>
      </c>
      <c r="C49" s="265">
        <v>14.52</v>
      </c>
      <c r="D49" s="266">
        <v>0.625</v>
      </c>
      <c r="E49" s="265">
        <v>1.32</v>
      </c>
      <c r="F49" s="266">
        <v>1.65</v>
      </c>
      <c r="G49" s="272">
        <v>0.25900000000000001</v>
      </c>
      <c r="H49" s="272">
        <v>0.3</v>
      </c>
      <c r="I49" s="273">
        <v>21257</v>
      </c>
      <c r="J49" s="273">
        <v>21257</v>
      </c>
      <c r="K49" s="267">
        <v>1.5</v>
      </c>
      <c r="L49" s="267">
        <v>2.5</v>
      </c>
      <c r="M49" s="245">
        <v>8</v>
      </c>
    </row>
    <row r="50" spans="1:14" ht="14.5">
      <c r="A50" s="28">
        <v>7000</v>
      </c>
      <c r="B50" s="51" t="s">
        <v>209</v>
      </c>
      <c r="C50" s="148">
        <v>14.52</v>
      </c>
      <c r="D50" s="149">
        <v>0.625</v>
      </c>
      <c r="E50" s="148">
        <v>1.32</v>
      </c>
      <c r="F50" s="149">
        <v>1.65</v>
      </c>
      <c r="G50" s="150">
        <v>0.33500000000000002</v>
      </c>
      <c r="H50" s="154">
        <v>0.32</v>
      </c>
      <c r="I50" s="157">
        <v>19544</v>
      </c>
      <c r="J50" s="151">
        <v>7890</v>
      </c>
      <c r="K50" s="155">
        <v>2</v>
      </c>
      <c r="L50" s="155">
        <v>2</v>
      </c>
      <c r="M50" s="274">
        <v>8</v>
      </c>
      <c r="N50"/>
    </row>
    <row r="51" spans="1:14" ht="14.5">
      <c r="A51" s="264">
        <v>7300</v>
      </c>
      <c r="B51" s="58" t="s">
        <v>210</v>
      </c>
      <c r="C51" s="265">
        <v>14.52</v>
      </c>
      <c r="D51" s="266">
        <v>0.5</v>
      </c>
      <c r="E51" s="265">
        <v>1.32</v>
      </c>
      <c r="F51" s="266">
        <v>1.65</v>
      </c>
      <c r="G51" s="272">
        <v>0.34300000000000003</v>
      </c>
      <c r="H51" s="272">
        <v>0.25800000000000001</v>
      </c>
      <c r="I51" s="273">
        <v>28828</v>
      </c>
      <c r="J51" s="273">
        <v>13682</v>
      </c>
      <c r="K51" s="267">
        <v>0.7</v>
      </c>
      <c r="L51" s="267">
        <v>3</v>
      </c>
      <c r="M51" s="245">
        <v>8</v>
      </c>
      <c r="N51"/>
    </row>
    <row r="52" spans="1:14" ht="14.5">
      <c r="A52" s="28">
        <v>7502</v>
      </c>
      <c r="B52" s="51" t="s">
        <v>211</v>
      </c>
      <c r="C52" s="148">
        <v>14.52</v>
      </c>
      <c r="D52" s="149">
        <v>0.55000000000000004</v>
      </c>
      <c r="E52" s="148">
        <v>1.32</v>
      </c>
      <c r="F52" s="149">
        <v>1.65</v>
      </c>
      <c r="G52" s="150">
        <v>0.32</v>
      </c>
      <c r="H52" s="154">
        <v>0.3</v>
      </c>
      <c r="I52" s="157">
        <v>12930</v>
      </c>
      <c r="J52" s="151">
        <v>12930</v>
      </c>
      <c r="K52" s="155">
        <v>2</v>
      </c>
      <c r="L52" s="155">
        <v>2</v>
      </c>
      <c r="M52" s="274">
        <v>8</v>
      </c>
    </row>
    <row r="53" spans="1:14" ht="14.5">
      <c r="A53" s="264">
        <v>7509</v>
      </c>
      <c r="B53" s="58" t="s">
        <v>213</v>
      </c>
      <c r="C53" s="265">
        <v>14.52</v>
      </c>
      <c r="D53" s="266">
        <v>0.45</v>
      </c>
      <c r="E53" s="265">
        <v>1.32</v>
      </c>
      <c r="F53" s="266">
        <v>1.45</v>
      </c>
      <c r="G53" s="272">
        <v>0.17</v>
      </c>
      <c r="H53" s="272">
        <v>0.35</v>
      </c>
      <c r="I53" s="273">
        <v>15000</v>
      </c>
      <c r="J53" s="273">
        <v>7500</v>
      </c>
      <c r="K53" s="267">
        <v>2</v>
      </c>
      <c r="L53" s="267">
        <v>2</v>
      </c>
      <c r="M53" s="245">
        <v>6</v>
      </c>
    </row>
    <row r="54" spans="1:14" ht="14.5">
      <c r="A54" s="28">
        <v>7613</v>
      </c>
      <c r="B54" s="51" t="s">
        <v>214</v>
      </c>
      <c r="C54" s="148">
        <v>14.52</v>
      </c>
      <c r="D54" s="149">
        <v>0.625</v>
      </c>
      <c r="E54" s="148">
        <v>1.32</v>
      </c>
      <c r="F54" s="149">
        <v>1.65</v>
      </c>
      <c r="G54" s="150">
        <v>0.3</v>
      </c>
      <c r="H54" s="154">
        <v>0.35</v>
      </c>
      <c r="I54" s="157">
        <v>19084</v>
      </c>
      <c r="J54" s="151">
        <v>21390</v>
      </c>
      <c r="K54" s="155">
        <v>2</v>
      </c>
      <c r="L54" s="155">
        <v>2</v>
      </c>
      <c r="M54" s="274">
        <v>5</v>
      </c>
    </row>
    <row r="55" spans="1:14" ht="14.5">
      <c r="A55" s="264">
        <v>7617</v>
      </c>
      <c r="B55" s="58" t="s">
        <v>215</v>
      </c>
      <c r="C55" s="265">
        <v>14.52</v>
      </c>
      <c r="D55" s="266">
        <v>0.625</v>
      </c>
      <c r="E55" s="265">
        <v>1.32</v>
      </c>
      <c r="F55" s="266">
        <v>1.65</v>
      </c>
      <c r="G55" s="272">
        <v>0.3</v>
      </c>
      <c r="H55" s="272">
        <v>0.35</v>
      </c>
      <c r="I55" s="273">
        <v>17472</v>
      </c>
      <c r="J55" s="273">
        <v>15600</v>
      </c>
      <c r="K55" s="267">
        <v>1</v>
      </c>
      <c r="L55" s="267">
        <v>1</v>
      </c>
      <c r="M55" s="245">
        <v>6</v>
      </c>
      <c r="N55"/>
    </row>
    <row r="56" spans="1:14" ht="15.5">
      <c r="A56" s="28">
        <v>7620</v>
      </c>
      <c r="B56" t="s">
        <v>473</v>
      </c>
      <c r="C56" s="148">
        <v>14.52</v>
      </c>
      <c r="D56" s="149">
        <v>0.5</v>
      </c>
      <c r="E56" s="148">
        <v>1.32</v>
      </c>
      <c r="F56" s="149">
        <v>1.65</v>
      </c>
      <c r="G56" s="150">
        <v>0.32</v>
      </c>
      <c r="H56" s="154" t="s">
        <v>1280</v>
      </c>
      <c r="I56" s="151">
        <v>27146</v>
      </c>
      <c r="J56" s="151"/>
      <c r="K56" s="153">
        <v>0.75</v>
      </c>
      <c r="L56" s="153">
        <v>0.75</v>
      </c>
      <c r="M56">
        <v>8</v>
      </c>
    </row>
    <row r="57" spans="1:14" ht="14.5">
      <c r="A57" s="264">
        <v>7708</v>
      </c>
      <c r="B57" s="58" t="s">
        <v>217</v>
      </c>
      <c r="C57" s="265">
        <v>14.52</v>
      </c>
      <c r="D57" s="266">
        <v>0.5</v>
      </c>
      <c r="E57" s="265">
        <v>1.32</v>
      </c>
      <c r="F57" s="266">
        <v>1.65</v>
      </c>
      <c r="G57" s="271">
        <v>0.3</v>
      </c>
      <c r="H57" s="272">
        <v>0.18</v>
      </c>
      <c r="I57" s="273">
        <v>19294</v>
      </c>
      <c r="J57" s="273">
        <v>12128</v>
      </c>
      <c r="K57" s="269">
        <v>1</v>
      </c>
      <c r="L57" s="269">
        <v>1</v>
      </c>
      <c r="M57" s="245">
        <v>5</v>
      </c>
      <c r="N57"/>
    </row>
    <row r="58" spans="1:14" ht="15.5">
      <c r="A58" s="28">
        <v>8000</v>
      </c>
      <c r="B58" s="51" t="s">
        <v>218</v>
      </c>
      <c r="C58" s="148">
        <v>14.46</v>
      </c>
      <c r="D58" s="149">
        <v>0.35</v>
      </c>
      <c r="E58" s="148">
        <v>1.32</v>
      </c>
      <c r="F58" s="149">
        <v>1.65</v>
      </c>
      <c r="G58" s="150">
        <v>0.2</v>
      </c>
      <c r="H58" s="154" t="s">
        <v>1281</v>
      </c>
      <c r="I58" s="151">
        <v>17055</v>
      </c>
      <c r="J58" s="151">
        <v>38526</v>
      </c>
      <c r="K58" s="153">
        <v>1</v>
      </c>
      <c r="L58" s="153">
        <v>3.5</v>
      </c>
      <c r="M58" s="51">
        <v>10</v>
      </c>
    </row>
    <row r="59" spans="1:14" ht="14.5">
      <c r="A59" s="264">
        <v>8200</v>
      </c>
      <c r="B59" s="58" t="s">
        <v>219</v>
      </c>
      <c r="C59" s="265">
        <v>14.52</v>
      </c>
      <c r="D59" s="266">
        <v>0.32500000000000001</v>
      </c>
      <c r="E59" s="265">
        <v>1.32</v>
      </c>
      <c r="F59" s="266">
        <v>1.65</v>
      </c>
      <c r="G59" s="275">
        <v>0.2792</v>
      </c>
      <c r="H59" s="276">
        <v>0.1961</v>
      </c>
      <c r="I59" s="273">
        <v>26300</v>
      </c>
      <c r="J59" s="273">
        <v>18700</v>
      </c>
      <c r="K59" s="269">
        <v>1</v>
      </c>
      <c r="L59" s="269">
        <v>1</v>
      </c>
      <c r="M59" s="245">
        <v>10</v>
      </c>
    </row>
    <row r="60" spans="1:14" ht="14.5">
      <c r="A60" s="28">
        <v>8508</v>
      </c>
      <c r="B60" t="s">
        <v>220</v>
      </c>
      <c r="C60" s="148">
        <v>14.52</v>
      </c>
      <c r="D60" s="152">
        <v>0.48</v>
      </c>
      <c r="E60" s="148">
        <v>1.32</v>
      </c>
      <c r="F60" s="152">
        <v>1.65</v>
      </c>
      <c r="G60" s="154">
        <v>0.2</v>
      </c>
      <c r="H60" s="154">
        <v>0.15</v>
      </c>
      <c r="I60" s="151">
        <v>19340</v>
      </c>
      <c r="J60" s="151">
        <v>20110</v>
      </c>
      <c r="K60" s="153">
        <v>1.5</v>
      </c>
      <c r="L60" s="153">
        <v>1.5</v>
      </c>
      <c r="M60" s="51">
        <v>6</v>
      </c>
      <c r="N60"/>
    </row>
    <row r="61" spans="1:14" ht="14.5">
      <c r="A61" s="264">
        <v>8509</v>
      </c>
      <c r="B61" s="245" t="s">
        <v>221</v>
      </c>
      <c r="C61" s="265">
        <v>14.52</v>
      </c>
      <c r="D61" s="266">
        <v>0.625</v>
      </c>
      <c r="E61" s="265">
        <v>1.32</v>
      </c>
      <c r="F61" s="266">
        <v>1.65</v>
      </c>
      <c r="G61" s="271">
        <v>0.25</v>
      </c>
      <c r="H61" s="272"/>
      <c r="I61" s="268">
        <v>23345</v>
      </c>
      <c r="J61" s="273">
        <v>8340</v>
      </c>
      <c r="K61" s="267"/>
      <c r="L61" s="267"/>
      <c r="M61" s="245">
        <v>6</v>
      </c>
      <c r="N61"/>
    </row>
    <row r="62" spans="1:14" ht="14.5">
      <c r="A62" s="28">
        <v>8613</v>
      </c>
      <c r="B62" t="s">
        <v>223</v>
      </c>
      <c r="C62" s="148">
        <v>14.52</v>
      </c>
      <c r="D62" s="152">
        <v>0.375</v>
      </c>
      <c r="E62" s="148">
        <v>1.32</v>
      </c>
      <c r="F62" s="152">
        <v>1.5</v>
      </c>
      <c r="G62" s="154">
        <v>0.25</v>
      </c>
      <c r="H62" s="154">
        <v>0.23</v>
      </c>
      <c r="I62" s="151">
        <v>22571</v>
      </c>
      <c r="J62" s="151">
        <v>20591</v>
      </c>
      <c r="K62" s="153">
        <v>1</v>
      </c>
      <c r="L62" s="153">
        <v>1</v>
      </c>
      <c r="M62" s="51">
        <v>7</v>
      </c>
    </row>
    <row r="63" spans="1:14" ht="14.5">
      <c r="A63" s="264">
        <v>8614</v>
      </c>
      <c r="B63" s="245" t="s">
        <v>224</v>
      </c>
      <c r="C63" s="265">
        <v>14.52</v>
      </c>
      <c r="D63" s="266">
        <v>0.39</v>
      </c>
      <c r="E63" s="265">
        <v>1.32</v>
      </c>
      <c r="F63" s="266">
        <v>1.65</v>
      </c>
      <c r="G63" s="271">
        <v>0.25</v>
      </c>
      <c r="H63" s="272">
        <v>0.28999999999999998</v>
      </c>
      <c r="I63" s="268">
        <v>22571</v>
      </c>
      <c r="J63" s="273">
        <v>20591</v>
      </c>
      <c r="K63" s="267">
        <v>1</v>
      </c>
      <c r="L63" s="267">
        <v>1</v>
      </c>
      <c r="M63" s="245">
        <v>8</v>
      </c>
    </row>
    <row r="64" spans="1:14" ht="14.5">
      <c r="A64" s="28">
        <v>8710</v>
      </c>
      <c r="B64" t="s">
        <v>225</v>
      </c>
      <c r="C64" s="148">
        <v>14.52</v>
      </c>
      <c r="D64" s="152">
        <v>0.54</v>
      </c>
      <c r="E64" s="148">
        <v>1.32</v>
      </c>
      <c r="F64" s="152">
        <v>1.32</v>
      </c>
      <c r="G64" s="154">
        <v>0.25</v>
      </c>
      <c r="H64" s="154">
        <v>0.25</v>
      </c>
      <c r="I64" s="151">
        <v>15000</v>
      </c>
      <c r="J64" s="151">
        <v>21500</v>
      </c>
      <c r="K64" s="153">
        <v>0.5</v>
      </c>
      <c r="L64" s="153">
        <v>0.5</v>
      </c>
      <c r="M64" s="51">
        <v>8</v>
      </c>
      <c r="N64"/>
    </row>
    <row r="65" spans="1:14" ht="14.5">
      <c r="A65" s="264">
        <v>8716</v>
      </c>
      <c r="B65" s="245" t="s">
        <v>226</v>
      </c>
      <c r="C65" s="265">
        <v>14.52</v>
      </c>
      <c r="D65" s="266">
        <v>0.4</v>
      </c>
      <c r="E65" s="265">
        <v>1.32</v>
      </c>
      <c r="F65" s="266">
        <v>1.6</v>
      </c>
      <c r="G65" s="271">
        <v>0.255</v>
      </c>
      <c r="H65" s="272">
        <v>0.08</v>
      </c>
      <c r="I65" s="268">
        <v>17700</v>
      </c>
      <c r="J65" s="273">
        <v>15100</v>
      </c>
      <c r="K65" s="267">
        <v>0.9</v>
      </c>
      <c r="L65" s="267">
        <v>1.7</v>
      </c>
      <c r="M65" s="245">
        <v>10</v>
      </c>
      <c r="N65"/>
    </row>
    <row r="66" spans="1:14" ht="14.5">
      <c r="A66" s="28">
        <v>8717</v>
      </c>
      <c r="B66" t="s">
        <v>227</v>
      </c>
      <c r="C66" s="148">
        <v>14.52</v>
      </c>
      <c r="D66" s="152">
        <v>0.38</v>
      </c>
      <c r="E66" s="148">
        <v>1.32</v>
      </c>
      <c r="F66" s="152">
        <v>1.65</v>
      </c>
      <c r="G66" s="154">
        <v>0.25</v>
      </c>
      <c r="H66" s="154">
        <v>0.12</v>
      </c>
      <c r="I66" s="151">
        <v>20700</v>
      </c>
      <c r="J66" s="151">
        <v>11830</v>
      </c>
      <c r="K66" s="153">
        <v>0.7</v>
      </c>
      <c r="L66" s="153">
        <v>0.7</v>
      </c>
      <c r="M66" s="51">
        <v>8</v>
      </c>
    </row>
    <row r="67" spans="1:14" ht="14.5">
      <c r="A67" s="264">
        <v>8719</v>
      </c>
      <c r="B67" s="245" t="s">
        <v>474</v>
      </c>
      <c r="C67" s="265">
        <v>12.44</v>
      </c>
      <c r="D67" s="266">
        <v>0.47499999999999998</v>
      </c>
      <c r="E67" s="265">
        <v>1.32</v>
      </c>
      <c r="F67" s="266">
        <v>1.65</v>
      </c>
      <c r="G67" s="271">
        <v>0.23</v>
      </c>
      <c r="H67" s="272">
        <v>0.25</v>
      </c>
      <c r="I67" s="268">
        <v>17364</v>
      </c>
      <c r="J67" s="273">
        <v>21000</v>
      </c>
      <c r="K67" s="267">
        <v>1</v>
      </c>
      <c r="L67" s="267">
        <v>1</v>
      </c>
      <c r="M67" s="245">
        <v>5</v>
      </c>
    </row>
    <row r="68" spans="1:14" ht="14.5">
      <c r="A68" s="28">
        <v>8720</v>
      </c>
      <c r="B68" t="s">
        <v>277</v>
      </c>
      <c r="C68" s="148">
        <v>14.48</v>
      </c>
      <c r="D68" s="152">
        <v>0.5</v>
      </c>
      <c r="E68" s="148">
        <v>1.32</v>
      </c>
      <c r="F68" s="152">
        <v>1.65</v>
      </c>
      <c r="G68" s="154">
        <v>0.25</v>
      </c>
      <c r="H68" s="154">
        <v>0.2</v>
      </c>
      <c r="I68" s="151">
        <v>28000</v>
      </c>
      <c r="J68" s="151">
        <v>16000</v>
      </c>
      <c r="K68" s="153"/>
      <c r="L68" s="153"/>
      <c r="M68" s="51">
        <v>8</v>
      </c>
      <c r="N68"/>
    </row>
    <row r="69" spans="1:14" ht="14.5">
      <c r="A69" s="264">
        <v>8721</v>
      </c>
      <c r="B69" s="245" t="s">
        <v>230</v>
      </c>
      <c r="C69" s="265">
        <v>14.52</v>
      </c>
      <c r="D69" s="266">
        <v>0.5</v>
      </c>
      <c r="E69" s="265">
        <v>1.32</v>
      </c>
      <c r="F69" s="266">
        <v>1.4</v>
      </c>
      <c r="G69" s="271">
        <v>0.25</v>
      </c>
      <c r="H69" s="272">
        <v>0.3</v>
      </c>
      <c r="I69" s="268">
        <v>17582</v>
      </c>
      <c r="J69" s="273">
        <v>21028</v>
      </c>
      <c r="K69" s="267">
        <v>1</v>
      </c>
      <c r="L69" s="267">
        <v>1</v>
      </c>
      <c r="M69" s="245">
        <v>6</v>
      </c>
    </row>
    <row r="70" spans="1:14" ht="14.5">
      <c r="A70" s="28">
        <v>8722</v>
      </c>
      <c r="B70" t="s">
        <v>231</v>
      </c>
      <c r="C70" s="148">
        <v>14.52</v>
      </c>
      <c r="D70" s="149">
        <v>0.5</v>
      </c>
      <c r="E70" s="148">
        <v>1.32</v>
      </c>
      <c r="F70" s="149">
        <v>1.65</v>
      </c>
      <c r="G70" s="150"/>
      <c r="H70" s="154">
        <v>0.2</v>
      </c>
      <c r="I70" s="157">
        <v>15582</v>
      </c>
      <c r="J70" s="151">
        <v>14854</v>
      </c>
      <c r="K70" s="153">
        <v>1</v>
      </c>
      <c r="L70" s="153">
        <v>1</v>
      </c>
      <c r="M70" s="51">
        <v>9</v>
      </c>
    </row>
    <row r="71" spans="1:14" ht="6.65" customHeight="1">
      <c r="A71" s="51"/>
      <c r="D71" s="149"/>
      <c r="E71" s="149"/>
      <c r="F71" s="149"/>
      <c r="H71" s="150"/>
      <c r="I71" s="155"/>
      <c r="J71" s="155"/>
      <c r="K71" s="147"/>
      <c r="L71" s="151"/>
      <c r="M71" s="151"/>
    </row>
    <row r="72" spans="1:14">
      <c r="F72" s="149"/>
      <c r="H72" s="149"/>
    </row>
    <row r="73" spans="1:14">
      <c r="B73" s="158" t="s">
        <v>1282</v>
      </c>
      <c r="F73" s="149"/>
    </row>
    <row r="74" spans="1:14">
      <c r="B74" s="158" t="s">
        <v>1283</v>
      </c>
      <c r="F74" s="149"/>
      <c r="H74" s="149"/>
    </row>
    <row r="75" spans="1:14">
      <c r="B75" s="158" t="s">
        <v>1284</v>
      </c>
      <c r="F75" s="149"/>
      <c r="H75" s="149"/>
    </row>
    <row r="76" spans="1:14">
      <c r="B76" s="158" t="s">
        <v>1285</v>
      </c>
      <c r="F76" s="149"/>
      <c r="H76" s="149"/>
    </row>
    <row r="77" spans="1:14">
      <c r="B77" s="158" t="s">
        <v>1286</v>
      </c>
      <c r="F77" s="149"/>
      <c r="H77" s="149"/>
    </row>
    <row r="78" spans="1:14">
      <c r="B78" s="158" t="s">
        <v>1287</v>
      </c>
      <c r="F78" s="149"/>
      <c r="H78" s="149"/>
    </row>
    <row r="79" spans="1:14">
      <c r="B79" s="158" t="s">
        <v>1288</v>
      </c>
      <c r="F79" s="149"/>
      <c r="H79" s="149"/>
    </row>
    <row r="80" spans="1:14" ht="14.5">
      <c r="B80" s="158" t="s">
        <v>1289</v>
      </c>
      <c r="F80" s="152"/>
      <c r="H80" s="149"/>
    </row>
    <row r="81" spans="2:8" ht="14.5">
      <c r="B81" s="158" t="s">
        <v>475</v>
      </c>
      <c r="F81" s="152"/>
      <c r="H81" s="149"/>
    </row>
    <row r="82" spans="2:8" ht="14.5">
      <c r="B82" s="158" t="s">
        <v>1290</v>
      </c>
      <c r="F82" s="152"/>
      <c r="H82" s="149"/>
    </row>
    <row r="83" spans="2:8">
      <c r="B83" s="158" t="s">
        <v>1291</v>
      </c>
      <c r="F83" s="149"/>
      <c r="H83" s="149"/>
    </row>
    <row r="84" spans="2:8">
      <c r="F84" s="149"/>
      <c r="H84" s="149"/>
    </row>
    <row r="85" spans="2:8">
      <c r="H85" s="149"/>
    </row>
    <row r="86" spans="2:8">
      <c r="H86" s="149"/>
    </row>
    <row r="87" spans="2:8">
      <c r="H87" s="149"/>
    </row>
    <row r="88" spans="2:8">
      <c r="H88" s="149"/>
    </row>
    <row r="89" spans="2:8">
      <c r="H89" s="149"/>
    </row>
    <row r="90" spans="2:8">
      <c r="H90" s="149"/>
    </row>
    <row r="91" spans="2:8">
      <c r="H91" s="149"/>
    </row>
    <row r="92" spans="2:8">
      <c r="H92" s="149"/>
    </row>
    <row r="93" spans="2:8">
      <c r="H93" s="149"/>
    </row>
    <row r="94" spans="2:8">
      <c r="H94" s="149"/>
    </row>
    <row r="95" spans="2:8">
      <c r="H95" s="149"/>
    </row>
    <row r="96" spans="2:8">
      <c r="H96" s="149"/>
    </row>
  </sheetData>
  <mergeCells count="2">
    <mergeCell ref="D4:F4"/>
    <mergeCell ref="K4:L4"/>
  </mergeCells>
  <hyperlinks>
    <hyperlink ref="B1" location="Efnisyfirlit!A1" display="Efnisyfirlit" xr:uid="{6C4936CA-AA49-403A-A1D4-84FF1769E79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8AA7-2EB0-476C-94C7-FB780817CD2D}">
  <dimension ref="A1:G82"/>
  <sheetViews>
    <sheetView workbookViewId="0">
      <selection activeCell="D1" sqref="D1"/>
    </sheetView>
  </sheetViews>
  <sheetFormatPr defaultRowHeight="14.5"/>
  <cols>
    <col min="1" max="1" width="7.6328125" customWidth="1"/>
    <col min="2" max="2" width="5.81640625" customWidth="1"/>
    <col min="3" max="3" width="9.54296875" hidden="1" customWidth="1"/>
    <col min="4" max="4" width="27.54296875" customWidth="1"/>
    <col min="5" max="7" width="13.36328125" customWidth="1"/>
  </cols>
  <sheetData>
    <row r="1" spans="1:7">
      <c r="D1" s="235" t="s">
        <v>1223</v>
      </c>
    </row>
    <row r="2" spans="1:7" ht="15.5">
      <c r="A2" s="2" t="s">
        <v>476</v>
      </c>
    </row>
    <row r="4" spans="1:7">
      <c r="E4" s="159" t="s">
        <v>278</v>
      </c>
      <c r="F4" s="159" t="s">
        <v>278</v>
      </c>
      <c r="G4" s="56" t="s">
        <v>62</v>
      </c>
    </row>
    <row r="5" spans="1:7">
      <c r="C5" s="117" t="s">
        <v>282</v>
      </c>
      <c r="D5" s="160" t="s">
        <v>455</v>
      </c>
      <c r="E5" s="161" t="s">
        <v>477</v>
      </c>
      <c r="F5" s="161" t="s">
        <v>1292</v>
      </c>
      <c r="G5" s="56" t="s">
        <v>478</v>
      </c>
    </row>
    <row r="6" spans="1:7">
      <c r="B6" s="146"/>
      <c r="D6" s="19"/>
      <c r="E6" s="19"/>
      <c r="F6" s="19"/>
    </row>
    <row r="7" spans="1:7">
      <c r="B7" s="162">
        <v>1</v>
      </c>
      <c r="C7" s="163">
        <v>0</v>
      </c>
      <c r="D7" s="58" t="s">
        <v>18</v>
      </c>
      <c r="E7" s="164">
        <v>126041</v>
      </c>
      <c r="F7" s="59">
        <v>123246</v>
      </c>
      <c r="G7" s="67">
        <f t="shared" ref="G7:G70" si="0">E7/F7-1</f>
        <v>2.2678220794184023E-2</v>
      </c>
    </row>
    <row r="8" spans="1:7">
      <c r="B8" s="146">
        <v>2</v>
      </c>
      <c r="C8">
        <v>1000</v>
      </c>
      <c r="D8" t="s">
        <v>159</v>
      </c>
      <c r="E8" s="110">
        <v>35970</v>
      </c>
      <c r="F8" s="17">
        <v>35246</v>
      </c>
      <c r="G8" s="68">
        <f t="shared" si="0"/>
        <v>2.0541338024173017E-2</v>
      </c>
    </row>
    <row r="9" spans="1:7">
      <c r="B9" s="162">
        <v>3</v>
      </c>
      <c r="C9" s="163">
        <v>1400</v>
      </c>
      <c r="D9" s="58" t="s">
        <v>162</v>
      </c>
      <c r="E9" s="164">
        <v>29412</v>
      </c>
      <c r="F9" s="59">
        <v>28703</v>
      </c>
      <c r="G9" s="67">
        <f t="shared" si="0"/>
        <v>2.4701250740340797E-2</v>
      </c>
    </row>
    <row r="10" spans="1:7">
      <c r="B10" s="146">
        <v>4</v>
      </c>
      <c r="C10">
        <v>6000</v>
      </c>
      <c r="D10" t="s">
        <v>196</v>
      </c>
      <c r="E10" s="110">
        <v>18787</v>
      </c>
      <c r="F10" s="17">
        <v>18488</v>
      </c>
      <c r="G10" s="68">
        <f t="shared" si="0"/>
        <v>1.6172652531371678E-2</v>
      </c>
    </row>
    <row r="11" spans="1:7">
      <c r="B11" s="162">
        <v>5</v>
      </c>
      <c r="C11" s="163">
        <v>2000</v>
      </c>
      <c r="D11" s="58" t="s">
        <v>165</v>
      </c>
      <c r="E11" s="164">
        <v>17805</v>
      </c>
      <c r="F11" s="59">
        <v>16350</v>
      </c>
      <c r="G11" s="67">
        <f t="shared" si="0"/>
        <v>8.8990825688073372E-2</v>
      </c>
    </row>
    <row r="12" spans="1:7">
      <c r="B12" s="146">
        <v>6</v>
      </c>
      <c r="C12">
        <v>1300</v>
      </c>
      <c r="D12" t="s">
        <v>161</v>
      </c>
      <c r="E12" s="110">
        <v>15709</v>
      </c>
      <c r="F12" s="17">
        <v>15230</v>
      </c>
      <c r="G12" s="68">
        <f t="shared" si="0"/>
        <v>3.1451083388049916E-2</v>
      </c>
    </row>
    <row r="13" spans="1:7">
      <c r="B13" s="162">
        <v>7</v>
      </c>
      <c r="C13" s="163">
        <v>1604</v>
      </c>
      <c r="D13" s="58" t="s">
        <v>163</v>
      </c>
      <c r="E13" s="164">
        <v>10556</v>
      </c>
      <c r="F13" s="59">
        <v>9783</v>
      </c>
      <c r="G13" s="67">
        <f t="shared" si="0"/>
        <v>7.9014617193090109E-2</v>
      </c>
    </row>
    <row r="14" spans="1:7">
      <c r="B14" s="146">
        <v>8</v>
      </c>
      <c r="C14">
        <v>8200</v>
      </c>
      <c r="D14" t="s">
        <v>219</v>
      </c>
      <c r="E14" s="110">
        <v>8995</v>
      </c>
      <c r="F14" s="17">
        <v>8471</v>
      </c>
      <c r="G14" s="68">
        <f t="shared" si="0"/>
        <v>6.1858104119938639E-2</v>
      </c>
    </row>
    <row r="15" spans="1:7">
      <c r="B15" s="162">
        <v>9</v>
      </c>
      <c r="C15" s="163">
        <v>3000</v>
      </c>
      <c r="D15" s="58" t="s">
        <v>170</v>
      </c>
      <c r="E15" s="164">
        <v>7259</v>
      </c>
      <c r="F15" s="59">
        <v>7051</v>
      </c>
      <c r="G15" s="67">
        <f t="shared" si="0"/>
        <v>2.9499361792653556E-2</v>
      </c>
    </row>
    <row r="16" spans="1:7">
      <c r="B16" s="146">
        <v>10</v>
      </c>
      <c r="C16">
        <v>7300</v>
      </c>
      <c r="D16" t="s">
        <v>210</v>
      </c>
      <c r="E16" s="110">
        <v>4777</v>
      </c>
      <c r="F16" s="17">
        <v>4691</v>
      </c>
      <c r="G16" s="68">
        <f t="shared" si="0"/>
        <v>1.8332978043061221E-2</v>
      </c>
    </row>
    <row r="17" spans="2:7">
      <c r="B17" s="162">
        <v>11</v>
      </c>
      <c r="C17" s="163">
        <v>1100</v>
      </c>
      <c r="D17" s="58" t="s">
        <v>160</v>
      </c>
      <c r="E17" s="164">
        <v>4575</v>
      </c>
      <c r="F17" s="59">
        <v>4450</v>
      </c>
      <c r="G17" s="67">
        <f t="shared" si="0"/>
        <v>2.8089887640449396E-2</v>
      </c>
    </row>
    <row r="18" spans="2:7">
      <c r="B18" s="146">
        <v>12</v>
      </c>
      <c r="C18">
        <v>8000</v>
      </c>
      <c r="D18" t="s">
        <v>218</v>
      </c>
      <c r="E18" s="110">
        <v>4284</v>
      </c>
      <c r="F18" s="17">
        <v>4292</v>
      </c>
      <c r="G18" s="68">
        <f t="shared" si="0"/>
        <v>-1.8639328984156878E-3</v>
      </c>
    </row>
    <row r="19" spans="2:7">
      <c r="B19" s="162">
        <v>13</v>
      </c>
      <c r="C19" s="163">
        <v>5200</v>
      </c>
      <c r="D19" s="58" t="s">
        <v>189</v>
      </c>
      <c r="E19" s="164">
        <v>3955</v>
      </c>
      <c r="F19" s="59">
        <v>3932</v>
      </c>
      <c r="G19" s="67">
        <f t="shared" si="0"/>
        <v>5.8494404883011608E-3</v>
      </c>
    </row>
    <row r="20" spans="2:7">
      <c r="B20" s="146">
        <v>14</v>
      </c>
      <c r="C20">
        <v>3609</v>
      </c>
      <c r="D20" t="s">
        <v>173</v>
      </c>
      <c r="E20" s="110">
        <v>3745</v>
      </c>
      <c r="F20" s="17">
        <v>3677</v>
      </c>
      <c r="G20" s="68">
        <f t="shared" si="0"/>
        <v>1.8493336959477746E-2</v>
      </c>
    </row>
    <row r="21" spans="2:7">
      <c r="B21" s="162">
        <v>15</v>
      </c>
      <c r="C21" s="163">
        <v>4200</v>
      </c>
      <c r="D21" s="58" t="s">
        <v>181</v>
      </c>
      <c r="E21" s="164">
        <v>3707</v>
      </c>
      <c r="F21" s="59">
        <v>3608</v>
      </c>
      <c r="G21" s="67">
        <f t="shared" si="0"/>
        <v>2.7439024390243816E-2</v>
      </c>
    </row>
    <row r="22" spans="2:7">
      <c r="B22" s="146">
        <v>16</v>
      </c>
      <c r="C22">
        <v>7620</v>
      </c>
      <c r="D22" t="s">
        <v>216</v>
      </c>
      <c r="E22" s="110">
        <v>3547</v>
      </c>
      <c r="F22" s="17">
        <v>3493</v>
      </c>
      <c r="G22" s="68">
        <f t="shared" si="0"/>
        <v>1.545949040939032E-2</v>
      </c>
    </row>
    <row r="23" spans="2:7">
      <c r="B23" s="162">
        <v>17</v>
      </c>
      <c r="C23" s="163">
        <v>2300</v>
      </c>
      <c r="D23" s="58" t="s">
        <v>166</v>
      </c>
      <c r="E23" s="164">
        <v>3323</v>
      </c>
      <c r="F23" s="59">
        <v>3218</v>
      </c>
      <c r="G23" s="67">
        <f t="shared" si="0"/>
        <v>3.262896208825361E-2</v>
      </c>
    </row>
    <row r="24" spans="2:7">
      <c r="B24" s="146">
        <v>18</v>
      </c>
      <c r="C24">
        <v>6100</v>
      </c>
      <c r="D24" t="s">
        <v>197</v>
      </c>
      <c r="E24" s="110">
        <v>3234</v>
      </c>
      <c r="F24" s="17">
        <v>2963</v>
      </c>
      <c r="G24" s="68">
        <f t="shared" si="0"/>
        <v>9.1461356733040899E-2</v>
      </c>
    </row>
    <row r="25" spans="2:7">
      <c r="B25" s="162">
        <v>19</v>
      </c>
      <c r="C25" s="163">
        <v>8716</v>
      </c>
      <c r="D25" s="58" t="s">
        <v>226</v>
      </c>
      <c r="E25" s="164">
        <v>2566</v>
      </c>
      <c r="F25" s="59">
        <v>2483</v>
      </c>
      <c r="G25" s="67">
        <f t="shared" si="0"/>
        <v>3.3427305678614516E-2</v>
      </c>
    </row>
    <row r="26" spans="2:7">
      <c r="B26" s="146">
        <v>20</v>
      </c>
      <c r="C26">
        <v>7708</v>
      </c>
      <c r="D26" t="s">
        <v>217</v>
      </c>
      <c r="E26" s="110">
        <v>2306</v>
      </c>
      <c r="F26" s="17">
        <v>2187</v>
      </c>
      <c r="G26" s="68">
        <f t="shared" si="0"/>
        <v>5.4412437128486424E-2</v>
      </c>
    </row>
    <row r="27" spans="2:7">
      <c r="B27" s="162">
        <v>21</v>
      </c>
      <c r="C27" s="163">
        <v>8717</v>
      </c>
      <c r="D27" s="58" t="s">
        <v>227</v>
      </c>
      <c r="E27" s="164">
        <v>2111</v>
      </c>
      <c r="F27" s="59">
        <v>2005</v>
      </c>
      <c r="G27" s="67">
        <f t="shared" si="0"/>
        <v>5.2867830423940054E-2</v>
      </c>
    </row>
    <row r="28" spans="2:7">
      <c r="B28" s="146">
        <v>22</v>
      </c>
      <c r="C28">
        <v>6250</v>
      </c>
      <c r="D28" t="s">
        <v>198</v>
      </c>
      <c r="E28" s="110">
        <v>2015</v>
      </c>
      <c r="F28" s="17">
        <v>2033</v>
      </c>
      <c r="G28" s="68">
        <f t="shared" si="0"/>
        <v>-8.853910477127358E-3</v>
      </c>
    </row>
    <row r="29" spans="2:7">
      <c r="B29" s="162">
        <v>23</v>
      </c>
      <c r="C29" s="163">
        <v>6400</v>
      </c>
      <c r="D29" s="58" t="s">
        <v>199</v>
      </c>
      <c r="E29" s="164">
        <v>1880</v>
      </c>
      <c r="F29" s="59">
        <v>1831</v>
      </c>
      <c r="G29" s="67">
        <f t="shared" si="0"/>
        <v>2.6761332605133914E-2</v>
      </c>
    </row>
    <row r="30" spans="2:7">
      <c r="B30" s="146">
        <v>24</v>
      </c>
      <c r="C30">
        <v>8613</v>
      </c>
      <c r="D30" t="s">
        <v>223</v>
      </c>
      <c r="E30" s="110">
        <v>1798</v>
      </c>
      <c r="F30" s="17">
        <v>1752</v>
      </c>
      <c r="G30" s="68">
        <f t="shared" si="0"/>
        <v>2.6255707762557146E-2</v>
      </c>
    </row>
    <row r="31" spans="2:7">
      <c r="B31" s="162">
        <v>25</v>
      </c>
      <c r="C31" s="163">
        <v>2503</v>
      </c>
      <c r="D31" s="58" t="s">
        <v>167</v>
      </c>
      <c r="E31" s="164">
        <v>1779</v>
      </c>
      <c r="F31" s="59">
        <v>1708</v>
      </c>
      <c r="G31" s="67">
        <f t="shared" si="0"/>
        <v>4.1569086651053855E-2</v>
      </c>
    </row>
    <row r="32" spans="2:7">
      <c r="B32" s="146">
        <v>26</v>
      </c>
      <c r="C32">
        <v>3714</v>
      </c>
      <c r="D32" t="s">
        <v>178</v>
      </c>
      <c r="E32" s="110">
        <v>1641</v>
      </c>
      <c r="F32" s="17">
        <v>1625</v>
      </c>
      <c r="G32" s="68">
        <f t="shared" si="0"/>
        <v>9.8461538461538378E-3</v>
      </c>
    </row>
    <row r="33" spans="2:7">
      <c r="B33" s="162">
        <v>27</v>
      </c>
      <c r="C33" s="163">
        <v>8614</v>
      </c>
      <c r="D33" s="58" t="s">
        <v>224</v>
      </c>
      <c r="E33" s="164">
        <v>1610</v>
      </c>
      <c r="F33" s="59">
        <v>1537</v>
      </c>
      <c r="G33" s="67">
        <f t="shared" si="0"/>
        <v>4.7495120364346111E-2</v>
      </c>
    </row>
    <row r="34" spans="2:7">
      <c r="B34" s="146">
        <v>28</v>
      </c>
      <c r="C34">
        <v>2504</v>
      </c>
      <c r="D34" t="s">
        <v>168</v>
      </c>
      <c r="E34" s="110">
        <v>1595</v>
      </c>
      <c r="F34" s="17">
        <v>1511</v>
      </c>
      <c r="G34" s="68">
        <f t="shared" si="0"/>
        <v>5.5592322964924001E-2</v>
      </c>
    </row>
    <row r="35" spans="2:7">
      <c r="B35" s="162">
        <v>29</v>
      </c>
      <c r="C35" s="163">
        <v>2506</v>
      </c>
      <c r="D35" s="58" t="s">
        <v>169</v>
      </c>
      <c r="E35" s="164">
        <v>1268</v>
      </c>
      <c r="F35" s="59">
        <v>1206</v>
      </c>
      <c r="G35" s="67">
        <f t="shared" si="0"/>
        <v>5.1409618573797777E-2</v>
      </c>
    </row>
    <row r="36" spans="2:7">
      <c r="B36" s="146">
        <v>30</v>
      </c>
      <c r="C36">
        <v>5508</v>
      </c>
      <c r="D36" t="s">
        <v>190</v>
      </c>
      <c r="E36" s="110">
        <v>1193</v>
      </c>
      <c r="F36" s="17">
        <v>1174</v>
      </c>
      <c r="G36" s="68">
        <f t="shared" si="0"/>
        <v>1.6183986371379966E-2</v>
      </c>
    </row>
    <row r="37" spans="2:7">
      <c r="B37" s="162">
        <v>31</v>
      </c>
      <c r="C37" s="163">
        <v>3711</v>
      </c>
      <c r="D37" s="58" t="s">
        <v>176</v>
      </c>
      <c r="E37" s="164">
        <v>1177</v>
      </c>
      <c r="F37" s="59">
        <v>1168</v>
      </c>
      <c r="G37" s="67">
        <f t="shared" si="0"/>
        <v>7.7054794520547976E-3</v>
      </c>
    </row>
    <row r="38" spans="2:7">
      <c r="B38" s="146">
        <v>32</v>
      </c>
      <c r="C38">
        <v>8721</v>
      </c>
      <c r="D38" t="s">
        <v>230</v>
      </c>
      <c r="E38" s="110">
        <v>1115</v>
      </c>
      <c r="F38" s="17">
        <v>1026</v>
      </c>
      <c r="G38" s="68">
        <f t="shared" si="0"/>
        <v>8.6744639376218347E-2</v>
      </c>
    </row>
    <row r="39" spans="2:7">
      <c r="B39" s="162">
        <v>33</v>
      </c>
      <c r="C39" s="163">
        <v>4607</v>
      </c>
      <c r="D39" s="58" t="s">
        <v>184</v>
      </c>
      <c r="E39" s="164">
        <v>1024</v>
      </c>
      <c r="F39" s="59">
        <v>1030</v>
      </c>
      <c r="G39" s="67">
        <f t="shared" si="0"/>
        <v>-5.8252427184466438E-3</v>
      </c>
    </row>
    <row r="40" spans="2:7">
      <c r="B40" s="146">
        <v>34</v>
      </c>
      <c r="C40">
        <v>6513</v>
      </c>
      <c r="D40" t="s">
        <v>200</v>
      </c>
      <c r="E40" s="110">
        <v>1016</v>
      </c>
      <c r="F40" s="17">
        <v>1015</v>
      </c>
      <c r="G40" s="68">
        <f t="shared" si="0"/>
        <v>9.852216748769127E-4</v>
      </c>
    </row>
    <row r="41" spans="2:7">
      <c r="B41" s="162">
        <v>35</v>
      </c>
      <c r="C41" s="163">
        <v>6612</v>
      </c>
      <c r="D41" s="58" t="s">
        <v>206</v>
      </c>
      <c r="E41" s="164">
        <v>962</v>
      </c>
      <c r="F41" s="59">
        <v>915</v>
      </c>
      <c r="G41" s="67">
        <f t="shared" si="0"/>
        <v>5.1366120218579336E-2</v>
      </c>
    </row>
    <row r="42" spans="2:7">
      <c r="B42" s="146">
        <v>36</v>
      </c>
      <c r="C42">
        <v>4100</v>
      </c>
      <c r="D42" t="s">
        <v>180</v>
      </c>
      <c r="E42" s="110">
        <v>945</v>
      </c>
      <c r="F42" s="17">
        <v>908</v>
      </c>
      <c r="G42" s="68">
        <f t="shared" si="0"/>
        <v>4.0748898678414136E-2</v>
      </c>
    </row>
    <row r="43" spans="2:7">
      <c r="B43" s="162">
        <v>37</v>
      </c>
      <c r="C43" s="163">
        <v>5604</v>
      </c>
      <c r="D43" s="58" t="s">
        <v>191</v>
      </c>
      <c r="E43" s="164">
        <v>895</v>
      </c>
      <c r="F43" s="59">
        <v>866</v>
      </c>
      <c r="G43" s="67">
        <f t="shared" si="0"/>
        <v>3.3487297921477976E-2</v>
      </c>
    </row>
    <row r="44" spans="2:7">
      <c r="B44" s="146">
        <v>38</v>
      </c>
      <c r="C44">
        <v>3709</v>
      </c>
      <c r="D44" t="s">
        <v>174</v>
      </c>
      <c r="E44" s="110">
        <v>877</v>
      </c>
      <c r="F44" s="17">
        <v>869</v>
      </c>
      <c r="G44" s="68">
        <f t="shared" si="0"/>
        <v>9.205983889528202E-3</v>
      </c>
    </row>
    <row r="45" spans="2:7">
      <c r="B45" s="162">
        <v>39</v>
      </c>
      <c r="C45" s="163">
        <v>8710</v>
      </c>
      <c r="D45" s="58" t="s">
        <v>225</v>
      </c>
      <c r="E45" s="164">
        <v>774</v>
      </c>
      <c r="F45" s="59">
        <v>773</v>
      </c>
      <c r="G45" s="67">
        <f t="shared" si="0"/>
        <v>1.2936610608020871E-3</v>
      </c>
    </row>
    <row r="46" spans="2:7">
      <c r="B46" s="146">
        <v>40</v>
      </c>
      <c r="C46">
        <v>8720</v>
      </c>
      <c r="D46" t="s">
        <v>229</v>
      </c>
      <c r="E46" s="110">
        <v>690</v>
      </c>
      <c r="F46" s="17">
        <v>594</v>
      </c>
      <c r="G46" s="68">
        <f t="shared" si="0"/>
        <v>0.16161616161616155</v>
      </c>
    </row>
    <row r="47" spans="2:7">
      <c r="B47" s="162">
        <v>41</v>
      </c>
      <c r="C47" s="163">
        <v>7000</v>
      </c>
      <c r="D47" s="58" t="s">
        <v>209</v>
      </c>
      <c r="E47" s="164">
        <v>676</v>
      </c>
      <c r="F47" s="59">
        <v>650</v>
      </c>
      <c r="G47" s="67">
        <f t="shared" si="0"/>
        <v>4.0000000000000036E-2</v>
      </c>
    </row>
    <row r="48" spans="2:7">
      <c r="B48" s="146">
        <v>42</v>
      </c>
      <c r="C48">
        <v>3811</v>
      </c>
      <c r="D48" t="s">
        <v>179</v>
      </c>
      <c r="E48" s="110">
        <v>667</v>
      </c>
      <c r="F48" s="17">
        <v>673</v>
      </c>
      <c r="G48" s="68">
        <f t="shared" si="0"/>
        <v>-8.9153046062406816E-3</v>
      </c>
    </row>
    <row r="49" spans="2:7">
      <c r="B49" s="162">
        <v>43</v>
      </c>
      <c r="C49" s="163">
        <v>7502</v>
      </c>
      <c r="D49" s="58" t="s">
        <v>211</v>
      </c>
      <c r="E49" s="164">
        <v>655</v>
      </c>
      <c r="F49" s="59">
        <v>645</v>
      </c>
      <c r="G49" s="67">
        <f t="shared" si="0"/>
        <v>1.5503875968992276E-2</v>
      </c>
    </row>
    <row r="50" spans="2:7">
      <c r="B50" s="146">
        <v>44</v>
      </c>
      <c r="C50">
        <v>3511</v>
      </c>
      <c r="D50" t="s">
        <v>172</v>
      </c>
      <c r="E50" s="110">
        <v>648</v>
      </c>
      <c r="F50" s="17">
        <v>636</v>
      </c>
      <c r="G50" s="68">
        <f t="shared" si="0"/>
        <v>1.8867924528301883E-2</v>
      </c>
    </row>
    <row r="51" spans="2:7">
      <c r="B51" s="162">
        <v>45</v>
      </c>
      <c r="C51" s="163">
        <v>8722</v>
      </c>
      <c r="D51" s="58" t="s">
        <v>231</v>
      </c>
      <c r="E51" s="164">
        <v>644</v>
      </c>
      <c r="F51" s="59">
        <v>648</v>
      </c>
      <c r="G51" s="67">
        <f t="shared" si="0"/>
        <v>-6.1728395061728669E-3</v>
      </c>
    </row>
    <row r="52" spans="2:7">
      <c r="B52" s="146">
        <v>46</v>
      </c>
      <c r="C52">
        <v>8508</v>
      </c>
      <c r="D52" t="s">
        <v>220</v>
      </c>
      <c r="E52" s="110">
        <v>633</v>
      </c>
      <c r="F52" s="17">
        <v>562</v>
      </c>
      <c r="G52" s="68">
        <f t="shared" si="0"/>
        <v>0.12633451957295372</v>
      </c>
    </row>
    <row r="53" spans="2:7">
      <c r="B53" s="162">
        <v>47</v>
      </c>
      <c r="C53" s="163">
        <v>6515</v>
      </c>
      <c r="D53" s="58" t="s">
        <v>201</v>
      </c>
      <c r="E53" s="164">
        <v>580</v>
      </c>
      <c r="F53" s="59">
        <v>574</v>
      </c>
      <c r="G53" s="67">
        <f t="shared" si="0"/>
        <v>1.0452961672473782E-2</v>
      </c>
    </row>
    <row r="54" spans="2:7">
      <c r="B54" s="146">
        <v>48</v>
      </c>
      <c r="C54">
        <v>8509</v>
      </c>
      <c r="D54" t="s">
        <v>221</v>
      </c>
      <c r="E54" s="110">
        <v>560</v>
      </c>
      <c r="F54" s="17">
        <v>475</v>
      </c>
      <c r="G54" s="68">
        <f t="shared" si="0"/>
        <v>0.17894736842105252</v>
      </c>
    </row>
    <row r="55" spans="2:7">
      <c r="B55" s="162">
        <v>49</v>
      </c>
      <c r="C55" s="163">
        <v>6607</v>
      </c>
      <c r="D55" s="58" t="s">
        <v>204</v>
      </c>
      <c r="E55" s="164">
        <v>493</v>
      </c>
      <c r="F55" s="59">
        <v>425</v>
      </c>
      <c r="G55" s="67">
        <f t="shared" si="0"/>
        <v>0.15999999999999992</v>
      </c>
    </row>
    <row r="56" spans="2:7">
      <c r="B56" s="146">
        <v>50</v>
      </c>
      <c r="C56">
        <v>6601</v>
      </c>
      <c r="D56" t="s">
        <v>202</v>
      </c>
      <c r="E56" s="110">
        <v>483</v>
      </c>
      <c r="F56" s="17">
        <v>451</v>
      </c>
      <c r="G56" s="68">
        <f t="shared" si="0"/>
        <v>7.0953436807095427E-2</v>
      </c>
    </row>
    <row r="57" spans="2:7">
      <c r="B57" s="162">
        <v>51</v>
      </c>
      <c r="C57" s="163">
        <v>5609</v>
      </c>
      <c r="D57" s="58" t="s">
        <v>192</v>
      </c>
      <c r="E57" s="164">
        <v>482</v>
      </c>
      <c r="F57" s="59">
        <v>479</v>
      </c>
      <c r="G57" s="67">
        <f t="shared" si="0"/>
        <v>6.2630480167014113E-3</v>
      </c>
    </row>
    <row r="58" spans="2:7">
      <c r="B58" s="146">
        <v>52</v>
      </c>
      <c r="C58">
        <v>6709</v>
      </c>
      <c r="D58" t="s">
        <v>208</v>
      </c>
      <c r="E58" s="110">
        <v>481</v>
      </c>
      <c r="F58" s="17">
        <v>484</v>
      </c>
      <c r="G58" s="68">
        <f t="shared" si="0"/>
        <v>-6.1983471074380514E-3</v>
      </c>
    </row>
    <row r="59" spans="2:7">
      <c r="B59" s="162">
        <v>53</v>
      </c>
      <c r="C59" s="163">
        <v>8719</v>
      </c>
      <c r="D59" s="58" t="s">
        <v>228</v>
      </c>
      <c r="E59" s="164">
        <v>479</v>
      </c>
      <c r="F59" s="59">
        <v>467</v>
      </c>
      <c r="G59" s="67">
        <f t="shared" si="0"/>
        <v>2.5695931477516032E-2</v>
      </c>
    </row>
    <row r="60" spans="2:7">
      <c r="B60" s="146">
        <v>54</v>
      </c>
      <c r="C60">
        <v>7617</v>
      </c>
      <c r="D60" t="s">
        <v>215</v>
      </c>
      <c r="E60" s="110">
        <v>461</v>
      </c>
      <c r="F60" s="17">
        <v>452</v>
      </c>
      <c r="G60" s="68">
        <f t="shared" si="0"/>
        <v>1.9911504424778848E-2</v>
      </c>
    </row>
    <row r="61" spans="2:7">
      <c r="B61" s="162">
        <v>55</v>
      </c>
      <c r="C61" s="163">
        <v>4911</v>
      </c>
      <c r="D61" s="58" t="s">
        <v>188</v>
      </c>
      <c r="E61" s="164">
        <v>451</v>
      </c>
      <c r="F61" s="59">
        <v>468</v>
      </c>
      <c r="G61" s="67">
        <f t="shared" si="0"/>
        <v>-3.6324786324786307E-2</v>
      </c>
    </row>
    <row r="62" spans="2:7">
      <c r="B62" s="146">
        <v>56</v>
      </c>
      <c r="C62">
        <v>5612</v>
      </c>
      <c r="D62" t="s">
        <v>194</v>
      </c>
      <c r="E62" s="110">
        <v>383</v>
      </c>
      <c r="F62" s="17">
        <v>408</v>
      </c>
      <c r="G62" s="68">
        <f t="shared" si="0"/>
        <v>-6.1274509803921573E-2</v>
      </c>
    </row>
    <row r="63" spans="2:7">
      <c r="B63" s="162">
        <v>57</v>
      </c>
      <c r="C63" s="163">
        <v>6602</v>
      </c>
      <c r="D63" s="58" t="s">
        <v>203</v>
      </c>
      <c r="E63" s="164">
        <v>372</v>
      </c>
      <c r="F63" s="59">
        <v>352</v>
      </c>
      <c r="G63" s="67">
        <f t="shared" si="0"/>
        <v>5.6818181818181879E-2</v>
      </c>
    </row>
    <row r="64" spans="2:7">
      <c r="B64" s="146">
        <v>58</v>
      </c>
      <c r="C64">
        <v>4502</v>
      </c>
      <c r="D64" t="s">
        <v>182</v>
      </c>
      <c r="E64" s="110">
        <v>275</v>
      </c>
      <c r="F64" s="17">
        <v>282</v>
      </c>
      <c r="G64" s="68">
        <f t="shared" si="0"/>
        <v>-2.4822695035460973E-2</v>
      </c>
    </row>
    <row r="65" spans="2:7">
      <c r="B65" s="162">
        <v>59</v>
      </c>
      <c r="C65" s="163">
        <v>8610</v>
      </c>
      <c r="D65" s="58" t="s">
        <v>222</v>
      </c>
      <c r="E65" s="164">
        <v>247</v>
      </c>
      <c r="F65" s="59">
        <v>256</v>
      </c>
      <c r="G65" s="67">
        <f t="shared" si="0"/>
        <v>-3.515625E-2</v>
      </c>
    </row>
    <row r="66" spans="2:7">
      <c r="B66" s="146">
        <v>60</v>
      </c>
      <c r="C66">
        <v>4604</v>
      </c>
      <c r="D66" t="s">
        <v>183</v>
      </c>
      <c r="E66" s="110">
        <v>244</v>
      </c>
      <c r="F66" s="17">
        <v>236</v>
      </c>
      <c r="G66" s="68">
        <f t="shared" si="0"/>
        <v>3.3898305084745672E-2</v>
      </c>
    </row>
    <row r="67" spans="2:7">
      <c r="B67" s="162">
        <v>61</v>
      </c>
      <c r="C67" s="163">
        <v>1606</v>
      </c>
      <c r="D67" s="58" t="s">
        <v>164</v>
      </c>
      <c r="E67" s="164">
        <v>221</v>
      </c>
      <c r="F67" s="59">
        <v>220</v>
      </c>
      <c r="G67" s="67">
        <f t="shared" si="0"/>
        <v>4.5454545454546302E-3</v>
      </c>
    </row>
    <row r="68" spans="2:7">
      <c r="B68" s="146">
        <v>62</v>
      </c>
      <c r="C68">
        <v>4803</v>
      </c>
      <c r="D68" t="s">
        <v>185</v>
      </c>
      <c r="E68" s="110">
        <v>196</v>
      </c>
      <c r="F68" s="17">
        <v>186</v>
      </c>
      <c r="G68" s="68">
        <f t="shared" si="0"/>
        <v>5.3763440860215006E-2</v>
      </c>
    </row>
    <row r="69" spans="2:7">
      <c r="B69" s="162">
        <v>63</v>
      </c>
      <c r="C69" s="163">
        <v>5706</v>
      </c>
      <c r="D69" s="58" t="s">
        <v>195</v>
      </c>
      <c r="E69" s="164">
        <v>194</v>
      </c>
      <c r="F69" s="59">
        <v>196</v>
      </c>
      <c r="G69" s="67">
        <f t="shared" si="0"/>
        <v>-1.0204081632653073E-2</v>
      </c>
    </row>
    <row r="70" spans="2:7">
      <c r="B70" s="146">
        <v>64</v>
      </c>
      <c r="C70">
        <v>7613</v>
      </c>
      <c r="D70" t="s">
        <v>214</v>
      </c>
      <c r="E70" s="110">
        <v>185</v>
      </c>
      <c r="F70" s="17">
        <v>182</v>
      </c>
      <c r="G70" s="68">
        <f t="shared" si="0"/>
        <v>1.6483516483516425E-2</v>
      </c>
    </row>
    <row r="71" spans="2:7">
      <c r="B71" s="162">
        <v>65</v>
      </c>
      <c r="C71" s="163">
        <v>3713</v>
      </c>
      <c r="D71" s="58" t="s">
        <v>177</v>
      </c>
      <c r="E71" s="164">
        <v>129</v>
      </c>
      <c r="F71" s="59">
        <v>120</v>
      </c>
      <c r="G71" s="67">
        <f t="shared" ref="G71:G80" si="1">E71/F71-1</f>
        <v>7.4999999999999956E-2</v>
      </c>
    </row>
    <row r="72" spans="2:7">
      <c r="B72" s="146">
        <v>66</v>
      </c>
      <c r="C72">
        <v>4902</v>
      </c>
      <c r="D72" t="s">
        <v>187</v>
      </c>
      <c r="E72" s="110">
        <v>109</v>
      </c>
      <c r="F72" s="17">
        <v>106</v>
      </c>
      <c r="G72" s="68">
        <f t="shared" si="1"/>
        <v>2.8301886792452935E-2</v>
      </c>
    </row>
    <row r="73" spans="2:7">
      <c r="B73" s="162">
        <v>67</v>
      </c>
      <c r="C73" s="163">
        <v>7509</v>
      </c>
      <c r="D73" s="58" t="s">
        <v>213</v>
      </c>
      <c r="E73" s="164">
        <v>108</v>
      </c>
      <c r="F73" s="59">
        <v>116</v>
      </c>
      <c r="G73" s="67">
        <f t="shared" si="1"/>
        <v>-6.8965517241379337E-2</v>
      </c>
    </row>
    <row r="74" spans="2:7">
      <c r="B74" s="146">
        <v>68</v>
      </c>
      <c r="C74">
        <v>5611</v>
      </c>
      <c r="D74" t="s">
        <v>193</v>
      </c>
      <c r="E74" s="110">
        <v>93</v>
      </c>
      <c r="F74" s="17">
        <v>101</v>
      </c>
      <c r="G74" s="68">
        <f t="shared" si="1"/>
        <v>-7.9207920792079167E-2</v>
      </c>
    </row>
    <row r="75" spans="2:7">
      <c r="B75" s="162">
        <v>69</v>
      </c>
      <c r="C75" s="163">
        <v>6706</v>
      </c>
      <c r="D75" s="58" t="s">
        <v>207</v>
      </c>
      <c r="E75" s="164">
        <v>92</v>
      </c>
      <c r="F75" s="59">
        <v>95</v>
      </c>
      <c r="G75" s="67">
        <f t="shared" si="1"/>
        <v>-3.157894736842104E-2</v>
      </c>
    </row>
    <row r="76" spans="2:7">
      <c r="B76" s="146">
        <v>70</v>
      </c>
      <c r="C76">
        <v>7505</v>
      </c>
      <c r="D76" t="s">
        <v>212</v>
      </c>
      <c r="E76" s="110">
        <v>76</v>
      </c>
      <c r="F76" s="17">
        <v>81</v>
      </c>
      <c r="G76" s="68">
        <f t="shared" si="1"/>
        <v>-6.1728395061728447E-2</v>
      </c>
    </row>
    <row r="77" spans="2:7">
      <c r="B77" s="162">
        <v>71</v>
      </c>
      <c r="C77" s="163">
        <v>3710</v>
      </c>
      <c r="D77" s="58" t="s">
        <v>175</v>
      </c>
      <c r="E77" s="164">
        <v>58</v>
      </c>
      <c r="F77" s="59">
        <v>52</v>
      </c>
      <c r="G77" s="67">
        <f t="shared" si="1"/>
        <v>0.11538461538461542</v>
      </c>
    </row>
    <row r="78" spans="2:7">
      <c r="B78" s="146">
        <v>72</v>
      </c>
      <c r="C78">
        <v>6611</v>
      </c>
      <c r="D78" t="s">
        <v>205</v>
      </c>
      <c r="E78" s="110">
        <v>58</v>
      </c>
      <c r="F78" s="17">
        <v>59</v>
      </c>
      <c r="G78" s="68">
        <f t="shared" si="1"/>
        <v>-1.6949152542372836E-2</v>
      </c>
    </row>
    <row r="79" spans="2:7">
      <c r="B79" s="162">
        <v>73</v>
      </c>
      <c r="C79" s="163">
        <v>3506</v>
      </c>
      <c r="D79" s="58" t="s">
        <v>171</v>
      </c>
      <c r="E79" s="164">
        <v>56</v>
      </c>
      <c r="F79" s="59">
        <v>58</v>
      </c>
      <c r="G79" s="67">
        <f t="shared" si="1"/>
        <v>-3.4482758620689613E-2</v>
      </c>
    </row>
    <row r="80" spans="2:7">
      <c r="B80" s="146">
        <v>74</v>
      </c>
      <c r="C80">
        <v>4901</v>
      </c>
      <c r="D80" t="s">
        <v>186</v>
      </c>
      <c r="E80" s="110">
        <v>43</v>
      </c>
      <c r="F80" s="17">
        <v>46</v>
      </c>
      <c r="G80" s="68">
        <f t="shared" si="1"/>
        <v>-6.5217391304347783E-2</v>
      </c>
    </row>
    <row r="81" spans="5:7">
      <c r="G81" s="68"/>
    </row>
    <row r="82" spans="5:7">
      <c r="E82" s="111">
        <f>SUM(E7:E80)</f>
        <v>348450</v>
      </c>
      <c r="F82" s="111">
        <f>SUM(F7:F80)</f>
        <v>338349</v>
      </c>
      <c r="G82" s="277">
        <f t="shared" ref="G82" si="2">E82/F82-1</f>
        <v>2.9853790021545867E-2</v>
      </c>
    </row>
  </sheetData>
  <hyperlinks>
    <hyperlink ref="D1" location="Efnisyfirlit!A1" display="Efnisyfirlit" xr:uid="{6D103704-7809-4E66-864E-7D77BF82071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4589-4BE9-43C2-A95F-58D93E17F917}">
  <dimension ref="A1:EE100"/>
  <sheetViews>
    <sheetView topLeftCell="B1" workbookViewId="0">
      <selection activeCell="B1" sqref="B1"/>
    </sheetView>
  </sheetViews>
  <sheetFormatPr defaultRowHeight="14.5"/>
  <cols>
    <col min="1" max="1" width="0" style="21" hidden="1" customWidth="1"/>
    <col min="2" max="2" width="21.7265625" style="21" customWidth="1"/>
    <col min="3" max="3" width="6.54296875" style="21" customWidth="1"/>
    <col min="4" max="4" width="4.7265625" style="21" customWidth="1"/>
    <col min="5" max="5" width="6.81640625" style="21" customWidth="1"/>
    <col min="6" max="6" width="4.453125" style="21" customWidth="1"/>
    <col min="7" max="7" width="7.453125" style="21" customWidth="1"/>
    <col min="8" max="8" width="5.26953125" style="21" customWidth="1"/>
    <col min="9" max="9" width="7.54296875" style="21" customWidth="1"/>
    <col min="10" max="10" width="5.7265625" style="21" customWidth="1"/>
    <col min="11" max="11" width="8" style="21" customWidth="1"/>
    <col min="12" max="12" width="5.54296875" style="21" customWidth="1"/>
    <col min="13" max="13" width="7.54296875" style="21" customWidth="1"/>
    <col min="14" max="14" width="5.453125" style="21" customWidth="1"/>
    <col min="15" max="15" width="6.81640625" style="21" customWidth="1"/>
    <col min="16" max="16" width="5.26953125" style="21" customWidth="1"/>
    <col min="17" max="17" width="8" style="21" customWidth="1"/>
    <col min="18" max="18" width="8.81640625" customWidth="1"/>
    <col min="19" max="19" width="14.81640625" hidden="1" customWidth="1"/>
    <col min="20" max="131" width="8.81640625" hidden="1" customWidth="1"/>
    <col min="132" max="136" width="0" hidden="1" customWidth="1"/>
  </cols>
  <sheetData>
    <row r="1" spans="1:135">
      <c r="B1" s="235" t="s">
        <v>1223</v>
      </c>
    </row>
    <row r="2" spans="1:135" ht="15.5">
      <c r="B2" s="2" t="s">
        <v>479</v>
      </c>
    </row>
    <row r="3" spans="1:135">
      <c r="B3" s="165" t="s">
        <v>477</v>
      </c>
    </row>
    <row r="5" spans="1:135">
      <c r="B5" s="15"/>
      <c r="C5" s="15"/>
      <c r="D5" s="166" t="s">
        <v>480</v>
      </c>
      <c r="E5" s="15"/>
      <c r="F5" s="166" t="s">
        <v>480</v>
      </c>
      <c r="G5" s="166"/>
      <c r="H5" s="166" t="s">
        <v>480</v>
      </c>
      <c r="I5" s="15"/>
      <c r="J5" s="166" t="s">
        <v>480</v>
      </c>
      <c r="K5" s="15"/>
      <c r="L5" s="166" t="s">
        <v>480</v>
      </c>
      <c r="M5" s="15"/>
      <c r="N5" s="166" t="s">
        <v>480</v>
      </c>
      <c r="O5" s="15"/>
      <c r="P5" s="166" t="s">
        <v>480</v>
      </c>
      <c r="Q5" s="15"/>
    </row>
    <row r="6" spans="1:135" ht="15" thickBot="1">
      <c r="B6" s="167"/>
      <c r="C6" s="168" t="s">
        <v>481</v>
      </c>
      <c r="D6" s="168" t="s">
        <v>482</v>
      </c>
      <c r="E6" s="168" t="s">
        <v>483</v>
      </c>
      <c r="F6" s="168" t="s">
        <v>484</v>
      </c>
      <c r="G6" s="168" t="s">
        <v>485</v>
      </c>
      <c r="H6" s="168" t="s">
        <v>482</v>
      </c>
      <c r="I6" s="168" t="s">
        <v>486</v>
      </c>
      <c r="J6" s="168" t="s">
        <v>482</v>
      </c>
      <c r="K6" s="168" t="s">
        <v>487</v>
      </c>
      <c r="L6" s="168" t="s">
        <v>482</v>
      </c>
      <c r="M6" s="168" t="s">
        <v>488</v>
      </c>
      <c r="N6" s="168" t="s">
        <v>482</v>
      </c>
      <c r="O6" s="167" t="s">
        <v>489</v>
      </c>
      <c r="P6" s="168" t="s">
        <v>482</v>
      </c>
      <c r="Q6" s="167" t="s">
        <v>157</v>
      </c>
      <c r="S6" s="278">
        <v>43101</v>
      </c>
      <c r="T6" s="279" t="s">
        <v>490</v>
      </c>
      <c r="U6" s="279" t="s">
        <v>491</v>
      </c>
      <c r="V6" s="279" t="s">
        <v>492</v>
      </c>
      <c r="W6" s="279" t="s">
        <v>493</v>
      </c>
      <c r="X6" s="279" t="s">
        <v>494</v>
      </c>
      <c r="Y6" s="279" t="s">
        <v>495</v>
      </c>
      <c r="Z6" s="279" t="s">
        <v>496</v>
      </c>
      <c r="AA6" s="279" t="s">
        <v>497</v>
      </c>
      <c r="AB6" s="279" t="s">
        <v>498</v>
      </c>
      <c r="AC6" s="279" t="s">
        <v>499</v>
      </c>
      <c r="AD6" s="279" t="s">
        <v>500</v>
      </c>
      <c r="AE6" s="279" t="s">
        <v>501</v>
      </c>
      <c r="AF6" s="279" t="s">
        <v>502</v>
      </c>
      <c r="AG6" s="279" t="s">
        <v>503</v>
      </c>
      <c r="AH6" s="279" t="s">
        <v>504</v>
      </c>
      <c r="AI6" s="279" t="s">
        <v>505</v>
      </c>
      <c r="AJ6" s="279" t="s">
        <v>506</v>
      </c>
      <c r="AK6" s="279" t="s">
        <v>507</v>
      </c>
      <c r="AL6" s="279" t="s">
        <v>508</v>
      </c>
      <c r="AM6" s="279" t="s">
        <v>509</v>
      </c>
      <c r="AN6" s="279" t="s">
        <v>510</v>
      </c>
      <c r="AO6" s="279" t="s">
        <v>511</v>
      </c>
      <c r="AP6" s="279" t="s">
        <v>512</v>
      </c>
      <c r="AQ6" s="279" t="s">
        <v>513</v>
      </c>
      <c r="AR6" s="279" t="s">
        <v>514</v>
      </c>
      <c r="AS6" s="279" t="s">
        <v>515</v>
      </c>
      <c r="AT6" s="279" t="s">
        <v>516</v>
      </c>
      <c r="AU6" s="279" t="s">
        <v>517</v>
      </c>
      <c r="AV6" s="279" t="s">
        <v>518</v>
      </c>
      <c r="AW6" s="279" t="s">
        <v>519</v>
      </c>
      <c r="AX6" s="279" t="s">
        <v>520</v>
      </c>
      <c r="AY6" s="279" t="s">
        <v>521</v>
      </c>
      <c r="AZ6" s="279" t="s">
        <v>522</v>
      </c>
      <c r="BA6" s="279" t="s">
        <v>523</v>
      </c>
      <c r="BB6" s="279" t="s">
        <v>524</v>
      </c>
      <c r="BC6" s="279" t="s">
        <v>525</v>
      </c>
      <c r="BD6" s="279" t="s">
        <v>526</v>
      </c>
      <c r="BE6" s="279" t="s">
        <v>527</v>
      </c>
      <c r="BF6" s="279" t="s">
        <v>528</v>
      </c>
      <c r="BG6" s="279" t="s">
        <v>529</v>
      </c>
      <c r="BH6" s="279" t="s">
        <v>530</v>
      </c>
      <c r="BI6" s="279" t="s">
        <v>531</v>
      </c>
      <c r="BJ6" s="279" t="s">
        <v>532</v>
      </c>
      <c r="BK6" s="279" t="s">
        <v>533</v>
      </c>
      <c r="BL6" s="279" t="s">
        <v>534</v>
      </c>
      <c r="BM6" s="279" t="s">
        <v>535</v>
      </c>
      <c r="BN6" s="279" t="s">
        <v>536</v>
      </c>
      <c r="BO6" s="279" t="s">
        <v>537</v>
      </c>
      <c r="BP6" s="279" t="s">
        <v>538</v>
      </c>
      <c r="BQ6" s="279" t="s">
        <v>539</v>
      </c>
      <c r="BR6" s="279" t="s">
        <v>540</v>
      </c>
      <c r="BS6" s="279" t="s">
        <v>541</v>
      </c>
      <c r="BT6" s="279" t="s">
        <v>542</v>
      </c>
      <c r="BU6" s="279" t="s">
        <v>543</v>
      </c>
      <c r="BV6" s="279" t="s">
        <v>544</v>
      </c>
      <c r="BW6" s="279" t="s">
        <v>545</v>
      </c>
      <c r="BX6" s="279" t="s">
        <v>546</v>
      </c>
      <c r="BY6" s="279" t="s">
        <v>547</v>
      </c>
      <c r="BZ6" s="279" t="s">
        <v>548</v>
      </c>
      <c r="CA6" s="279" t="s">
        <v>549</v>
      </c>
      <c r="CB6" s="279" t="s">
        <v>550</v>
      </c>
      <c r="CC6" s="279" t="s">
        <v>551</v>
      </c>
      <c r="CD6" s="279" t="s">
        <v>552</v>
      </c>
      <c r="CE6" s="279" t="s">
        <v>553</v>
      </c>
      <c r="CF6" s="279" t="s">
        <v>554</v>
      </c>
      <c r="CG6" s="279" t="s">
        <v>555</v>
      </c>
      <c r="CH6" s="279" t="s">
        <v>556</v>
      </c>
      <c r="CI6" s="279" t="s">
        <v>557</v>
      </c>
      <c r="CJ6" s="279" t="s">
        <v>558</v>
      </c>
      <c r="CK6" s="279" t="s">
        <v>559</v>
      </c>
      <c r="CL6" s="279" t="s">
        <v>560</v>
      </c>
      <c r="CM6" s="279" t="s">
        <v>561</v>
      </c>
      <c r="CN6" s="279" t="s">
        <v>562</v>
      </c>
      <c r="CO6" s="279" t="s">
        <v>563</v>
      </c>
      <c r="CP6" s="279" t="s">
        <v>564</v>
      </c>
      <c r="CQ6" s="279" t="s">
        <v>565</v>
      </c>
      <c r="CR6" s="279" t="s">
        <v>566</v>
      </c>
      <c r="CS6" s="279" t="s">
        <v>567</v>
      </c>
      <c r="CT6" s="279" t="s">
        <v>568</v>
      </c>
      <c r="CU6" s="279" t="s">
        <v>569</v>
      </c>
      <c r="CV6" s="279" t="s">
        <v>570</v>
      </c>
      <c r="CW6" s="279" t="s">
        <v>571</v>
      </c>
      <c r="CX6" s="279" t="s">
        <v>572</v>
      </c>
      <c r="CY6" s="279" t="s">
        <v>573</v>
      </c>
      <c r="CZ6" s="279" t="s">
        <v>574</v>
      </c>
      <c r="DA6" s="279" t="s">
        <v>575</v>
      </c>
      <c r="DB6" s="279" t="s">
        <v>576</v>
      </c>
      <c r="DC6" s="279" t="s">
        <v>577</v>
      </c>
      <c r="DD6" s="279" t="s">
        <v>578</v>
      </c>
      <c r="DE6" s="279" t="s">
        <v>579</v>
      </c>
      <c r="DF6" s="279" t="s">
        <v>580</v>
      </c>
      <c r="DG6" s="279" t="s">
        <v>581</v>
      </c>
      <c r="DH6" s="279" t="s">
        <v>582</v>
      </c>
      <c r="DI6" s="279" t="s">
        <v>583</v>
      </c>
      <c r="DJ6" s="279" t="s">
        <v>584</v>
      </c>
      <c r="DK6" s="279" t="s">
        <v>585</v>
      </c>
      <c r="DL6" s="279" t="s">
        <v>586</v>
      </c>
      <c r="DM6" s="279" t="s">
        <v>587</v>
      </c>
      <c r="DN6" s="279" t="s">
        <v>588</v>
      </c>
      <c r="DO6" s="279" t="s">
        <v>589</v>
      </c>
      <c r="DP6" s="279" t="s">
        <v>590</v>
      </c>
      <c r="DQ6" s="279" t="s">
        <v>591</v>
      </c>
      <c r="DR6" s="279" t="s">
        <v>592</v>
      </c>
      <c r="DS6" s="279" t="s">
        <v>593</v>
      </c>
      <c r="DT6" s="279" t="s">
        <v>594</v>
      </c>
      <c r="DU6" s="279" t="s">
        <v>595</v>
      </c>
      <c r="DV6" s="279" t="s">
        <v>596</v>
      </c>
      <c r="DW6" s="279" t="s">
        <v>597</v>
      </c>
      <c r="DX6" s="279" t="s">
        <v>598</v>
      </c>
      <c r="DY6" s="279" t="s">
        <v>599</v>
      </c>
      <c r="DZ6" s="279" t="s">
        <v>600</v>
      </c>
      <c r="EB6" s="169" t="s">
        <v>601</v>
      </c>
      <c r="EC6" s="170" t="s">
        <v>602</v>
      </c>
      <c r="ED6" s="170" t="s">
        <v>603</v>
      </c>
      <c r="EE6" s="170" t="s">
        <v>604</v>
      </c>
    </row>
    <row r="7" spans="1:135" ht="15" thickTop="1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S7" s="279" t="s">
        <v>490</v>
      </c>
      <c r="T7" s="280">
        <v>348450</v>
      </c>
      <c r="U7" s="280">
        <v>4093</v>
      </c>
      <c r="V7" s="280">
        <v>4118</v>
      </c>
      <c r="W7" s="280">
        <v>4218</v>
      </c>
      <c r="X7" s="280">
        <v>4410</v>
      </c>
      <c r="Y7" s="280">
        <v>4433</v>
      </c>
      <c r="Z7" s="280">
        <v>4597</v>
      </c>
      <c r="AA7" s="280">
        <v>4579</v>
      </c>
      <c r="AB7" s="280">
        <v>4909</v>
      </c>
      <c r="AC7" s="280">
        <v>4957</v>
      </c>
      <c r="AD7" s="280">
        <v>4793</v>
      </c>
      <c r="AE7" s="280">
        <v>4591</v>
      </c>
      <c r="AF7" s="280">
        <v>4550</v>
      </c>
      <c r="AG7" s="280">
        <v>4407</v>
      </c>
      <c r="AH7" s="280">
        <v>4451</v>
      </c>
      <c r="AI7" s="280">
        <v>4301</v>
      </c>
      <c r="AJ7" s="280">
        <v>4206</v>
      </c>
      <c r="AK7" s="280">
        <v>4278</v>
      </c>
      <c r="AL7" s="280">
        <v>4492</v>
      </c>
      <c r="AM7" s="280">
        <v>4354</v>
      </c>
      <c r="AN7" s="280">
        <v>4595</v>
      </c>
      <c r="AO7" s="280">
        <v>4748</v>
      </c>
      <c r="AP7" s="280">
        <v>5009</v>
      </c>
      <c r="AQ7" s="280">
        <v>5021</v>
      </c>
      <c r="AR7" s="280">
        <v>5348</v>
      </c>
      <c r="AS7" s="280">
        <v>5595</v>
      </c>
      <c r="AT7" s="280">
        <v>5529</v>
      </c>
      <c r="AU7" s="280">
        <v>5594</v>
      </c>
      <c r="AV7" s="280">
        <v>5838</v>
      </c>
      <c r="AW7" s="280">
        <v>5448</v>
      </c>
      <c r="AX7" s="280">
        <v>5522</v>
      </c>
      <c r="AY7" s="280">
        <v>5022</v>
      </c>
      <c r="AZ7" s="280">
        <v>4822</v>
      </c>
      <c r="BA7" s="280">
        <v>4796</v>
      </c>
      <c r="BB7" s="280">
        <v>4886</v>
      </c>
      <c r="BC7" s="280">
        <v>5034</v>
      </c>
      <c r="BD7" s="280">
        <v>5000</v>
      </c>
      <c r="BE7" s="280">
        <v>4920</v>
      </c>
      <c r="BF7" s="280">
        <v>5101</v>
      </c>
      <c r="BG7" s="280">
        <v>4983</v>
      </c>
      <c r="BH7" s="280">
        <v>4591</v>
      </c>
      <c r="BI7" s="280">
        <v>4398</v>
      </c>
      <c r="BJ7" s="280">
        <v>4589</v>
      </c>
      <c r="BK7" s="280">
        <v>4533</v>
      </c>
      <c r="BL7" s="280">
        <v>4392</v>
      </c>
      <c r="BM7" s="280">
        <v>4710</v>
      </c>
      <c r="BN7" s="280">
        <v>4787</v>
      </c>
      <c r="BO7" s="280">
        <v>4336</v>
      </c>
      <c r="BP7" s="280">
        <v>4089</v>
      </c>
      <c r="BQ7" s="280">
        <v>4229</v>
      </c>
      <c r="BR7" s="280">
        <v>4161</v>
      </c>
      <c r="BS7" s="280">
        <v>4259</v>
      </c>
      <c r="BT7" s="280">
        <v>4532</v>
      </c>
      <c r="BU7" s="280">
        <v>4443</v>
      </c>
      <c r="BV7" s="280">
        <v>4494</v>
      </c>
      <c r="BW7" s="280">
        <v>4493</v>
      </c>
      <c r="BX7" s="280">
        <v>4411</v>
      </c>
      <c r="BY7" s="280">
        <v>4175</v>
      </c>
      <c r="BZ7" s="280">
        <v>4384</v>
      </c>
      <c r="CA7" s="280">
        <v>4381</v>
      </c>
      <c r="CB7" s="280">
        <v>4181</v>
      </c>
      <c r="CC7" s="280">
        <v>4157</v>
      </c>
      <c r="CD7" s="280">
        <v>4032</v>
      </c>
      <c r="CE7" s="280">
        <v>3836</v>
      </c>
      <c r="CF7" s="280">
        <v>3700</v>
      </c>
      <c r="CG7" s="280">
        <v>3626</v>
      </c>
      <c r="CH7" s="280">
        <v>3404</v>
      </c>
      <c r="CI7" s="280">
        <v>3306</v>
      </c>
      <c r="CJ7" s="280">
        <v>3251</v>
      </c>
      <c r="CK7" s="280">
        <v>3077</v>
      </c>
      <c r="CL7" s="280">
        <v>2989</v>
      </c>
      <c r="CM7" s="280">
        <v>2800</v>
      </c>
      <c r="CN7" s="280">
        <v>2585</v>
      </c>
      <c r="CO7" s="280">
        <v>2542</v>
      </c>
      <c r="CP7" s="280">
        <v>2298</v>
      </c>
      <c r="CQ7" s="280">
        <v>2141</v>
      </c>
      <c r="CR7" s="280">
        <v>1995</v>
      </c>
      <c r="CS7" s="280">
        <v>1715</v>
      </c>
      <c r="CT7" s="280">
        <v>1579</v>
      </c>
      <c r="CU7" s="280">
        <v>1509</v>
      </c>
      <c r="CV7" s="280">
        <v>1411</v>
      </c>
      <c r="CW7" s="280">
        <v>1363</v>
      </c>
      <c r="CX7" s="280">
        <v>1330</v>
      </c>
      <c r="CY7" s="280">
        <v>1203</v>
      </c>
      <c r="CZ7" s="280">
        <v>1136</v>
      </c>
      <c r="DA7" s="280">
        <v>1054</v>
      </c>
      <c r="DB7" s="280">
        <v>1005</v>
      </c>
      <c r="DC7" s="280">
        <v>945</v>
      </c>
      <c r="DD7" s="280">
        <v>890</v>
      </c>
      <c r="DE7" s="280">
        <v>734</v>
      </c>
      <c r="DF7" s="280">
        <v>614</v>
      </c>
      <c r="DG7" s="280">
        <v>493</v>
      </c>
      <c r="DH7" s="280">
        <v>432</v>
      </c>
      <c r="DI7" s="280">
        <v>329</v>
      </c>
      <c r="DJ7" s="280">
        <v>241</v>
      </c>
      <c r="DK7" s="280">
        <v>199</v>
      </c>
      <c r="DL7" s="280">
        <v>140</v>
      </c>
      <c r="DM7" s="280">
        <v>96</v>
      </c>
      <c r="DN7" s="280">
        <v>59</v>
      </c>
      <c r="DO7" s="280">
        <v>39</v>
      </c>
      <c r="DP7" s="280">
        <v>34</v>
      </c>
      <c r="DQ7" s="280">
        <v>19</v>
      </c>
      <c r="DR7" s="280">
        <v>10</v>
      </c>
      <c r="DS7" s="280">
        <v>8</v>
      </c>
      <c r="DT7" s="280">
        <v>2</v>
      </c>
      <c r="DU7" s="280">
        <v>3</v>
      </c>
      <c r="DV7" s="280">
        <v>1</v>
      </c>
      <c r="DW7" s="280">
        <v>1</v>
      </c>
      <c r="DX7" s="281" t="s">
        <v>1293</v>
      </c>
      <c r="DY7" s="280">
        <v>1</v>
      </c>
      <c r="DZ7" s="281" t="s">
        <v>1293</v>
      </c>
      <c r="EB7" s="17"/>
      <c r="EC7" s="17"/>
      <c r="ED7" s="17"/>
      <c r="EE7" s="17"/>
    </row>
    <row r="8" spans="1:135">
      <c r="A8" s="128">
        <v>0</v>
      </c>
      <c r="B8" s="39" t="s">
        <v>18</v>
      </c>
      <c r="C8" s="38">
        <f>U8</f>
        <v>1531</v>
      </c>
      <c r="D8" s="171">
        <f>(C8/Q8)*100</f>
        <v>1.2146841107258748</v>
      </c>
      <c r="E8" s="38">
        <f>SUM(V8:Z8)</f>
        <v>7572</v>
      </c>
      <c r="F8" s="171">
        <f>(E8/Q8)*100</f>
        <v>6.0075689656540332</v>
      </c>
      <c r="G8" s="38">
        <f>SUM(AA8:AJ8)</f>
        <v>15003</v>
      </c>
      <c r="H8" s="171">
        <f>(G8/Q8)*100</f>
        <v>11.903269571012608</v>
      </c>
      <c r="I8" s="38">
        <f>SUM(AK8:AT8)</f>
        <v>17659</v>
      </c>
      <c r="J8" s="171">
        <f>(I8/Q8)*100</f>
        <v>14.010520386223529</v>
      </c>
      <c r="K8" s="38">
        <f>SUM(AU8:CI8)</f>
        <v>69446</v>
      </c>
      <c r="L8" s="171">
        <f>(K8/Q8)*100</f>
        <v>55.097944319705491</v>
      </c>
      <c r="M8" s="38">
        <f>SUM(CJ8:CV8)</f>
        <v>10185</v>
      </c>
      <c r="N8" s="171">
        <f>(M8/Q8)*100</f>
        <v>8.0807038979379726</v>
      </c>
      <c r="O8" s="38">
        <f>SUM(CW8:DZ8)</f>
        <v>4645</v>
      </c>
      <c r="P8" s="171">
        <f>(O8/Q8)*100</f>
        <v>3.6853087487404892</v>
      </c>
      <c r="Q8" s="38">
        <f>C8+E8+G8+I8+K8+M8+O8</f>
        <v>126041</v>
      </c>
      <c r="S8" s="279" t="s">
        <v>1294</v>
      </c>
      <c r="T8" s="280">
        <v>126041</v>
      </c>
      <c r="U8" s="280">
        <v>1531</v>
      </c>
      <c r="V8" s="280">
        <v>1462</v>
      </c>
      <c r="W8" s="280">
        <v>1444</v>
      </c>
      <c r="X8" s="280">
        <v>1527</v>
      </c>
      <c r="Y8" s="280">
        <v>1583</v>
      </c>
      <c r="Z8" s="280">
        <v>1556</v>
      </c>
      <c r="AA8" s="280">
        <v>1516</v>
      </c>
      <c r="AB8" s="280">
        <v>1650</v>
      </c>
      <c r="AC8" s="280">
        <v>1666</v>
      </c>
      <c r="AD8" s="280">
        <v>1594</v>
      </c>
      <c r="AE8" s="280">
        <v>1542</v>
      </c>
      <c r="AF8" s="280">
        <v>1445</v>
      </c>
      <c r="AG8" s="280">
        <v>1481</v>
      </c>
      <c r="AH8" s="280">
        <v>1412</v>
      </c>
      <c r="AI8" s="280">
        <v>1340</v>
      </c>
      <c r="AJ8" s="280">
        <v>1357</v>
      </c>
      <c r="AK8" s="280">
        <v>1360</v>
      </c>
      <c r="AL8" s="280">
        <v>1438</v>
      </c>
      <c r="AM8" s="280">
        <v>1425</v>
      </c>
      <c r="AN8" s="280">
        <v>1495</v>
      </c>
      <c r="AO8" s="280">
        <v>1620</v>
      </c>
      <c r="AP8" s="280">
        <v>1808</v>
      </c>
      <c r="AQ8" s="280">
        <v>1871</v>
      </c>
      <c r="AR8" s="280">
        <v>2094</v>
      </c>
      <c r="AS8" s="280">
        <v>2272</v>
      </c>
      <c r="AT8" s="280">
        <v>2276</v>
      </c>
      <c r="AU8" s="280">
        <v>2292</v>
      </c>
      <c r="AV8" s="280">
        <v>2423</v>
      </c>
      <c r="AW8" s="280">
        <v>2243</v>
      </c>
      <c r="AX8" s="280">
        <v>2301</v>
      </c>
      <c r="AY8" s="280">
        <v>2097</v>
      </c>
      <c r="AZ8" s="280">
        <v>1965</v>
      </c>
      <c r="BA8" s="280">
        <v>1921</v>
      </c>
      <c r="BB8" s="280">
        <v>1962</v>
      </c>
      <c r="BC8" s="280">
        <v>1978</v>
      </c>
      <c r="BD8" s="280">
        <v>1940</v>
      </c>
      <c r="BE8" s="280">
        <v>1942</v>
      </c>
      <c r="BF8" s="280">
        <v>2008</v>
      </c>
      <c r="BG8" s="280">
        <v>1929</v>
      </c>
      <c r="BH8" s="280">
        <v>1703</v>
      </c>
      <c r="BI8" s="280">
        <v>1677</v>
      </c>
      <c r="BJ8" s="280">
        <v>1743</v>
      </c>
      <c r="BK8" s="280">
        <v>1683</v>
      </c>
      <c r="BL8" s="280">
        <v>1569</v>
      </c>
      <c r="BM8" s="280">
        <v>1656</v>
      </c>
      <c r="BN8" s="280">
        <v>1722</v>
      </c>
      <c r="BO8" s="280">
        <v>1554</v>
      </c>
      <c r="BP8" s="280">
        <v>1414</v>
      </c>
      <c r="BQ8" s="280">
        <v>1476</v>
      </c>
      <c r="BR8" s="280">
        <v>1474</v>
      </c>
      <c r="BS8" s="280">
        <v>1545</v>
      </c>
      <c r="BT8" s="280">
        <v>1629</v>
      </c>
      <c r="BU8" s="280">
        <v>1589</v>
      </c>
      <c r="BV8" s="280">
        <v>1562</v>
      </c>
      <c r="BW8" s="280">
        <v>1603</v>
      </c>
      <c r="BX8" s="280">
        <v>1514</v>
      </c>
      <c r="BY8" s="280">
        <v>1477</v>
      </c>
      <c r="BZ8" s="280">
        <v>1528</v>
      </c>
      <c r="CA8" s="280">
        <v>1542</v>
      </c>
      <c r="CB8" s="280">
        <v>1499</v>
      </c>
      <c r="CC8" s="280">
        <v>1458</v>
      </c>
      <c r="CD8" s="280">
        <v>1451</v>
      </c>
      <c r="CE8" s="280">
        <v>1340</v>
      </c>
      <c r="CF8" s="280">
        <v>1306</v>
      </c>
      <c r="CG8" s="280">
        <v>1292</v>
      </c>
      <c r="CH8" s="280">
        <v>1239</v>
      </c>
      <c r="CI8" s="280">
        <v>1200</v>
      </c>
      <c r="CJ8" s="280">
        <v>1150</v>
      </c>
      <c r="CK8" s="280">
        <v>1065</v>
      </c>
      <c r="CL8" s="280">
        <v>1026</v>
      </c>
      <c r="CM8" s="280">
        <v>994</v>
      </c>
      <c r="CN8" s="280">
        <v>898</v>
      </c>
      <c r="CO8" s="280">
        <v>800</v>
      </c>
      <c r="CP8" s="280">
        <v>770</v>
      </c>
      <c r="CQ8" s="280">
        <v>696</v>
      </c>
      <c r="CR8" s="280">
        <v>700</v>
      </c>
      <c r="CS8" s="280">
        <v>584</v>
      </c>
      <c r="CT8" s="280">
        <v>526</v>
      </c>
      <c r="CU8" s="280">
        <v>524</v>
      </c>
      <c r="CV8" s="280">
        <v>452</v>
      </c>
      <c r="CW8" s="280">
        <v>441</v>
      </c>
      <c r="CX8" s="280">
        <v>424</v>
      </c>
      <c r="CY8" s="280">
        <v>423</v>
      </c>
      <c r="CZ8" s="280">
        <v>408</v>
      </c>
      <c r="DA8" s="280">
        <v>375</v>
      </c>
      <c r="DB8" s="280">
        <v>376</v>
      </c>
      <c r="DC8" s="280">
        <v>346</v>
      </c>
      <c r="DD8" s="280">
        <v>334</v>
      </c>
      <c r="DE8" s="280">
        <v>299</v>
      </c>
      <c r="DF8" s="280">
        <v>249</v>
      </c>
      <c r="DG8" s="280">
        <v>220</v>
      </c>
      <c r="DH8" s="280">
        <v>193</v>
      </c>
      <c r="DI8" s="280">
        <v>147</v>
      </c>
      <c r="DJ8" s="280">
        <v>110</v>
      </c>
      <c r="DK8" s="280">
        <v>96</v>
      </c>
      <c r="DL8" s="280">
        <v>69</v>
      </c>
      <c r="DM8" s="280">
        <v>47</v>
      </c>
      <c r="DN8" s="280">
        <v>30</v>
      </c>
      <c r="DO8" s="280">
        <v>19</v>
      </c>
      <c r="DP8" s="280">
        <v>16</v>
      </c>
      <c r="DQ8" s="280">
        <v>9</v>
      </c>
      <c r="DR8" s="280">
        <v>5</v>
      </c>
      <c r="DS8" s="280">
        <v>5</v>
      </c>
      <c r="DT8" s="281" t="s">
        <v>1293</v>
      </c>
      <c r="DU8" s="280">
        <v>2</v>
      </c>
      <c r="DV8" s="281" t="s">
        <v>1293</v>
      </c>
      <c r="DW8" s="280">
        <v>1</v>
      </c>
      <c r="DX8" s="281" t="s">
        <v>1293</v>
      </c>
      <c r="DY8" s="280">
        <v>1</v>
      </c>
      <c r="DZ8" s="281" t="s">
        <v>1293</v>
      </c>
      <c r="EB8" s="70">
        <f>D8+F8</f>
        <v>7.222253076379908</v>
      </c>
      <c r="EC8" s="70">
        <f>H8</f>
        <v>11.903269571012608</v>
      </c>
      <c r="ED8" s="70">
        <f>J8+L8</f>
        <v>69.108464705929023</v>
      </c>
      <c r="EE8" s="70">
        <f>N8+P8</f>
        <v>11.766012646678462</v>
      </c>
    </row>
    <row r="9" spans="1:135">
      <c r="A9" s="21">
        <v>1000</v>
      </c>
      <c r="B9" s="16" t="s">
        <v>159</v>
      </c>
      <c r="C9" s="35">
        <f t="shared" ref="C9:C86" si="0">U9</f>
        <v>436</v>
      </c>
      <c r="D9" s="172">
        <f t="shared" ref="D9:D72" si="1">(C9/Q9)*100</f>
        <v>1.2121212121212122</v>
      </c>
      <c r="E9" s="35">
        <f t="shared" ref="E9:E86" si="2">SUM(V9:Z9)</f>
        <v>2376</v>
      </c>
      <c r="F9" s="172">
        <f t="shared" ref="F9:F72" si="3">(E9/Q9)*100</f>
        <v>6.6055045871559637</v>
      </c>
      <c r="G9" s="35">
        <f t="shared" ref="G9:G86" si="4">SUM(AA9:AJ9)</f>
        <v>5027</v>
      </c>
      <c r="H9" s="172">
        <f t="shared" ref="H9:H72" si="5">(G9/Q9)*100</f>
        <v>13.975535168195719</v>
      </c>
      <c r="I9" s="35">
        <f t="shared" ref="I9:I86" si="6">SUM(AK9:AT9)</f>
        <v>4753</v>
      </c>
      <c r="J9" s="172">
        <f t="shared" ref="J9:J72" si="7">(I9/Q9)*100</f>
        <v>13.213789268835141</v>
      </c>
      <c r="K9" s="35">
        <f t="shared" ref="K9:K86" si="8">SUM(AU9:CI9)</f>
        <v>18855</v>
      </c>
      <c r="L9" s="172">
        <f t="shared" ref="L9:L72" si="9">(K9/Q9)*100</f>
        <v>52.418682235196002</v>
      </c>
      <c r="M9" s="35">
        <f t="shared" ref="M9:M86" si="10">SUM(CJ9:CV9)</f>
        <v>3199</v>
      </c>
      <c r="N9" s="172">
        <f t="shared" ref="N9:N72" si="11">(M9/Q9)*100</f>
        <v>8.8935223797609133</v>
      </c>
      <c r="O9" s="35">
        <f t="shared" ref="O9:O86" si="12">SUM(CW9:DZ9)</f>
        <v>1324</v>
      </c>
      <c r="P9" s="172">
        <f t="shared" ref="P9:P72" si="13">(O9/Q9)*100</f>
        <v>3.6808451487350569</v>
      </c>
      <c r="Q9" s="35">
        <f t="shared" ref="Q9:Q86" si="14">C9+E9+G9+I9+K9+M9+O9</f>
        <v>35970</v>
      </c>
      <c r="S9" s="279" t="s">
        <v>1295</v>
      </c>
      <c r="T9" s="280">
        <v>35970</v>
      </c>
      <c r="U9" s="280">
        <v>436</v>
      </c>
      <c r="V9" s="280">
        <v>454</v>
      </c>
      <c r="W9" s="280">
        <v>442</v>
      </c>
      <c r="X9" s="280">
        <v>483</v>
      </c>
      <c r="Y9" s="280">
        <v>489</v>
      </c>
      <c r="Z9" s="280">
        <v>508</v>
      </c>
      <c r="AA9" s="280">
        <v>496</v>
      </c>
      <c r="AB9" s="280">
        <v>544</v>
      </c>
      <c r="AC9" s="280">
        <v>565</v>
      </c>
      <c r="AD9" s="280">
        <v>527</v>
      </c>
      <c r="AE9" s="280">
        <v>491</v>
      </c>
      <c r="AF9" s="280">
        <v>499</v>
      </c>
      <c r="AG9" s="280">
        <v>475</v>
      </c>
      <c r="AH9" s="280">
        <v>532</v>
      </c>
      <c r="AI9" s="280">
        <v>477</v>
      </c>
      <c r="AJ9" s="280">
        <v>421</v>
      </c>
      <c r="AK9" s="280">
        <v>454</v>
      </c>
      <c r="AL9" s="280">
        <v>437</v>
      </c>
      <c r="AM9" s="280">
        <v>453</v>
      </c>
      <c r="AN9" s="280">
        <v>479</v>
      </c>
      <c r="AO9" s="280">
        <v>468</v>
      </c>
      <c r="AP9" s="280">
        <v>467</v>
      </c>
      <c r="AQ9" s="280">
        <v>473</v>
      </c>
      <c r="AR9" s="280">
        <v>491</v>
      </c>
      <c r="AS9" s="280">
        <v>525</v>
      </c>
      <c r="AT9" s="280">
        <v>506</v>
      </c>
      <c r="AU9" s="280">
        <v>502</v>
      </c>
      <c r="AV9" s="280">
        <v>559</v>
      </c>
      <c r="AW9" s="280">
        <v>460</v>
      </c>
      <c r="AX9" s="280">
        <v>560</v>
      </c>
      <c r="AY9" s="280">
        <v>483</v>
      </c>
      <c r="AZ9" s="280">
        <v>484</v>
      </c>
      <c r="BA9" s="280">
        <v>456</v>
      </c>
      <c r="BB9" s="280">
        <v>486</v>
      </c>
      <c r="BC9" s="280">
        <v>542</v>
      </c>
      <c r="BD9" s="280">
        <v>502</v>
      </c>
      <c r="BE9" s="280">
        <v>463</v>
      </c>
      <c r="BF9" s="280">
        <v>538</v>
      </c>
      <c r="BG9" s="280">
        <v>559</v>
      </c>
      <c r="BH9" s="280">
        <v>513</v>
      </c>
      <c r="BI9" s="280">
        <v>480</v>
      </c>
      <c r="BJ9" s="280">
        <v>497</v>
      </c>
      <c r="BK9" s="280">
        <v>493</v>
      </c>
      <c r="BL9" s="280">
        <v>502</v>
      </c>
      <c r="BM9" s="280">
        <v>535</v>
      </c>
      <c r="BN9" s="280">
        <v>507</v>
      </c>
      <c r="BO9" s="280">
        <v>464</v>
      </c>
      <c r="BP9" s="280">
        <v>423</v>
      </c>
      <c r="BQ9" s="280">
        <v>470</v>
      </c>
      <c r="BR9" s="280">
        <v>395</v>
      </c>
      <c r="BS9" s="280">
        <v>432</v>
      </c>
      <c r="BT9" s="280">
        <v>482</v>
      </c>
      <c r="BU9" s="280">
        <v>439</v>
      </c>
      <c r="BV9" s="280">
        <v>452</v>
      </c>
      <c r="BW9" s="280">
        <v>441</v>
      </c>
      <c r="BX9" s="280">
        <v>416</v>
      </c>
      <c r="BY9" s="280">
        <v>421</v>
      </c>
      <c r="BZ9" s="280">
        <v>422</v>
      </c>
      <c r="CA9" s="280">
        <v>439</v>
      </c>
      <c r="CB9" s="280">
        <v>400</v>
      </c>
      <c r="CC9" s="280">
        <v>445</v>
      </c>
      <c r="CD9" s="280">
        <v>375</v>
      </c>
      <c r="CE9" s="280">
        <v>355</v>
      </c>
      <c r="CF9" s="280">
        <v>389</v>
      </c>
      <c r="CG9" s="280">
        <v>377</v>
      </c>
      <c r="CH9" s="280">
        <v>358</v>
      </c>
      <c r="CI9" s="280">
        <v>339</v>
      </c>
      <c r="CJ9" s="280">
        <v>311</v>
      </c>
      <c r="CK9" s="280">
        <v>354</v>
      </c>
      <c r="CL9" s="280">
        <v>349</v>
      </c>
      <c r="CM9" s="280">
        <v>288</v>
      </c>
      <c r="CN9" s="280">
        <v>269</v>
      </c>
      <c r="CO9" s="280">
        <v>288</v>
      </c>
      <c r="CP9" s="280">
        <v>234</v>
      </c>
      <c r="CQ9" s="280">
        <v>237</v>
      </c>
      <c r="CR9" s="280">
        <v>199</v>
      </c>
      <c r="CS9" s="280">
        <v>178</v>
      </c>
      <c r="CT9" s="280">
        <v>172</v>
      </c>
      <c r="CU9" s="280">
        <v>174</v>
      </c>
      <c r="CV9" s="280">
        <v>146</v>
      </c>
      <c r="CW9" s="280">
        <v>155</v>
      </c>
      <c r="CX9" s="280">
        <v>157</v>
      </c>
      <c r="CY9" s="280">
        <v>141</v>
      </c>
      <c r="CZ9" s="280">
        <v>126</v>
      </c>
      <c r="DA9" s="280">
        <v>109</v>
      </c>
      <c r="DB9" s="280">
        <v>110</v>
      </c>
      <c r="DC9" s="280">
        <v>103</v>
      </c>
      <c r="DD9" s="280">
        <v>91</v>
      </c>
      <c r="DE9" s="280">
        <v>81</v>
      </c>
      <c r="DF9" s="280">
        <v>66</v>
      </c>
      <c r="DG9" s="280">
        <v>41</v>
      </c>
      <c r="DH9" s="280">
        <v>49</v>
      </c>
      <c r="DI9" s="280">
        <v>30</v>
      </c>
      <c r="DJ9" s="280">
        <v>21</v>
      </c>
      <c r="DK9" s="280">
        <v>21</v>
      </c>
      <c r="DL9" s="280">
        <v>6</v>
      </c>
      <c r="DM9" s="280">
        <v>5</v>
      </c>
      <c r="DN9" s="280">
        <v>5</v>
      </c>
      <c r="DO9" s="280">
        <v>1</v>
      </c>
      <c r="DP9" s="280">
        <v>2</v>
      </c>
      <c r="DQ9" s="280">
        <v>2</v>
      </c>
      <c r="DR9" s="281" t="s">
        <v>1293</v>
      </c>
      <c r="DS9" s="281" t="s">
        <v>1293</v>
      </c>
      <c r="DT9" s="281" t="s">
        <v>1293</v>
      </c>
      <c r="DU9" s="280">
        <v>1</v>
      </c>
      <c r="DV9" s="280">
        <v>1</v>
      </c>
      <c r="DW9" s="281" t="s">
        <v>1293</v>
      </c>
      <c r="DX9" s="281" t="s">
        <v>1293</v>
      </c>
      <c r="DY9" s="281" t="s">
        <v>1293</v>
      </c>
      <c r="DZ9" s="281" t="s">
        <v>1293</v>
      </c>
      <c r="EB9" s="70">
        <f t="shared" ref="EB9:EB72" si="15">D9+F9</f>
        <v>7.8176257992771756</v>
      </c>
      <c r="EC9" s="70">
        <f t="shared" ref="EC9:EC72" si="16">H9</f>
        <v>13.975535168195719</v>
      </c>
      <c r="ED9" s="70">
        <f t="shared" ref="ED9:ED72" si="17">J9+L9</f>
        <v>65.632471504031145</v>
      </c>
      <c r="EE9" s="70">
        <f t="shared" ref="EE9:EE72" si="18">N9+P9</f>
        <v>12.574367528495969</v>
      </c>
    </row>
    <row r="10" spans="1:135">
      <c r="A10" s="21">
        <v>1100</v>
      </c>
      <c r="B10" s="39" t="s">
        <v>160</v>
      </c>
      <c r="C10" s="38">
        <f t="shared" si="0"/>
        <v>52</v>
      </c>
      <c r="D10" s="171">
        <f t="shared" si="1"/>
        <v>1.1366120218579234</v>
      </c>
      <c r="E10" s="38">
        <f t="shared" si="2"/>
        <v>278</v>
      </c>
      <c r="F10" s="171">
        <f t="shared" si="3"/>
        <v>6.0765027322404377</v>
      </c>
      <c r="G10" s="38">
        <f t="shared" si="4"/>
        <v>571</v>
      </c>
      <c r="H10" s="171">
        <f t="shared" si="5"/>
        <v>12.480874316939891</v>
      </c>
      <c r="I10" s="38">
        <f t="shared" si="6"/>
        <v>644</v>
      </c>
      <c r="J10" s="171">
        <f t="shared" si="7"/>
        <v>14.076502732240437</v>
      </c>
      <c r="K10" s="38">
        <f t="shared" si="8"/>
        <v>2354</v>
      </c>
      <c r="L10" s="171">
        <f t="shared" si="9"/>
        <v>51.453551912568308</v>
      </c>
      <c r="M10" s="38">
        <f t="shared" si="10"/>
        <v>494</v>
      </c>
      <c r="N10" s="171">
        <f t="shared" si="11"/>
        <v>10.797814207650273</v>
      </c>
      <c r="O10" s="38">
        <f t="shared" si="12"/>
        <v>182</v>
      </c>
      <c r="P10" s="171">
        <f t="shared" si="13"/>
        <v>3.9781420765027322</v>
      </c>
      <c r="Q10" s="38">
        <f t="shared" si="14"/>
        <v>4575</v>
      </c>
      <c r="S10" s="279" t="s">
        <v>1296</v>
      </c>
      <c r="T10" s="280">
        <v>4575</v>
      </c>
      <c r="U10" s="280">
        <v>52</v>
      </c>
      <c r="V10" s="280">
        <v>49</v>
      </c>
      <c r="W10" s="280">
        <v>49</v>
      </c>
      <c r="X10" s="280">
        <v>54</v>
      </c>
      <c r="Y10" s="280">
        <v>59</v>
      </c>
      <c r="Z10" s="280">
        <v>67</v>
      </c>
      <c r="AA10" s="280">
        <v>47</v>
      </c>
      <c r="AB10" s="280">
        <v>61</v>
      </c>
      <c r="AC10" s="280">
        <v>64</v>
      </c>
      <c r="AD10" s="280">
        <v>65</v>
      </c>
      <c r="AE10" s="280">
        <v>52</v>
      </c>
      <c r="AF10" s="280">
        <v>65</v>
      </c>
      <c r="AG10" s="280">
        <v>50</v>
      </c>
      <c r="AH10" s="280">
        <v>52</v>
      </c>
      <c r="AI10" s="280">
        <v>59</v>
      </c>
      <c r="AJ10" s="280">
        <v>56</v>
      </c>
      <c r="AK10" s="280">
        <v>54</v>
      </c>
      <c r="AL10" s="280">
        <v>53</v>
      </c>
      <c r="AM10" s="280">
        <v>62</v>
      </c>
      <c r="AN10" s="280">
        <v>66</v>
      </c>
      <c r="AO10" s="280">
        <v>58</v>
      </c>
      <c r="AP10" s="280">
        <v>86</v>
      </c>
      <c r="AQ10" s="280">
        <v>69</v>
      </c>
      <c r="AR10" s="280">
        <v>75</v>
      </c>
      <c r="AS10" s="280">
        <v>64</v>
      </c>
      <c r="AT10" s="280">
        <v>57</v>
      </c>
      <c r="AU10" s="280">
        <v>62</v>
      </c>
      <c r="AV10" s="280">
        <v>58</v>
      </c>
      <c r="AW10" s="280">
        <v>52</v>
      </c>
      <c r="AX10" s="280">
        <v>71</v>
      </c>
      <c r="AY10" s="280">
        <v>58</v>
      </c>
      <c r="AZ10" s="280">
        <v>58</v>
      </c>
      <c r="BA10" s="280">
        <v>65</v>
      </c>
      <c r="BB10" s="280">
        <v>51</v>
      </c>
      <c r="BC10" s="280">
        <v>44</v>
      </c>
      <c r="BD10" s="280">
        <v>59</v>
      </c>
      <c r="BE10" s="280">
        <v>56</v>
      </c>
      <c r="BF10" s="280">
        <v>57</v>
      </c>
      <c r="BG10" s="280">
        <v>57</v>
      </c>
      <c r="BH10" s="280">
        <v>55</v>
      </c>
      <c r="BI10" s="280">
        <v>54</v>
      </c>
      <c r="BJ10" s="280">
        <v>53</v>
      </c>
      <c r="BK10" s="280">
        <v>56</v>
      </c>
      <c r="BL10" s="280">
        <v>36</v>
      </c>
      <c r="BM10" s="280">
        <v>51</v>
      </c>
      <c r="BN10" s="280">
        <v>69</v>
      </c>
      <c r="BO10" s="280">
        <v>55</v>
      </c>
      <c r="BP10" s="280">
        <v>43</v>
      </c>
      <c r="BQ10" s="280">
        <v>62</v>
      </c>
      <c r="BR10" s="280">
        <v>58</v>
      </c>
      <c r="BS10" s="280">
        <v>51</v>
      </c>
      <c r="BT10" s="280">
        <v>53</v>
      </c>
      <c r="BU10" s="280">
        <v>45</v>
      </c>
      <c r="BV10" s="280">
        <v>56</v>
      </c>
      <c r="BW10" s="280">
        <v>48</v>
      </c>
      <c r="BX10" s="280">
        <v>58</v>
      </c>
      <c r="BY10" s="280">
        <v>57</v>
      </c>
      <c r="BZ10" s="280">
        <v>66</v>
      </c>
      <c r="CA10" s="280">
        <v>61</v>
      </c>
      <c r="CB10" s="280">
        <v>81</v>
      </c>
      <c r="CC10" s="280">
        <v>74</v>
      </c>
      <c r="CD10" s="280">
        <v>72</v>
      </c>
      <c r="CE10" s="280">
        <v>66</v>
      </c>
      <c r="CF10" s="280">
        <v>53</v>
      </c>
      <c r="CG10" s="280">
        <v>66</v>
      </c>
      <c r="CH10" s="280">
        <v>54</v>
      </c>
      <c r="CI10" s="280">
        <v>53</v>
      </c>
      <c r="CJ10" s="280">
        <v>55</v>
      </c>
      <c r="CK10" s="280">
        <v>54</v>
      </c>
      <c r="CL10" s="280">
        <v>47</v>
      </c>
      <c r="CM10" s="280">
        <v>39</v>
      </c>
      <c r="CN10" s="280">
        <v>38</v>
      </c>
      <c r="CO10" s="280">
        <v>45</v>
      </c>
      <c r="CP10" s="280">
        <v>51</v>
      </c>
      <c r="CQ10" s="280">
        <v>43</v>
      </c>
      <c r="CR10" s="280">
        <v>25</v>
      </c>
      <c r="CS10" s="280">
        <v>32</v>
      </c>
      <c r="CT10" s="280">
        <v>25</v>
      </c>
      <c r="CU10" s="280">
        <v>22</v>
      </c>
      <c r="CV10" s="280">
        <v>18</v>
      </c>
      <c r="CW10" s="280">
        <v>20</v>
      </c>
      <c r="CX10" s="280">
        <v>20</v>
      </c>
      <c r="CY10" s="280">
        <v>22</v>
      </c>
      <c r="CZ10" s="280">
        <v>20</v>
      </c>
      <c r="DA10" s="280">
        <v>19</v>
      </c>
      <c r="DB10" s="280">
        <v>13</v>
      </c>
      <c r="DC10" s="280">
        <v>15</v>
      </c>
      <c r="DD10" s="280">
        <v>12</v>
      </c>
      <c r="DE10" s="280">
        <v>8</v>
      </c>
      <c r="DF10" s="280">
        <v>9</v>
      </c>
      <c r="DG10" s="280">
        <v>6</v>
      </c>
      <c r="DH10" s="280">
        <v>5</v>
      </c>
      <c r="DI10" s="280">
        <v>3</v>
      </c>
      <c r="DJ10" s="280">
        <v>2</v>
      </c>
      <c r="DK10" s="281" t="s">
        <v>1293</v>
      </c>
      <c r="DL10" s="280">
        <v>3</v>
      </c>
      <c r="DM10" s="280">
        <v>2</v>
      </c>
      <c r="DN10" s="280">
        <v>2</v>
      </c>
      <c r="DO10" s="281" t="s">
        <v>1293</v>
      </c>
      <c r="DP10" s="280">
        <v>1</v>
      </c>
      <c r="DQ10" s="281" t="s">
        <v>1293</v>
      </c>
      <c r="DR10" s="281" t="s">
        <v>1293</v>
      </c>
      <c r="DS10" s="281" t="s">
        <v>1293</v>
      </c>
      <c r="DT10" s="281" t="s">
        <v>1293</v>
      </c>
      <c r="DU10" s="281" t="s">
        <v>1293</v>
      </c>
      <c r="DV10" s="281" t="s">
        <v>1293</v>
      </c>
      <c r="DW10" s="281" t="s">
        <v>1293</v>
      </c>
      <c r="DX10" s="281" t="s">
        <v>1293</v>
      </c>
      <c r="DY10" s="281" t="s">
        <v>1293</v>
      </c>
      <c r="DZ10" s="281" t="s">
        <v>1293</v>
      </c>
      <c r="EB10" s="70">
        <f t="shared" si="15"/>
        <v>7.2131147540983616</v>
      </c>
      <c r="EC10" s="70">
        <f t="shared" si="16"/>
        <v>12.480874316939891</v>
      </c>
      <c r="ED10" s="70">
        <f t="shared" si="17"/>
        <v>65.530054644808743</v>
      </c>
      <c r="EE10" s="70">
        <f t="shared" si="18"/>
        <v>14.775956284153004</v>
      </c>
    </row>
    <row r="11" spans="1:135">
      <c r="A11" s="21">
        <v>1300</v>
      </c>
      <c r="B11" s="16" t="s">
        <v>161</v>
      </c>
      <c r="C11" s="35">
        <f t="shared" si="0"/>
        <v>145</v>
      </c>
      <c r="D11" s="172">
        <f t="shared" si="1"/>
        <v>0.92303774906104774</v>
      </c>
      <c r="E11" s="35">
        <f t="shared" si="2"/>
        <v>952</v>
      </c>
      <c r="F11" s="172">
        <f t="shared" si="3"/>
        <v>6.0602202559042588</v>
      </c>
      <c r="G11" s="35">
        <f t="shared" si="4"/>
        <v>2410</v>
      </c>
      <c r="H11" s="172">
        <f t="shared" si="5"/>
        <v>15.341523967152588</v>
      </c>
      <c r="I11" s="35">
        <f t="shared" si="6"/>
        <v>2150</v>
      </c>
      <c r="J11" s="172">
        <f t="shared" si="7"/>
        <v>13.686421796422433</v>
      </c>
      <c r="K11" s="35">
        <f t="shared" si="8"/>
        <v>7917</v>
      </c>
      <c r="L11" s="172">
        <f t="shared" si="9"/>
        <v>50.397861098733209</v>
      </c>
      <c r="M11" s="35">
        <f t="shared" si="10"/>
        <v>1535</v>
      </c>
      <c r="N11" s="172">
        <f t="shared" si="11"/>
        <v>9.7714685848876428</v>
      </c>
      <c r="O11" s="35">
        <f t="shared" si="12"/>
        <v>600</v>
      </c>
      <c r="P11" s="172">
        <f t="shared" si="13"/>
        <v>3.8194665478388186</v>
      </c>
      <c r="Q11" s="35">
        <f t="shared" si="14"/>
        <v>15709</v>
      </c>
      <c r="S11" s="279" t="s">
        <v>161</v>
      </c>
      <c r="T11" s="280">
        <v>15709</v>
      </c>
      <c r="U11" s="280">
        <v>145</v>
      </c>
      <c r="V11" s="280">
        <v>177</v>
      </c>
      <c r="W11" s="280">
        <v>189</v>
      </c>
      <c r="X11" s="280">
        <v>197</v>
      </c>
      <c r="Y11" s="280">
        <v>192</v>
      </c>
      <c r="Z11" s="280">
        <v>197</v>
      </c>
      <c r="AA11" s="280">
        <v>204</v>
      </c>
      <c r="AB11" s="280">
        <v>259</v>
      </c>
      <c r="AC11" s="280">
        <v>282</v>
      </c>
      <c r="AD11" s="280">
        <v>240</v>
      </c>
      <c r="AE11" s="280">
        <v>234</v>
      </c>
      <c r="AF11" s="280">
        <v>238</v>
      </c>
      <c r="AG11" s="280">
        <v>252</v>
      </c>
      <c r="AH11" s="280">
        <v>244</v>
      </c>
      <c r="AI11" s="280">
        <v>229</v>
      </c>
      <c r="AJ11" s="280">
        <v>228</v>
      </c>
      <c r="AK11" s="280">
        <v>232</v>
      </c>
      <c r="AL11" s="280">
        <v>245</v>
      </c>
      <c r="AM11" s="280">
        <v>206</v>
      </c>
      <c r="AN11" s="280">
        <v>214</v>
      </c>
      <c r="AO11" s="280">
        <v>220</v>
      </c>
      <c r="AP11" s="280">
        <v>195</v>
      </c>
      <c r="AQ11" s="280">
        <v>223</v>
      </c>
      <c r="AR11" s="280">
        <v>229</v>
      </c>
      <c r="AS11" s="280">
        <v>200</v>
      </c>
      <c r="AT11" s="280">
        <v>186</v>
      </c>
      <c r="AU11" s="280">
        <v>161</v>
      </c>
      <c r="AV11" s="280">
        <v>189</v>
      </c>
      <c r="AW11" s="280">
        <v>182</v>
      </c>
      <c r="AX11" s="280">
        <v>186</v>
      </c>
      <c r="AY11" s="280">
        <v>170</v>
      </c>
      <c r="AZ11" s="280">
        <v>172</v>
      </c>
      <c r="BA11" s="280">
        <v>143</v>
      </c>
      <c r="BB11" s="280">
        <v>172</v>
      </c>
      <c r="BC11" s="280">
        <v>176</v>
      </c>
      <c r="BD11" s="280">
        <v>206</v>
      </c>
      <c r="BE11" s="280">
        <v>191</v>
      </c>
      <c r="BF11" s="280">
        <v>198</v>
      </c>
      <c r="BG11" s="280">
        <v>201</v>
      </c>
      <c r="BH11" s="280">
        <v>208</v>
      </c>
      <c r="BI11" s="280">
        <v>211</v>
      </c>
      <c r="BJ11" s="280">
        <v>188</v>
      </c>
      <c r="BK11" s="280">
        <v>198</v>
      </c>
      <c r="BL11" s="280">
        <v>230</v>
      </c>
      <c r="BM11" s="280">
        <v>217</v>
      </c>
      <c r="BN11" s="280">
        <v>240</v>
      </c>
      <c r="BO11" s="280">
        <v>246</v>
      </c>
      <c r="BP11" s="280">
        <v>210</v>
      </c>
      <c r="BQ11" s="280">
        <v>197</v>
      </c>
      <c r="BR11" s="280">
        <v>202</v>
      </c>
      <c r="BS11" s="280">
        <v>209</v>
      </c>
      <c r="BT11" s="280">
        <v>192</v>
      </c>
      <c r="BU11" s="280">
        <v>207</v>
      </c>
      <c r="BV11" s="280">
        <v>195</v>
      </c>
      <c r="BW11" s="280">
        <v>212</v>
      </c>
      <c r="BX11" s="280">
        <v>201</v>
      </c>
      <c r="BY11" s="280">
        <v>177</v>
      </c>
      <c r="BZ11" s="280">
        <v>209</v>
      </c>
      <c r="CA11" s="280">
        <v>201</v>
      </c>
      <c r="CB11" s="280">
        <v>197</v>
      </c>
      <c r="CC11" s="280">
        <v>203</v>
      </c>
      <c r="CD11" s="280">
        <v>175</v>
      </c>
      <c r="CE11" s="280">
        <v>180</v>
      </c>
      <c r="CF11" s="280">
        <v>184</v>
      </c>
      <c r="CG11" s="280">
        <v>164</v>
      </c>
      <c r="CH11" s="280">
        <v>158</v>
      </c>
      <c r="CI11" s="280">
        <v>159</v>
      </c>
      <c r="CJ11" s="280">
        <v>147</v>
      </c>
      <c r="CK11" s="280">
        <v>148</v>
      </c>
      <c r="CL11" s="280">
        <v>154</v>
      </c>
      <c r="CM11" s="280">
        <v>151</v>
      </c>
      <c r="CN11" s="280">
        <v>130</v>
      </c>
      <c r="CO11" s="280">
        <v>124</v>
      </c>
      <c r="CP11" s="280">
        <v>120</v>
      </c>
      <c r="CQ11" s="280">
        <v>120</v>
      </c>
      <c r="CR11" s="280">
        <v>103</v>
      </c>
      <c r="CS11" s="280">
        <v>91</v>
      </c>
      <c r="CT11" s="280">
        <v>86</v>
      </c>
      <c r="CU11" s="280">
        <v>80</v>
      </c>
      <c r="CV11" s="280">
        <v>81</v>
      </c>
      <c r="CW11" s="280">
        <v>71</v>
      </c>
      <c r="CX11" s="280">
        <v>87</v>
      </c>
      <c r="CY11" s="280">
        <v>60</v>
      </c>
      <c r="CZ11" s="280">
        <v>67</v>
      </c>
      <c r="DA11" s="280">
        <v>55</v>
      </c>
      <c r="DB11" s="280">
        <v>42</v>
      </c>
      <c r="DC11" s="280">
        <v>47</v>
      </c>
      <c r="DD11" s="280">
        <v>33</v>
      </c>
      <c r="DE11" s="280">
        <v>37</v>
      </c>
      <c r="DF11" s="280">
        <v>28</v>
      </c>
      <c r="DG11" s="280">
        <v>21</v>
      </c>
      <c r="DH11" s="280">
        <v>17</v>
      </c>
      <c r="DI11" s="280">
        <v>15</v>
      </c>
      <c r="DJ11" s="280">
        <v>14</v>
      </c>
      <c r="DK11" s="280">
        <v>4</v>
      </c>
      <c r="DL11" s="281" t="s">
        <v>1293</v>
      </c>
      <c r="DM11" s="280">
        <v>1</v>
      </c>
      <c r="DN11" s="281" t="s">
        <v>1293</v>
      </c>
      <c r="DO11" s="281" t="s">
        <v>1293</v>
      </c>
      <c r="DP11" s="280">
        <v>1</v>
      </c>
      <c r="DQ11" s="281" t="s">
        <v>1293</v>
      </c>
      <c r="DR11" s="281" t="s">
        <v>1293</v>
      </c>
      <c r="DS11" s="281" t="s">
        <v>1293</v>
      </c>
      <c r="DT11" s="281" t="s">
        <v>1293</v>
      </c>
      <c r="DU11" s="281" t="s">
        <v>1293</v>
      </c>
      <c r="DV11" s="281" t="s">
        <v>1293</v>
      </c>
      <c r="DW11" s="281" t="s">
        <v>1293</v>
      </c>
      <c r="DX11" s="281" t="s">
        <v>1293</v>
      </c>
      <c r="DY11" s="281" t="s">
        <v>1293</v>
      </c>
      <c r="DZ11" s="281" t="s">
        <v>1293</v>
      </c>
      <c r="EB11" s="70">
        <f t="shared" si="15"/>
        <v>6.9832580049653066</v>
      </c>
      <c r="EC11" s="70">
        <f t="shared" si="16"/>
        <v>15.341523967152588</v>
      </c>
      <c r="ED11" s="70">
        <f t="shared" si="17"/>
        <v>64.084282895155638</v>
      </c>
      <c r="EE11" s="70">
        <f t="shared" si="18"/>
        <v>13.590935132726461</v>
      </c>
    </row>
    <row r="12" spans="1:135">
      <c r="A12" s="21">
        <v>1400</v>
      </c>
      <c r="B12" s="39" t="s">
        <v>162</v>
      </c>
      <c r="C12" s="38">
        <f t="shared" si="0"/>
        <v>366</v>
      </c>
      <c r="D12" s="171">
        <f t="shared" si="1"/>
        <v>1.2443900448796408</v>
      </c>
      <c r="E12" s="38">
        <f t="shared" si="2"/>
        <v>1954</v>
      </c>
      <c r="F12" s="171">
        <f t="shared" si="3"/>
        <v>6.643546851625187</v>
      </c>
      <c r="G12" s="38">
        <f t="shared" si="4"/>
        <v>4289</v>
      </c>
      <c r="H12" s="171">
        <f t="shared" si="5"/>
        <v>14.58248334013328</v>
      </c>
      <c r="I12" s="38">
        <f t="shared" si="6"/>
        <v>4183</v>
      </c>
      <c r="J12" s="171">
        <f t="shared" si="7"/>
        <v>14.222086223310212</v>
      </c>
      <c r="K12" s="38">
        <f t="shared" si="8"/>
        <v>15558</v>
      </c>
      <c r="L12" s="171">
        <f t="shared" si="9"/>
        <v>52.896776825785395</v>
      </c>
      <c r="M12" s="38">
        <f t="shared" si="10"/>
        <v>2211</v>
      </c>
      <c r="N12" s="171">
        <f t="shared" si="11"/>
        <v>7.5173398612811093</v>
      </c>
      <c r="O12" s="38">
        <f t="shared" si="12"/>
        <v>851</v>
      </c>
      <c r="P12" s="171">
        <f t="shared" si="13"/>
        <v>2.8933768529851762</v>
      </c>
      <c r="Q12" s="38">
        <f t="shared" si="14"/>
        <v>29412</v>
      </c>
      <c r="S12" s="279" t="s">
        <v>1297</v>
      </c>
      <c r="T12" s="280">
        <v>29412</v>
      </c>
      <c r="U12" s="280">
        <v>366</v>
      </c>
      <c r="V12" s="280">
        <v>365</v>
      </c>
      <c r="W12" s="280">
        <v>385</v>
      </c>
      <c r="X12" s="280">
        <v>397</v>
      </c>
      <c r="Y12" s="280">
        <v>381</v>
      </c>
      <c r="Z12" s="280">
        <v>426</v>
      </c>
      <c r="AA12" s="280">
        <v>436</v>
      </c>
      <c r="AB12" s="280">
        <v>464</v>
      </c>
      <c r="AC12" s="280">
        <v>477</v>
      </c>
      <c r="AD12" s="280">
        <v>470</v>
      </c>
      <c r="AE12" s="280">
        <v>417</v>
      </c>
      <c r="AF12" s="280">
        <v>428</v>
      </c>
      <c r="AG12" s="280">
        <v>394</v>
      </c>
      <c r="AH12" s="280">
        <v>424</v>
      </c>
      <c r="AI12" s="280">
        <v>392</v>
      </c>
      <c r="AJ12" s="280">
        <v>387</v>
      </c>
      <c r="AK12" s="280">
        <v>403</v>
      </c>
      <c r="AL12" s="280">
        <v>436</v>
      </c>
      <c r="AM12" s="280">
        <v>360</v>
      </c>
      <c r="AN12" s="280">
        <v>424</v>
      </c>
      <c r="AO12" s="280">
        <v>416</v>
      </c>
      <c r="AP12" s="280">
        <v>381</v>
      </c>
      <c r="AQ12" s="280">
        <v>431</v>
      </c>
      <c r="AR12" s="280">
        <v>458</v>
      </c>
      <c r="AS12" s="280">
        <v>460</v>
      </c>
      <c r="AT12" s="280">
        <v>414</v>
      </c>
      <c r="AU12" s="280">
        <v>434</v>
      </c>
      <c r="AV12" s="280">
        <v>492</v>
      </c>
      <c r="AW12" s="280">
        <v>461</v>
      </c>
      <c r="AX12" s="280">
        <v>475</v>
      </c>
      <c r="AY12" s="280">
        <v>410</v>
      </c>
      <c r="AZ12" s="280">
        <v>355</v>
      </c>
      <c r="BA12" s="280">
        <v>401</v>
      </c>
      <c r="BB12" s="280">
        <v>412</v>
      </c>
      <c r="BC12" s="280">
        <v>420</v>
      </c>
      <c r="BD12" s="280">
        <v>400</v>
      </c>
      <c r="BE12" s="280">
        <v>407</v>
      </c>
      <c r="BF12" s="280">
        <v>445</v>
      </c>
      <c r="BG12" s="280">
        <v>456</v>
      </c>
      <c r="BH12" s="280">
        <v>390</v>
      </c>
      <c r="BI12" s="280">
        <v>405</v>
      </c>
      <c r="BJ12" s="280">
        <v>418</v>
      </c>
      <c r="BK12" s="280">
        <v>401</v>
      </c>
      <c r="BL12" s="280">
        <v>398</v>
      </c>
      <c r="BM12" s="280">
        <v>447</v>
      </c>
      <c r="BN12" s="280">
        <v>476</v>
      </c>
      <c r="BO12" s="280">
        <v>403</v>
      </c>
      <c r="BP12" s="280">
        <v>366</v>
      </c>
      <c r="BQ12" s="280">
        <v>345</v>
      </c>
      <c r="BR12" s="280">
        <v>321</v>
      </c>
      <c r="BS12" s="280">
        <v>380</v>
      </c>
      <c r="BT12" s="280">
        <v>398</v>
      </c>
      <c r="BU12" s="280">
        <v>367</v>
      </c>
      <c r="BV12" s="280">
        <v>390</v>
      </c>
      <c r="BW12" s="280">
        <v>383</v>
      </c>
      <c r="BX12" s="280">
        <v>393</v>
      </c>
      <c r="BY12" s="280">
        <v>354</v>
      </c>
      <c r="BZ12" s="280">
        <v>355</v>
      </c>
      <c r="CA12" s="280">
        <v>329</v>
      </c>
      <c r="CB12" s="280">
        <v>336</v>
      </c>
      <c r="CC12" s="280">
        <v>334</v>
      </c>
      <c r="CD12" s="280">
        <v>322</v>
      </c>
      <c r="CE12" s="280">
        <v>287</v>
      </c>
      <c r="CF12" s="280">
        <v>256</v>
      </c>
      <c r="CG12" s="280">
        <v>265</v>
      </c>
      <c r="CH12" s="280">
        <v>228</v>
      </c>
      <c r="CI12" s="280">
        <v>243</v>
      </c>
      <c r="CJ12" s="280">
        <v>249</v>
      </c>
      <c r="CK12" s="280">
        <v>212</v>
      </c>
      <c r="CL12" s="280">
        <v>230</v>
      </c>
      <c r="CM12" s="280">
        <v>202</v>
      </c>
      <c r="CN12" s="280">
        <v>204</v>
      </c>
      <c r="CO12" s="280">
        <v>192</v>
      </c>
      <c r="CP12" s="280">
        <v>170</v>
      </c>
      <c r="CQ12" s="280">
        <v>141</v>
      </c>
      <c r="CR12" s="280">
        <v>147</v>
      </c>
      <c r="CS12" s="280">
        <v>134</v>
      </c>
      <c r="CT12" s="280">
        <v>115</v>
      </c>
      <c r="CU12" s="280">
        <v>95</v>
      </c>
      <c r="CV12" s="280">
        <v>120</v>
      </c>
      <c r="CW12" s="280">
        <v>98</v>
      </c>
      <c r="CX12" s="280">
        <v>109</v>
      </c>
      <c r="CY12" s="280">
        <v>80</v>
      </c>
      <c r="CZ12" s="280">
        <v>76</v>
      </c>
      <c r="DA12" s="280">
        <v>67</v>
      </c>
      <c r="DB12" s="280">
        <v>65</v>
      </c>
      <c r="DC12" s="280">
        <v>69</v>
      </c>
      <c r="DD12" s="280">
        <v>53</v>
      </c>
      <c r="DE12" s="280">
        <v>37</v>
      </c>
      <c r="DF12" s="280">
        <v>45</v>
      </c>
      <c r="DG12" s="280">
        <v>33</v>
      </c>
      <c r="DH12" s="280">
        <v>27</v>
      </c>
      <c r="DI12" s="280">
        <v>30</v>
      </c>
      <c r="DJ12" s="280">
        <v>23</v>
      </c>
      <c r="DK12" s="280">
        <v>10</v>
      </c>
      <c r="DL12" s="280">
        <v>9</v>
      </c>
      <c r="DM12" s="280">
        <v>10</v>
      </c>
      <c r="DN12" s="280">
        <v>2</v>
      </c>
      <c r="DO12" s="280">
        <v>6</v>
      </c>
      <c r="DP12" s="281" t="s">
        <v>1293</v>
      </c>
      <c r="DQ12" s="280">
        <v>1</v>
      </c>
      <c r="DR12" s="281" t="s">
        <v>1293</v>
      </c>
      <c r="DS12" s="281" t="s">
        <v>1293</v>
      </c>
      <c r="DT12" s="280">
        <v>1</v>
      </c>
      <c r="DU12" s="281" t="s">
        <v>1293</v>
      </c>
      <c r="DV12" s="281" t="s">
        <v>1293</v>
      </c>
      <c r="DW12" s="281" t="s">
        <v>1293</v>
      </c>
      <c r="DX12" s="281" t="s">
        <v>1293</v>
      </c>
      <c r="DY12" s="281" t="s">
        <v>1293</v>
      </c>
      <c r="DZ12" s="281" t="s">
        <v>1293</v>
      </c>
      <c r="EB12" s="70">
        <f t="shared" si="15"/>
        <v>7.8879368965048275</v>
      </c>
      <c r="EC12" s="70">
        <f t="shared" si="16"/>
        <v>14.58248334013328</v>
      </c>
      <c r="ED12" s="70">
        <f t="shared" si="17"/>
        <v>67.118863049095609</v>
      </c>
      <c r="EE12" s="70">
        <f t="shared" si="18"/>
        <v>10.410716714266286</v>
      </c>
    </row>
    <row r="13" spans="1:135">
      <c r="A13" s="21">
        <v>1604</v>
      </c>
      <c r="B13" s="16" t="s">
        <v>163</v>
      </c>
      <c r="C13" s="35">
        <f t="shared" si="0"/>
        <v>118</v>
      </c>
      <c r="D13" s="172">
        <f t="shared" si="1"/>
        <v>1.1178476695718076</v>
      </c>
      <c r="E13" s="35">
        <f t="shared" si="2"/>
        <v>687</v>
      </c>
      <c r="F13" s="172">
        <f t="shared" si="3"/>
        <v>6.5081470253884044</v>
      </c>
      <c r="G13" s="35">
        <f t="shared" si="4"/>
        <v>1728</v>
      </c>
      <c r="H13" s="172">
        <f t="shared" si="5"/>
        <v>16.36983705949223</v>
      </c>
      <c r="I13" s="35">
        <f t="shared" si="6"/>
        <v>1489</v>
      </c>
      <c r="J13" s="172">
        <f t="shared" si="7"/>
        <v>14.105721864342554</v>
      </c>
      <c r="K13" s="35">
        <f t="shared" si="8"/>
        <v>5502</v>
      </c>
      <c r="L13" s="172">
        <f t="shared" si="9"/>
        <v>52.12201591511937</v>
      </c>
      <c r="M13" s="35">
        <f t="shared" si="10"/>
        <v>838</v>
      </c>
      <c r="N13" s="172">
        <f t="shared" si="11"/>
        <v>7.9386131110269043</v>
      </c>
      <c r="O13" s="35">
        <f t="shared" si="12"/>
        <v>194</v>
      </c>
      <c r="P13" s="172">
        <f t="shared" si="13"/>
        <v>1.8378173550587344</v>
      </c>
      <c r="Q13" s="35">
        <f t="shared" si="14"/>
        <v>10556</v>
      </c>
      <c r="S13" s="279" t="s">
        <v>163</v>
      </c>
      <c r="T13" s="280">
        <v>10556</v>
      </c>
      <c r="U13" s="280">
        <v>118</v>
      </c>
      <c r="V13" s="280">
        <v>128</v>
      </c>
      <c r="W13" s="280">
        <v>127</v>
      </c>
      <c r="X13" s="280">
        <v>142</v>
      </c>
      <c r="Y13" s="280">
        <v>135</v>
      </c>
      <c r="Z13" s="280">
        <v>155</v>
      </c>
      <c r="AA13" s="280">
        <v>189</v>
      </c>
      <c r="AB13" s="280">
        <v>178</v>
      </c>
      <c r="AC13" s="280">
        <v>182</v>
      </c>
      <c r="AD13" s="280">
        <v>168</v>
      </c>
      <c r="AE13" s="280">
        <v>185</v>
      </c>
      <c r="AF13" s="280">
        <v>172</v>
      </c>
      <c r="AG13" s="280">
        <v>159</v>
      </c>
      <c r="AH13" s="280">
        <v>149</v>
      </c>
      <c r="AI13" s="280">
        <v>166</v>
      </c>
      <c r="AJ13" s="280">
        <v>180</v>
      </c>
      <c r="AK13" s="280">
        <v>163</v>
      </c>
      <c r="AL13" s="280">
        <v>168</v>
      </c>
      <c r="AM13" s="280">
        <v>156</v>
      </c>
      <c r="AN13" s="280">
        <v>152</v>
      </c>
      <c r="AO13" s="280">
        <v>137</v>
      </c>
      <c r="AP13" s="280">
        <v>141</v>
      </c>
      <c r="AQ13" s="280">
        <v>140</v>
      </c>
      <c r="AR13" s="280">
        <v>153</v>
      </c>
      <c r="AS13" s="280">
        <v>144</v>
      </c>
      <c r="AT13" s="280">
        <v>135</v>
      </c>
      <c r="AU13" s="280">
        <v>134</v>
      </c>
      <c r="AV13" s="280">
        <v>152</v>
      </c>
      <c r="AW13" s="280">
        <v>141</v>
      </c>
      <c r="AX13" s="280">
        <v>159</v>
      </c>
      <c r="AY13" s="280">
        <v>116</v>
      </c>
      <c r="AZ13" s="280">
        <v>107</v>
      </c>
      <c r="BA13" s="280">
        <v>109</v>
      </c>
      <c r="BB13" s="280">
        <v>138</v>
      </c>
      <c r="BC13" s="280">
        <v>161</v>
      </c>
      <c r="BD13" s="280">
        <v>139</v>
      </c>
      <c r="BE13" s="280">
        <v>141</v>
      </c>
      <c r="BF13" s="280">
        <v>157</v>
      </c>
      <c r="BG13" s="280">
        <v>150</v>
      </c>
      <c r="BH13" s="280">
        <v>163</v>
      </c>
      <c r="BI13" s="280">
        <v>150</v>
      </c>
      <c r="BJ13" s="280">
        <v>167</v>
      </c>
      <c r="BK13" s="280">
        <v>174</v>
      </c>
      <c r="BL13" s="280">
        <v>149</v>
      </c>
      <c r="BM13" s="280">
        <v>162</v>
      </c>
      <c r="BN13" s="280">
        <v>185</v>
      </c>
      <c r="BO13" s="280">
        <v>159</v>
      </c>
      <c r="BP13" s="280">
        <v>115</v>
      </c>
      <c r="BQ13" s="280">
        <v>131</v>
      </c>
      <c r="BR13" s="280">
        <v>145</v>
      </c>
      <c r="BS13" s="280">
        <v>153</v>
      </c>
      <c r="BT13" s="280">
        <v>141</v>
      </c>
      <c r="BU13" s="280">
        <v>149</v>
      </c>
      <c r="BV13" s="280">
        <v>144</v>
      </c>
      <c r="BW13" s="280">
        <v>121</v>
      </c>
      <c r="BX13" s="280">
        <v>125</v>
      </c>
      <c r="BY13" s="280">
        <v>120</v>
      </c>
      <c r="BZ13" s="280">
        <v>128</v>
      </c>
      <c r="CA13" s="280">
        <v>135</v>
      </c>
      <c r="CB13" s="280">
        <v>116</v>
      </c>
      <c r="CC13" s="280">
        <v>108</v>
      </c>
      <c r="CD13" s="280">
        <v>107</v>
      </c>
      <c r="CE13" s="280">
        <v>118</v>
      </c>
      <c r="CF13" s="280">
        <v>86</v>
      </c>
      <c r="CG13" s="280">
        <v>72</v>
      </c>
      <c r="CH13" s="280">
        <v>86</v>
      </c>
      <c r="CI13" s="280">
        <v>89</v>
      </c>
      <c r="CJ13" s="280">
        <v>101</v>
      </c>
      <c r="CK13" s="280">
        <v>92</v>
      </c>
      <c r="CL13" s="280">
        <v>68</v>
      </c>
      <c r="CM13" s="280">
        <v>98</v>
      </c>
      <c r="CN13" s="280">
        <v>77</v>
      </c>
      <c r="CO13" s="280">
        <v>80</v>
      </c>
      <c r="CP13" s="280">
        <v>58</v>
      </c>
      <c r="CQ13" s="280">
        <v>58</v>
      </c>
      <c r="CR13" s="280">
        <v>51</v>
      </c>
      <c r="CS13" s="280">
        <v>56</v>
      </c>
      <c r="CT13" s="280">
        <v>35</v>
      </c>
      <c r="CU13" s="280">
        <v>37</v>
      </c>
      <c r="CV13" s="280">
        <v>27</v>
      </c>
      <c r="CW13" s="280">
        <v>32</v>
      </c>
      <c r="CX13" s="280">
        <v>32</v>
      </c>
      <c r="CY13" s="280">
        <v>17</v>
      </c>
      <c r="CZ13" s="280">
        <v>19</v>
      </c>
      <c r="DA13" s="280">
        <v>15</v>
      </c>
      <c r="DB13" s="280">
        <v>16</v>
      </c>
      <c r="DC13" s="280">
        <v>12</v>
      </c>
      <c r="DD13" s="280">
        <v>16</v>
      </c>
      <c r="DE13" s="280">
        <v>7</v>
      </c>
      <c r="DF13" s="280">
        <v>7</v>
      </c>
      <c r="DG13" s="280">
        <v>4</v>
      </c>
      <c r="DH13" s="280">
        <v>4</v>
      </c>
      <c r="DI13" s="280">
        <v>3</v>
      </c>
      <c r="DJ13" s="280">
        <v>1</v>
      </c>
      <c r="DK13" s="280">
        <v>2</v>
      </c>
      <c r="DL13" s="280">
        <v>3</v>
      </c>
      <c r="DM13" s="280">
        <v>1</v>
      </c>
      <c r="DN13" s="280">
        <v>2</v>
      </c>
      <c r="DO13" s="280">
        <v>1</v>
      </c>
      <c r="DP13" s="281" t="s">
        <v>1293</v>
      </c>
      <c r="DQ13" s="281" t="s">
        <v>1293</v>
      </c>
      <c r="DR13" s="281" t="s">
        <v>1293</v>
      </c>
      <c r="DS13" s="281" t="s">
        <v>1293</v>
      </c>
      <c r="DT13" s="281" t="s">
        <v>1293</v>
      </c>
      <c r="DU13" s="281" t="s">
        <v>1293</v>
      </c>
      <c r="DV13" s="281" t="s">
        <v>1293</v>
      </c>
      <c r="DW13" s="281" t="s">
        <v>1293</v>
      </c>
      <c r="DX13" s="281" t="s">
        <v>1293</v>
      </c>
      <c r="DY13" s="281" t="s">
        <v>1293</v>
      </c>
      <c r="DZ13" s="281" t="s">
        <v>1293</v>
      </c>
      <c r="EB13" s="70">
        <f t="shared" si="15"/>
        <v>7.6259946949602124</v>
      </c>
      <c r="EC13" s="70">
        <f t="shared" si="16"/>
        <v>16.36983705949223</v>
      </c>
      <c r="ED13" s="70">
        <f t="shared" si="17"/>
        <v>66.227737779461918</v>
      </c>
      <c r="EE13" s="70">
        <f t="shared" si="18"/>
        <v>9.7764304660856389</v>
      </c>
    </row>
    <row r="14" spans="1:135">
      <c r="A14" s="21">
        <v>1606</v>
      </c>
      <c r="B14" s="39" t="s">
        <v>164</v>
      </c>
      <c r="C14" s="38">
        <f t="shared" si="0"/>
        <v>1</v>
      </c>
      <c r="D14" s="171">
        <f t="shared" si="1"/>
        <v>0.45248868778280549</v>
      </c>
      <c r="E14" s="38">
        <f t="shared" si="2"/>
        <v>6</v>
      </c>
      <c r="F14" s="171">
        <f t="shared" si="3"/>
        <v>2.7149321266968327</v>
      </c>
      <c r="G14" s="38">
        <f t="shared" si="4"/>
        <v>20</v>
      </c>
      <c r="H14" s="171">
        <f t="shared" si="5"/>
        <v>9.0497737556561084</v>
      </c>
      <c r="I14" s="38">
        <f t="shared" si="6"/>
        <v>28</v>
      </c>
      <c r="J14" s="171">
        <f t="shared" si="7"/>
        <v>12.669683257918551</v>
      </c>
      <c r="K14" s="38">
        <f t="shared" si="8"/>
        <v>136</v>
      </c>
      <c r="L14" s="171">
        <f t="shared" si="9"/>
        <v>61.53846153846154</v>
      </c>
      <c r="M14" s="38">
        <f t="shared" si="10"/>
        <v>27</v>
      </c>
      <c r="N14" s="171">
        <f t="shared" si="11"/>
        <v>12.217194570135746</v>
      </c>
      <c r="O14" s="38">
        <f t="shared" si="12"/>
        <v>3</v>
      </c>
      <c r="P14" s="171">
        <f t="shared" si="13"/>
        <v>1.3574660633484164</v>
      </c>
      <c r="Q14" s="38">
        <f t="shared" si="14"/>
        <v>221</v>
      </c>
      <c r="S14" s="279" t="s">
        <v>164</v>
      </c>
      <c r="T14" s="280">
        <v>221</v>
      </c>
      <c r="U14" s="280">
        <v>1</v>
      </c>
      <c r="V14" s="280">
        <v>1</v>
      </c>
      <c r="W14" s="280">
        <v>1</v>
      </c>
      <c r="X14" s="280">
        <v>1</v>
      </c>
      <c r="Y14" s="281" t="s">
        <v>1293</v>
      </c>
      <c r="Z14" s="280">
        <v>3</v>
      </c>
      <c r="AA14" s="281" t="s">
        <v>1293</v>
      </c>
      <c r="AB14" s="280">
        <v>3</v>
      </c>
      <c r="AC14" s="280">
        <v>3</v>
      </c>
      <c r="AD14" s="280">
        <v>1</v>
      </c>
      <c r="AE14" s="280">
        <v>1</v>
      </c>
      <c r="AF14" s="280">
        <v>3</v>
      </c>
      <c r="AG14" s="280">
        <v>4</v>
      </c>
      <c r="AH14" s="281" t="s">
        <v>1293</v>
      </c>
      <c r="AI14" s="280">
        <v>3</v>
      </c>
      <c r="AJ14" s="280">
        <v>2</v>
      </c>
      <c r="AK14" s="280">
        <v>4</v>
      </c>
      <c r="AL14" s="280">
        <v>2</v>
      </c>
      <c r="AM14" s="280">
        <v>2</v>
      </c>
      <c r="AN14" s="280">
        <v>1</v>
      </c>
      <c r="AO14" s="280">
        <v>3</v>
      </c>
      <c r="AP14" s="280">
        <v>6</v>
      </c>
      <c r="AQ14" s="280">
        <v>3</v>
      </c>
      <c r="AR14" s="280">
        <v>3</v>
      </c>
      <c r="AS14" s="280">
        <v>2</v>
      </c>
      <c r="AT14" s="280">
        <v>2</v>
      </c>
      <c r="AU14" s="280">
        <v>6</v>
      </c>
      <c r="AV14" s="280">
        <v>4</v>
      </c>
      <c r="AW14" s="280">
        <v>2</v>
      </c>
      <c r="AX14" s="280">
        <v>4</v>
      </c>
      <c r="AY14" s="281" t="s">
        <v>1293</v>
      </c>
      <c r="AZ14" s="280">
        <v>1</v>
      </c>
      <c r="BA14" s="280">
        <v>4</v>
      </c>
      <c r="BB14" s="280">
        <v>3</v>
      </c>
      <c r="BC14" s="280">
        <v>3</v>
      </c>
      <c r="BD14" s="280">
        <v>1</v>
      </c>
      <c r="BE14" s="280">
        <v>1</v>
      </c>
      <c r="BF14" s="280">
        <v>4</v>
      </c>
      <c r="BG14" s="280">
        <v>3</v>
      </c>
      <c r="BH14" s="280">
        <v>3</v>
      </c>
      <c r="BI14" s="280">
        <v>1</v>
      </c>
      <c r="BJ14" s="280">
        <v>1</v>
      </c>
      <c r="BK14" s="280">
        <v>1</v>
      </c>
      <c r="BL14" s="280">
        <v>1</v>
      </c>
      <c r="BM14" s="280">
        <v>4</v>
      </c>
      <c r="BN14" s="281" t="s">
        <v>1293</v>
      </c>
      <c r="BO14" s="280">
        <v>3</v>
      </c>
      <c r="BP14" s="280">
        <v>1</v>
      </c>
      <c r="BQ14" s="280">
        <v>1</v>
      </c>
      <c r="BR14" s="280">
        <v>4</v>
      </c>
      <c r="BS14" s="280">
        <v>5</v>
      </c>
      <c r="BT14" s="280">
        <v>8</v>
      </c>
      <c r="BU14" s="280">
        <v>3</v>
      </c>
      <c r="BV14" s="280">
        <v>6</v>
      </c>
      <c r="BW14" s="280">
        <v>10</v>
      </c>
      <c r="BX14" s="280">
        <v>5</v>
      </c>
      <c r="BY14" s="280">
        <v>4</v>
      </c>
      <c r="BZ14" s="280">
        <v>5</v>
      </c>
      <c r="CA14" s="280">
        <v>6</v>
      </c>
      <c r="CB14" s="280">
        <v>7</v>
      </c>
      <c r="CC14" s="280">
        <v>4</v>
      </c>
      <c r="CD14" s="280">
        <v>4</v>
      </c>
      <c r="CE14" s="280">
        <v>3</v>
      </c>
      <c r="CF14" s="280">
        <v>3</v>
      </c>
      <c r="CG14" s="280">
        <v>2</v>
      </c>
      <c r="CH14" s="280">
        <v>2</v>
      </c>
      <c r="CI14" s="280">
        <v>3</v>
      </c>
      <c r="CJ14" s="280">
        <v>2</v>
      </c>
      <c r="CK14" s="280">
        <v>2</v>
      </c>
      <c r="CL14" s="280">
        <v>5</v>
      </c>
      <c r="CM14" s="281" t="s">
        <v>1293</v>
      </c>
      <c r="CN14" s="280">
        <v>2</v>
      </c>
      <c r="CO14" s="280">
        <v>3</v>
      </c>
      <c r="CP14" s="280">
        <v>4</v>
      </c>
      <c r="CQ14" s="280">
        <v>2</v>
      </c>
      <c r="CR14" s="280">
        <v>3</v>
      </c>
      <c r="CS14" s="280">
        <v>1</v>
      </c>
      <c r="CT14" s="280">
        <v>2</v>
      </c>
      <c r="CU14" s="281" t="s">
        <v>1293</v>
      </c>
      <c r="CV14" s="280">
        <v>1</v>
      </c>
      <c r="CW14" s="281" t="s">
        <v>1293</v>
      </c>
      <c r="CX14" s="280">
        <v>2</v>
      </c>
      <c r="CY14" s="280">
        <v>1</v>
      </c>
      <c r="CZ14" s="281" t="s">
        <v>1293</v>
      </c>
      <c r="DA14" s="281" t="s">
        <v>1293</v>
      </c>
      <c r="DB14" s="281" t="s">
        <v>1293</v>
      </c>
      <c r="DC14" s="281" t="s">
        <v>1293</v>
      </c>
      <c r="DD14" s="281" t="s">
        <v>1293</v>
      </c>
      <c r="DE14" s="281" t="s">
        <v>1293</v>
      </c>
      <c r="DF14" s="281" t="s">
        <v>1293</v>
      </c>
      <c r="DG14" s="281" t="s">
        <v>1293</v>
      </c>
      <c r="DH14" s="281" t="s">
        <v>1293</v>
      </c>
      <c r="DI14" s="281" t="s">
        <v>1293</v>
      </c>
      <c r="DJ14" s="281" t="s">
        <v>1293</v>
      </c>
      <c r="DK14" s="281" t="s">
        <v>1293</v>
      </c>
      <c r="DL14" s="281" t="s">
        <v>1293</v>
      </c>
      <c r="DM14" s="281" t="s">
        <v>1293</v>
      </c>
      <c r="DN14" s="281" t="s">
        <v>1293</v>
      </c>
      <c r="DO14" s="281" t="s">
        <v>1293</v>
      </c>
      <c r="DP14" s="281" t="s">
        <v>1293</v>
      </c>
      <c r="DQ14" s="281" t="s">
        <v>1293</v>
      </c>
      <c r="DR14" s="281" t="s">
        <v>1293</v>
      </c>
      <c r="DS14" s="281" t="s">
        <v>1293</v>
      </c>
      <c r="DT14" s="281" t="s">
        <v>1293</v>
      </c>
      <c r="DU14" s="281" t="s">
        <v>1293</v>
      </c>
      <c r="DV14" s="281" t="s">
        <v>1293</v>
      </c>
      <c r="DW14" s="281" t="s">
        <v>1293</v>
      </c>
      <c r="DX14" s="281" t="s">
        <v>1293</v>
      </c>
      <c r="DY14" s="281" t="s">
        <v>1293</v>
      </c>
      <c r="DZ14" s="281" t="s">
        <v>1293</v>
      </c>
      <c r="EB14" s="70">
        <f t="shared" si="15"/>
        <v>3.1674208144796383</v>
      </c>
      <c r="EC14" s="70">
        <f t="shared" si="16"/>
        <v>9.0497737556561084</v>
      </c>
      <c r="ED14" s="70">
        <f t="shared" si="17"/>
        <v>74.208144796380097</v>
      </c>
      <c r="EE14" s="70">
        <f t="shared" si="18"/>
        <v>13.574660633484163</v>
      </c>
    </row>
    <row r="15" spans="1:135">
      <c r="B15" s="173" t="s">
        <v>15</v>
      </c>
      <c r="C15" s="49">
        <f>SUM(C8:C14)</f>
        <v>2649</v>
      </c>
      <c r="D15" s="174">
        <f t="shared" si="1"/>
        <v>1.1906474173423707</v>
      </c>
      <c r="E15" s="49">
        <f>SUM(E8:E14)</f>
        <v>13825</v>
      </c>
      <c r="F15" s="174">
        <f t="shared" si="3"/>
        <v>6.2139299904712253</v>
      </c>
      <c r="G15" s="49">
        <f>SUM(G8:G14)</f>
        <v>29048</v>
      </c>
      <c r="H15" s="174">
        <f t="shared" si="5"/>
        <v>13.05621977310728</v>
      </c>
      <c r="I15" s="49">
        <f>SUM(I8:I14)</f>
        <v>30906</v>
      </c>
      <c r="J15" s="174">
        <f t="shared" si="7"/>
        <v>13.891336006184716</v>
      </c>
      <c r="K15" s="49">
        <f>SUM(K8:K14)</f>
        <v>119768</v>
      </c>
      <c r="L15" s="174">
        <f t="shared" si="9"/>
        <v>53.832185685262758</v>
      </c>
      <c r="M15" s="49">
        <f>SUM(M8:M14)</f>
        <v>18489</v>
      </c>
      <c r="N15" s="174">
        <f t="shared" si="11"/>
        <v>8.3102605131155496</v>
      </c>
      <c r="O15" s="49">
        <f>SUM(O8:O14)</f>
        <v>7799</v>
      </c>
      <c r="P15" s="174">
        <f t="shared" si="13"/>
        <v>3.5054206145160998</v>
      </c>
      <c r="Q15" s="49">
        <f>SUM(Q8:Q14)</f>
        <v>222484</v>
      </c>
      <c r="S15" s="279"/>
      <c r="T15" s="280"/>
      <c r="U15" s="280"/>
      <c r="V15" s="280"/>
      <c r="W15" s="280"/>
      <c r="X15" s="280"/>
      <c r="Y15" s="281"/>
      <c r="Z15" s="280"/>
      <c r="AA15" s="281"/>
      <c r="AB15" s="280"/>
      <c r="AC15" s="280"/>
      <c r="AD15" s="280"/>
      <c r="AE15" s="280"/>
      <c r="AF15" s="280"/>
      <c r="AG15" s="280"/>
      <c r="AH15" s="281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1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0"/>
      <c r="BL15" s="280"/>
      <c r="BM15" s="280"/>
      <c r="BN15" s="281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  <c r="CE15" s="280"/>
      <c r="CF15" s="280"/>
      <c r="CG15" s="280"/>
      <c r="CH15" s="280"/>
      <c r="CI15" s="280"/>
      <c r="CJ15" s="280"/>
      <c r="CK15" s="280"/>
      <c r="CL15" s="280"/>
      <c r="CM15" s="281"/>
      <c r="CN15" s="280"/>
      <c r="CO15" s="280"/>
      <c r="CP15" s="280"/>
      <c r="CQ15" s="280"/>
      <c r="CR15" s="280"/>
      <c r="CS15" s="280"/>
      <c r="CT15" s="280"/>
      <c r="CU15" s="281"/>
      <c r="CV15" s="280"/>
      <c r="CW15" s="281"/>
      <c r="CX15" s="280"/>
      <c r="CY15" s="280"/>
      <c r="CZ15" s="281"/>
      <c r="DA15" s="281"/>
      <c r="DB15" s="281"/>
      <c r="DC15" s="281"/>
      <c r="DD15" s="281"/>
      <c r="DE15" s="281"/>
      <c r="DF15" s="281"/>
      <c r="DG15" s="281"/>
      <c r="DH15" s="281"/>
      <c r="DI15" s="281"/>
      <c r="DJ15" s="281"/>
      <c r="DK15" s="281"/>
      <c r="DL15" s="281"/>
      <c r="DM15" s="281"/>
      <c r="DN15" s="281"/>
      <c r="DO15" s="281"/>
      <c r="DP15" s="281"/>
      <c r="DQ15" s="281"/>
      <c r="DR15" s="281"/>
      <c r="DS15" s="281"/>
      <c r="DT15" s="281"/>
      <c r="DU15" s="281"/>
      <c r="DV15" s="281"/>
      <c r="DW15" s="281"/>
      <c r="DX15" s="281"/>
      <c r="DY15" s="281"/>
      <c r="DZ15" s="281"/>
      <c r="EB15" s="70"/>
      <c r="EC15" s="70"/>
      <c r="ED15" s="70"/>
      <c r="EE15" s="70"/>
    </row>
    <row r="16" spans="1:135">
      <c r="B16" s="16"/>
      <c r="C16" s="35"/>
      <c r="D16" s="172"/>
      <c r="E16" s="35"/>
      <c r="F16" s="172"/>
      <c r="G16" s="35"/>
      <c r="H16" s="172"/>
      <c r="I16" s="35"/>
      <c r="J16" s="172"/>
      <c r="K16" s="35"/>
      <c r="L16" s="172"/>
      <c r="M16" s="35"/>
      <c r="N16" s="172"/>
      <c r="O16" s="35"/>
      <c r="P16" s="172"/>
      <c r="Q16" s="35"/>
      <c r="S16" s="279"/>
      <c r="T16" s="280"/>
      <c r="U16" s="280"/>
      <c r="V16" s="280"/>
      <c r="W16" s="280"/>
      <c r="X16" s="280"/>
      <c r="Y16" s="281"/>
      <c r="Z16" s="280"/>
      <c r="AA16" s="281"/>
      <c r="AB16" s="280"/>
      <c r="AC16" s="280"/>
      <c r="AD16" s="280"/>
      <c r="AE16" s="280"/>
      <c r="AF16" s="280"/>
      <c r="AG16" s="280"/>
      <c r="AH16" s="281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1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0"/>
      <c r="BL16" s="280"/>
      <c r="BM16" s="280"/>
      <c r="BN16" s="281"/>
      <c r="BO16" s="280"/>
      <c r="BP16" s="280"/>
      <c r="BQ16" s="280"/>
      <c r="BR16" s="280"/>
      <c r="BS16" s="280"/>
      <c r="BT16" s="280"/>
      <c r="BU16" s="280"/>
      <c r="BV16" s="280"/>
      <c r="BW16" s="280"/>
      <c r="BX16" s="280"/>
      <c r="BY16" s="280"/>
      <c r="BZ16" s="280"/>
      <c r="CA16" s="280"/>
      <c r="CB16" s="280"/>
      <c r="CC16" s="280"/>
      <c r="CD16" s="280"/>
      <c r="CE16" s="280"/>
      <c r="CF16" s="280"/>
      <c r="CG16" s="280"/>
      <c r="CH16" s="280"/>
      <c r="CI16" s="280"/>
      <c r="CJ16" s="280"/>
      <c r="CK16" s="280"/>
      <c r="CL16" s="280"/>
      <c r="CM16" s="281"/>
      <c r="CN16" s="280"/>
      <c r="CO16" s="280"/>
      <c r="CP16" s="280"/>
      <c r="CQ16" s="280"/>
      <c r="CR16" s="280"/>
      <c r="CS16" s="280"/>
      <c r="CT16" s="280"/>
      <c r="CU16" s="281"/>
      <c r="CV16" s="280"/>
      <c r="CW16" s="281"/>
      <c r="CX16" s="280"/>
      <c r="CY16" s="280"/>
      <c r="CZ16" s="281"/>
      <c r="DA16" s="281"/>
      <c r="DB16" s="281"/>
      <c r="DC16" s="281"/>
      <c r="DD16" s="281"/>
      <c r="DE16" s="281"/>
      <c r="DF16" s="281"/>
      <c r="DG16" s="281"/>
      <c r="DH16" s="281"/>
      <c r="DI16" s="281"/>
      <c r="DJ16" s="281"/>
      <c r="DK16" s="281"/>
      <c r="DL16" s="281"/>
      <c r="DM16" s="281"/>
      <c r="DN16" s="281"/>
      <c r="DO16" s="281"/>
      <c r="DP16" s="281"/>
      <c r="DQ16" s="281"/>
      <c r="DR16" s="281"/>
      <c r="DS16" s="281"/>
      <c r="DT16" s="281"/>
      <c r="DU16" s="281"/>
      <c r="DV16" s="281"/>
      <c r="DW16" s="281"/>
      <c r="DX16" s="281"/>
      <c r="DY16" s="281"/>
      <c r="DZ16" s="281"/>
      <c r="EB16" s="70"/>
      <c r="EC16" s="70"/>
      <c r="ED16" s="70"/>
      <c r="EE16" s="70"/>
    </row>
    <row r="17" spans="1:135">
      <c r="A17" s="21">
        <v>2000</v>
      </c>
      <c r="B17" s="39" t="s">
        <v>165</v>
      </c>
      <c r="C17" s="38">
        <f t="shared" si="0"/>
        <v>249</v>
      </c>
      <c r="D17" s="171">
        <f t="shared" si="1"/>
        <v>1.3984835720303286</v>
      </c>
      <c r="E17" s="38">
        <f t="shared" si="2"/>
        <v>1141</v>
      </c>
      <c r="F17" s="171">
        <f t="shared" si="3"/>
        <v>6.4083122718337551</v>
      </c>
      <c r="G17" s="38">
        <f t="shared" si="4"/>
        <v>2403</v>
      </c>
      <c r="H17" s="171">
        <f t="shared" si="5"/>
        <v>13.49620893007582</v>
      </c>
      <c r="I17" s="38">
        <f t="shared" si="6"/>
        <v>2690</v>
      </c>
      <c r="J17" s="171">
        <f t="shared" si="7"/>
        <v>15.108115697837688</v>
      </c>
      <c r="K17" s="38">
        <f t="shared" si="8"/>
        <v>9763</v>
      </c>
      <c r="L17" s="171">
        <f t="shared" si="9"/>
        <v>54.832912103341755</v>
      </c>
      <c r="M17" s="38">
        <f t="shared" si="10"/>
        <v>1122</v>
      </c>
      <c r="N17" s="171">
        <f t="shared" si="11"/>
        <v>6.301600673967986</v>
      </c>
      <c r="O17" s="38">
        <f t="shared" si="12"/>
        <v>437</v>
      </c>
      <c r="P17" s="171">
        <f t="shared" si="13"/>
        <v>2.4543667509126648</v>
      </c>
      <c r="Q17" s="38">
        <f t="shared" si="14"/>
        <v>17805</v>
      </c>
      <c r="S17" s="279" t="s">
        <v>165</v>
      </c>
      <c r="T17" s="280">
        <v>17805</v>
      </c>
      <c r="U17" s="280">
        <v>249</v>
      </c>
      <c r="V17" s="280">
        <v>206</v>
      </c>
      <c r="W17" s="280">
        <v>235</v>
      </c>
      <c r="X17" s="280">
        <v>246</v>
      </c>
      <c r="Y17" s="280">
        <v>232</v>
      </c>
      <c r="Z17" s="280">
        <v>222</v>
      </c>
      <c r="AA17" s="280">
        <v>291</v>
      </c>
      <c r="AB17" s="280">
        <v>249</v>
      </c>
      <c r="AC17" s="280">
        <v>273</v>
      </c>
      <c r="AD17" s="280">
        <v>236</v>
      </c>
      <c r="AE17" s="280">
        <v>239</v>
      </c>
      <c r="AF17" s="280">
        <v>228</v>
      </c>
      <c r="AG17" s="280">
        <v>227</v>
      </c>
      <c r="AH17" s="280">
        <v>220</v>
      </c>
      <c r="AI17" s="280">
        <v>228</v>
      </c>
      <c r="AJ17" s="280">
        <v>212</v>
      </c>
      <c r="AK17" s="280">
        <v>206</v>
      </c>
      <c r="AL17" s="280">
        <v>222</v>
      </c>
      <c r="AM17" s="280">
        <v>209</v>
      </c>
      <c r="AN17" s="280">
        <v>231</v>
      </c>
      <c r="AO17" s="280">
        <v>263</v>
      </c>
      <c r="AP17" s="280">
        <v>286</v>
      </c>
      <c r="AQ17" s="280">
        <v>286</v>
      </c>
      <c r="AR17" s="280">
        <v>293</v>
      </c>
      <c r="AS17" s="280">
        <v>321</v>
      </c>
      <c r="AT17" s="280">
        <v>373</v>
      </c>
      <c r="AU17" s="280">
        <v>341</v>
      </c>
      <c r="AV17" s="280">
        <v>332</v>
      </c>
      <c r="AW17" s="280">
        <v>339</v>
      </c>
      <c r="AX17" s="280">
        <v>327</v>
      </c>
      <c r="AY17" s="280">
        <v>310</v>
      </c>
      <c r="AZ17" s="280">
        <v>314</v>
      </c>
      <c r="BA17" s="280">
        <v>279</v>
      </c>
      <c r="BB17" s="280">
        <v>301</v>
      </c>
      <c r="BC17" s="280">
        <v>309</v>
      </c>
      <c r="BD17" s="280">
        <v>298</v>
      </c>
      <c r="BE17" s="280">
        <v>308</v>
      </c>
      <c r="BF17" s="280">
        <v>284</v>
      </c>
      <c r="BG17" s="280">
        <v>321</v>
      </c>
      <c r="BH17" s="280">
        <v>276</v>
      </c>
      <c r="BI17" s="280">
        <v>249</v>
      </c>
      <c r="BJ17" s="280">
        <v>264</v>
      </c>
      <c r="BK17" s="280">
        <v>234</v>
      </c>
      <c r="BL17" s="280">
        <v>225</v>
      </c>
      <c r="BM17" s="280">
        <v>217</v>
      </c>
      <c r="BN17" s="280">
        <v>205</v>
      </c>
      <c r="BO17" s="280">
        <v>217</v>
      </c>
      <c r="BP17" s="280">
        <v>216</v>
      </c>
      <c r="BQ17" s="280">
        <v>228</v>
      </c>
      <c r="BR17" s="280">
        <v>228</v>
      </c>
      <c r="BS17" s="280">
        <v>191</v>
      </c>
      <c r="BT17" s="280">
        <v>217</v>
      </c>
      <c r="BU17" s="280">
        <v>184</v>
      </c>
      <c r="BV17" s="280">
        <v>223</v>
      </c>
      <c r="BW17" s="280">
        <v>217</v>
      </c>
      <c r="BX17" s="280">
        <v>211</v>
      </c>
      <c r="BY17" s="280">
        <v>208</v>
      </c>
      <c r="BZ17" s="280">
        <v>187</v>
      </c>
      <c r="CA17" s="280">
        <v>203</v>
      </c>
      <c r="CB17" s="280">
        <v>215</v>
      </c>
      <c r="CC17" s="280">
        <v>207</v>
      </c>
      <c r="CD17" s="280">
        <v>193</v>
      </c>
      <c r="CE17" s="280">
        <v>155</v>
      </c>
      <c r="CF17" s="280">
        <v>153</v>
      </c>
      <c r="CG17" s="280">
        <v>137</v>
      </c>
      <c r="CH17" s="280">
        <v>115</v>
      </c>
      <c r="CI17" s="280">
        <v>125</v>
      </c>
      <c r="CJ17" s="280">
        <v>122</v>
      </c>
      <c r="CK17" s="280">
        <v>130</v>
      </c>
      <c r="CL17" s="280">
        <v>104</v>
      </c>
      <c r="CM17" s="280">
        <v>108</v>
      </c>
      <c r="CN17" s="280">
        <v>89</v>
      </c>
      <c r="CO17" s="280">
        <v>109</v>
      </c>
      <c r="CP17" s="280">
        <v>83</v>
      </c>
      <c r="CQ17" s="280">
        <v>84</v>
      </c>
      <c r="CR17" s="280">
        <v>76</v>
      </c>
      <c r="CS17" s="280">
        <v>52</v>
      </c>
      <c r="CT17" s="280">
        <v>52</v>
      </c>
      <c r="CU17" s="280">
        <v>54</v>
      </c>
      <c r="CV17" s="280">
        <v>59</v>
      </c>
      <c r="CW17" s="280">
        <v>65</v>
      </c>
      <c r="CX17" s="280">
        <v>44</v>
      </c>
      <c r="CY17" s="280">
        <v>44</v>
      </c>
      <c r="CZ17" s="280">
        <v>39</v>
      </c>
      <c r="DA17" s="280">
        <v>39</v>
      </c>
      <c r="DB17" s="280">
        <v>33</v>
      </c>
      <c r="DC17" s="280">
        <v>41</v>
      </c>
      <c r="DD17" s="280">
        <v>41</v>
      </c>
      <c r="DE17" s="280">
        <v>18</v>
      </c>
      <c r="DF17" s="280">
        <v>13</v>
      </c>
      <c r="DG17" s="280">
        <v>18</v>
      </c>
      <c r="DH17" s="280">
        <v>13</v>
      </c>
      <c r="DI17" s="280">
        <v>10</v>
      </c>
      <c r="DJ17" s="280">
        <v>1</v>
      </c>
      <c r="DK17" s="280">
        <v>6</v>
      </c>
      <c r="DL17" s="280">
        <v>7</v>
      </c>
      <c r="DM17" s="280">
        <v>3</v>
      </c>
      <c r="DN17" s="281" t="s">
        <v>1293</v>
      </c>
      <c r="DO17" s="281" t="s">
        <v>1293</v>
      </c>
      <c r="DP17" s="280">
        <v>2</v>
      </c>
      <c r="DQ17" s="281" t="s">
        <v>1293</v>
      </c>
      <c r="DR17" s="281" t="s">
        <v>1293</v>
      </c>
      <c r="DS17" s="281" t="s">
        <v>1293</v>
      </c>
      <c r="DT17" s="281" t="s">
        <v>1293</v>
      </c>
      <c r="DU17" s="281" t="s">
        <v>1293</v>
      </c>
      <c r="DV17" s="281" t="s">
        <v>1293</v>
      </c>
      <c r="DW17" s="281" t="s">
        <v>1293</v>
      </c>
      <c r="DX17" s="281" t="s">
        <v>1293</v>
      </c>
      <c r="DY17" s="281" t="s">
        <v>1293</v>
      </c>
      <c r="DZ17" s="281" t="s">
        <v>1293</v>
      </c>
      <c r="EB17" s="70">
        <f t="shared" si="15"/>
        <v>7.8067958438640837</v>
      </c>
      <c r="EC17" s="70">
        <f t="shared" si="16"/>
        <v>13.49620893007582</v>
      </c>
      <c r="ED17" s="70">
        <f t="shared" si="17"/>
        <v>69.941027801179445</v>
      </c>
      <c r="EE17" s="70">
        <f t="shared" si="18"/>
        <v>8.7559674248806516</v>
      </c>
    </row>
    <row r="18" spans="1:135">
      <c r="A18" s="21">
        <v>2300</v>
      </c>
      <c r="B18" s="16" t="s">
        <v>166</v>
      </c>
      <c r="C18" s="35">
        <f t="shared" si="0"/>
        <v>46</v>
      </c>
      <c r="D18" s="172">
        <f t="shared" si="1"/>
        <v>1.3842913030394222</v>
      </c>
      <c r="E18" s="35">
        <f t="shared" si="2"/>
        <v>258</v>
      </c>
      <c r="F18" s="172">
        <f t="shared" si="3"/>
        <v>7.7640686126993677</v>
      </c>
      <c r="G18" s="35">
        <f t="shared" si="4"/>
        <v>498</v>
      </c>
      <c r="H18" s="172">
        <f t="shared" si="5"/>
        <v>14.986458019861571</v>
      </c>
      <c r="I18" s="35">
        <f t="shared" si="6"/>
        <v>467</v>
      </c>
      <c r="J18" s="172">
        <f t="shared" si="7"/>
        <v>14.053566054769787</v>
      </c>
      <c r="K18" s="35">
        <f t="shared" si="8"/>
        <v>1757</v>
      </c>
      <c r="L18" s="172">
        <f t="shared" si="9"/>
        <v>52.873909118266624</v>
      </c>
      <c r="M18" s="35">
        <f t="shared" si="10"/>
        <v>224</v>
      </c>
      <c r="N18" s="172">
        <f t="shared" si="11"/>
        <v>6.7408967800180557</v>
      </c>
      <c r="O18" s="35">
        <f t="shared" si="12"/>
        <v>73</v>
      </c>
      <c r="P18" s="172">
        <f t="shared" si="13"/>
        <v>2.1968101113451701</v>
      </c>
      <c r="Q18" s="35">
        <f t="shared" si="14"/>
        <v>3323</v>
      </c>
      <c r="S18" s="279" t="s">
        <v>166</v>
      </c>
      <c r="T18" s="280">
        <v>3323</v>
      </c>
      <c r="U18" s="280">
        <v>46</v>
      </c>
      <c r="V18" s="280">
        <v>42</v>
      </c>
      <c r="W18" s="280">
        <v>55</v>
      </c>
      <c r="X18" s="280">
        <v>50</v>
      </c>
      <c r="Y18" s="280">
        <v>50</v>
      </c>
      <c r="Z18" s="280">
        <v>61</v>
      </c>
      <c r="AA18" s="280">
        <v>64</v>
      </c>
      <c r="AB18" s="280">
        <v>50</v>
      </c>
      <c r="AC18" s="280">
        <v>45</v>
      </c>
      <c r="AD18" s="280">
        <v>56</v>
      </c>
      <c r="AE18" s="280">
        <v>46</v>
      </c>
      <c r="AF18" s="280">
        <v>46</v>
      </c>
      <c r="AG18" s="280">
        <v>44</v>
      </c>
      <c r="AH18" s="280">
        <v>55</v>
      </c>
      <c r="AI18" s="280">
        <v>46</v>
      </c>
      <c r="AJ18" s="280">
        <v>46</v>
      </c>
      <c r="AK18" s="280">
        <v>42</v>
      </c>
      <c r="AL18" s="280">
        <v>53</v>
      </c>
      <c r="AM18" s="280">
        <v>43</v>
      </c>
      <c r="AN18" s="280">
        <v>40</v>
      </c>
      <c r="AO18" s="280">
        <v>45</v>
      </c>
      <c r="AP18" s="280">
        <v>47</v>
      </c>
      <c r="AQ18" s="280">
        <v>38</v>
      </c>
      <c r="AR18" s="280">
        <v>68</v>
      </c>
      <c r="AS18" s="280">
        <v>45</v>
      </c>
      <c r="AT18" s="280">
        <v>46</v>
      </c>
      <c r="AU18" s="280">
        <v>56</v>
      </c>
      <c r="AV18" s="280">
        <v>39</v>
      </c>
      <c r="AW18" s="280">
        <v>48</v>
      </c>
      <c r="AX18" s="280">
        <v>45</v>
      </c>
      <c r="AY18" s="280">
        <v>40</v>
      </c>
      <c r="AZ18" s="280">
        <v>66</v>
      </c>
      <c r="BA18" s="280">
        <v>54</v>
      </c>
      <c r="BB18" s="280">
        <v>44</v>
      </c>
      <c r="BC18" s="280">
        <v>57</v>
      </c>
      <c r="BD18" s="280">
        <v>51</v>
      </c>
      <c r="BE18" s="280">
        <v>54</v>
      </c>
      <c r="BF18" s="280">
        <v>54</v>
      </c>
      <c r="BG18" s="280">
        <v>42</v>
      </c>
      <c r="BH18" s="280">
        <v>47</v>
      </c>
      <c r="BI18" s="280">
        <v>34</v>
      </c>
      <c r="BJ18" s="280">
        <v>47</v>
      </c>
      <c r="BK18" s="280">
        <v>39</v>
      </c>
      <c r="BL18" s="280">
        <v>43</v>
      </c>
      <c r="BM18" s="280">
        <v>57</v>
      </c>
      <c r="BN18" s="280">
        <v>37</v>
      </c>
      <c r="BO18" s="280">
        <v>43</v>
      </c>
      <c r="BP18" s="280">
        <v>44</v>
      </c>
      <c r="BQ18" s="280">
        <v>46</v>
      </c>
      <c r="BR18" s="280">
        <v>50</v>
      </c>
      <c r="BS18" s="280">
        <v>43</v>
      </c>
      <c r="BT18" s="280">
        <v>35</v>
      </c>
      <c r="BU18" s="280">
        <v>44</v>
      </c>
      <c r="BV18" s="280">
        <v>43</v>
      </c>
      <c r="BW18" s="280">
        <v>43</v>
      </c>
      <c r="BX18" s="280">
        <v>40</v>
      </c>
      <c r="BY18" s="280">
        <v>53</v>
      </c>
      <c r="BZ18" s="280">
        <v>48</v>
      </c>
      <c r="CA18" s="280">
        <v>35</v>
      </c>
      <c r="CB18" s="280">
        <v>31</v>
      </c>
      <c r="CC18" s="280">
        <v>33</v>
      </c>
      <c r="CD18" s="280">
        <v>30</v>
      </c>
      <c r="CE18" s="280">
        <v>32</v>
      </c>
      <c r="CF18" s="280">
        <v>19</v>
      </c>
      <c r="CG18" s="280">
        <v>32</v>
      </c>
      <c r="CH18" s="280">
        <v>27</v>
      </c>
      <c r="CI18" s="280">
        <v>32</v>
      </c>
      <c r="CJ18" s="280">
        <v>19</v>
      </c>
      <c r="CK18" s="280">
        <v>22</v>
      </c>
      <c r="CL18" s="280">
        <v>32</v>
      </c>
      <c r="CM18" s="280">
        <v>18</v>
      </c>
      <c r="CN18" s="280">
        <v>17</v>
      </c>
      <c r="CO18" s="280">
        <v>22</v>
      </c>
      <c r="CP18" s="280">
        <v>17</v>
      </c>
      <c r="CQ18" s="280">
        <v>16</v>
      </c>
      <c r="CR18" s="280">
        <v>11</v>
      </c>
      <c r="CS18" s="280">
        <v>10</v>
      </c>
      <c r="CT18" s="280">
        <v>16</v>
      </c>
      <c r="CU18" s="280">
        <v>9</v>
      </c>
      <c r="CV18" s="280">
        <v>15</v>
      </c>
      <c r="CW18" s="280">
        <v>12</v>
      </c>
      <c r="CX18" s="280">
        <v>10</v>
      </c>
      <c r="CY18" s="280">
        <v>8</v>
      </c>
      <c r="CZ18" s="280">
        <v>8</v>
      </c>
      <c r="DA18" s="280">
        <v>6</v>
      </c>
      <c r="DB18" s="280">
        <v>7</v>
      </c>
      <c r="DC18" s="280">
        <v>6</v>
      </c>
      <c r="DD18" s="280">
        <v>5</v>
      </c>
      <c r="DE18" s="280">
        <v>2</v>
      </c>
      <c r="DF18" s="280">
        <v>3</v>
      </c>
      <c r="DG18" s="280">
        <v>2</v>
      </c>
      <c r="DH18" s="280">
        <v>1</v>
      </c>
      <c r="DI18" s="280">
        <v>1</v>
      </c>
      <c r="DJ18" s="280">
        <v>1</v>
      </c>
      <c r="DK18" s="281" t="s">
        <v>1293</v>
      </c>
      <c r="DL18" s="281" t="s">
        <v>1293</v>
      </c>
      <c r="DM18" s="280">
        <v>1</v>
      </c>
      <c r="DN18" s="281" t="s">
        <v>1293</v>
      </c>
      <c r="DO18" s="281" t="s">
        <v>1293</v>
      </c>
      <c r="DP18" s="281" t="s">
        <v>1293</v>
      </c>
      <c r="DQ18" s="281" t="s">
        <v>1293</v>
      </c>
      <c r="DR18" s="281" t="s">
        <v>1293</v>
      </c>
      <c r="DS18" s="281" t="s">
        <v>1293</v>
      </c>
      <c r="DT18" s="281" t="s">
        <v>1293</v>
      </c>
      <c r="DU18" s="281" t="s">
        <v>1293</v>
      </c>
      <c r="DV18" s="281" t="s">
        <v>1293</v>
      </c>
      <c r="DW18" s="281" t="s">
        <v>1293</v>
      </c>
      <c r="DX18" s="281" t="s">
        <v>1293</v>
      </c>
      <c r="DY18" s="281" t="s">
        <v>1293</v>
      </c>
      <c r="DZ18" s="281" t="s">
        <v>1293</v>
      </c>
      <c r="EB18" s="70">
        <f t="shared" si="15"/>
        <v>9.1483599157387907</v>
      </c>
      <c r="EC18" s="70">
        <f t="shared" si="16"/>
        <v>14.986458019861571</v>
      </c>
      <c r="ED18" s="70">
        <f t="shared" si="17"/>
        <v>66.927475173036413</v>
      </c>
      <c r="EE18" s="70">
        <f t="shared" si="18"/>
        <v>8.9377068913632254</v>
      </c>
    </row>
    <row r="19" spans="1:135">
      <c r="A19" s="21">
        <v>2503</v>
      </c>
      <c r="B19" s="39" t="s">
        <v>167</v>
      </c>
      <c r="C19" s="38">
        <f t="shared" si="0"/>
        <v>20</v>
      </c>
      <c r="D19" s="171">
        <f t="shared" si="1"/>
        <v>1.1242270938729624</v>
      </c>
      <c r="E19" s="38">
        <f t="shared" si="2"/>
        <v>125</v>
      </c>
      <c r="F19" s="171">
        <f t="shared" si="3"/>
        <v>7.0264193367060148</v>
      </c>
      <c r="G19" s="38">
        <f t="shared" si="4"/>
        <v>246</v>
      </c>
      <c r="H19" s="171">
        <f t="shared" si="5"/>
        <v>13.827993254637436</v>
      </c>
      <c r="I19" s="38">
        <f t="shared" si="6"/>
        <v>255</v>
      </c>
      <c r="J19" s="171">
        <f t="shared" si="7"/>
        <v>14.333895446880272</v>
      </c>
      <c r="K19" s="38">
        <f t="shared" si="8"/>
        <v>964</v>
      </c>
      <c r="L19" s="171">
        <f t="shared" si="9"/>
        <v>54.18774592467679</v>
      </c>
      <c r="M19" s="38">
        <f t="shared" si="10"/>
        <v>138</v>
      </c>
      <c r="N19" s="171">
        <f t="shared" si="11"/>
        <v>7.75716694772344</v>
      </c>
      <c r="O19" s="38">
        <f t="shared" si="12"/>
        <v>31</v>
      </c>
      <c r="P19" s="171">
        <f t="shared" si="13"/>
        <v>1.7425519955030917</v>
      </c>
      <c r="Q19" s="38">
        <f t="shared" si="14"/>
        <v>1779</v>
      </c>
      <c r="S19" s="279" t="s">
        <v>1298</v>
      </c>
      <c r="T19" s="280">
        <v>1779</v>
      </c>
      <c r="U19" s="280">
        <v>20</v>
      </c>
      <c r="V19" s="280">
        <v>24</v>
      </c>
      <c r="W19" s="280">
        <v>27</v>
      </c>
      <c r="X19" s="280">
        <v>22</v>
      </c>
      <c r="Y19" s="280">
        <v>28</v>
      </c>
      <c r="Z19" s="280">
        <v>24</v>
      </c>
      <c r="AA19" s="280">
        <v>22</v>
      </c>
      <c r="AB19" s="280">
        <v>32</v>
      </c>
      <c r="AC19" s="280">
        <v>30</v>
      </c>
      <c r="AD19" s="280">
        <v>30</v>
      </c>
      <c r="AE19" s="280">
        <v>29</v>
      </c>
      <c r="AF19" s="280">
        <v>15</v>
      </c>
      <c r="AG19" s="280">
        <v>20</v>
      </c>
      <c r="AH19" s="280">
        <v>28</v>
      </c>
      <c r="AI19" s="280">
        <v>16</v>
      </c>
      <c r="AJ19" s="280">
        <v>24</v>
      </c>
      <c r="AK19" s="280">
        <v>27</v>
      </c>
      <c r="AL19" s="280">
        <v>14</v>
      </c>
      <c r="AM19" s="280">
        <v>28</v>
      </c>
      <c r="AN19" s="280">
        <v>19</v>
      </c>
      <c r="AO19" s="280">
        <v>24</v>
      </c>
      <c r="AP19" s="280">
        <v>25</v>
      </c>
      <c r="AQ19" s="280">
        <v>28</v>
      </c>
      <c r="AR19" s="280">
        <v>30</v>
      </c>
      <c r="AS19" s="280">
        <v>30</v>
      </c>
      <c r="AT19" s="280">
        <v>30</v>
      </c>
      <c r="AU19" s="280">
        <v>25</v>
      </c>
      <c r="AV19" s="280">
        <v>25</v>
      </c>
      <c r="AW19" s="280">
        <v>26</v>
      </c>
      <c r="AX19" s="280">
        <v>26</v>
      </c>
      <c r="AY19" s="280">
        <v>30</v>
      </c>
      <c r="AZ19" s="280">
        <v>32</v>
      </c>
      <c r="BA19" s="280">
        <v>37</v>
      </c>
      <c r="BB19" s="280">
        <v>27</v>
      </c>
      <c r="BC19" s="280">
        <v>30</v>
      </c>
      <c r="BD19" s="280">
        <v>37</v>
      </c>
      <c r="BE19" s="280">
        <v>25</v>
      </c>
      <c r="BF19" s="280">
        <v>33</v>
      </c>
      <c r="BG19" s="280">
        <v>27</v>
      </c>
      <c r="BH19" s="280">
        <v>21</v>
      </c>
      <c r="BI19" s="280">
        <v>17</v>
      </c>
      <c r="BJ19" s="280">
        <v>19</v>
      </c>
      <c r="BK19" s="280">
        <v>13</v>
      </c>
      <c r="BL19" s="280">
        <v>25</v>
      </c>
      <c r="BM19" s="280">
        <v>23</v>
      </c>
      <c r="BN19" s="280">
        <v>22</v>
      </c>
      <c r="BO19" s="280">
        <v>21</v>
      </c>
      <c r="BP19" s="280">
        <v>22</v>
      </c>
      <c r="BQ19" s="280">
        <v>16</v>
      </c>
      <c r="BR19" s="280">
        <v>23</v>
      </c>
      <c r="BS19" s="280">
        <v>19</v>
      </c>
      <c r="BT19" s="280">
        <v>14</v>
      </c>
      <c r="BU19" s="280">
        <v>23</v>
      </c>
      <c r="BV19" s="280">
        <v>27</v>
      </c>
      <c r="BW19" s="280">
        <v>29</v>
      </c>
      <c r="BX19" s="280">
        <v>22</v>
      </c>
      <c r="BY19" s="280">
        <v>16</v>
      </c>
      <c r="BZ19" s="280">
        <v>20</v>
      </c>
      <c r="CA19" s="280">
        <v>26</v>
      </c>
      <c r="CB19" s="280">
        <v>17</v>
      </c>
      <c r="CC19" s="280">
        <v>28</v>
      </c>
      <c r="CD19" s="280">
        <v>17</v>
      </c>
      <c r="CE19" s="280">
        <v>21</v>
      </c>
      <c r="CF19" s="280">
        <v>21</v>
      </c>
      <c r="CG19" s="280">
        <v>17</v>
      </c>
      <c r="CH19" s="280">
        <v>24</v>
      </c>
      <c r="CI19" s="280">
        <v>21</v>
      </c>
      <c r="CJ19" s="280">
        <v>21</v>
      </c>
      <c r="CK19" s="280">
        <v>9</v>
      </c>
      <c r="CL19" s="280">
        <v>15</v>
      </c>
      <c r="CM19" s="280">
        <v>16</v>
      </c>
      <c r="CN19" s="280">
        <v>12</v>
      </c>
      <c r="CO19" s="280">
        <v>12</v>
      </c>
      <c r="CP19" s="280">
        <v>11</v>
      </c>
      <c r="CQ19" s="280">
        <v>6</v>
      </c>
      <c r="CR19" s="280">
        <v>8</v>
      </c>
      <c r="CS19" s="280">
        <v>7</v>
      </c>
      <c r="CT19" s="280">
        <v>8</v>
      </c>
      <c r="CU19" s="280">
        <v>12</v>
      </c>
      <c r="CV19" s="280">
        <v>1</v>
      </c>
      <c r="CW19" s="280">
        <v>7</v>
      </c>
      <c r="CX19" s="280">
        <v>5</v>
      </c>
      <c r="CY19" s="280">
        <v>1</v>
      </c>
      <c r="CZ19" s="280">
        <v>2</v>
      </c>
      <c r="DA19" s="280">
        <v>1</v>
      </c>
      <c r="DB19" s="280">
        <v>2</v>
      </c>
      <c r="DC19" s="280">
        <v>5</v>
      </c>
      <c r="DD19" s="280">
        <v>2</v>
      </c>
      <c r="DE19" s="280">
        <v>1</v>
      </c>
      <c r="DF19" s="280">
        <v>2</v>
      </c>
      <c r="DG19" s="281" t="s">
        <v>1293</v>
      </c>
      <c r="DH19" s="281" t="s">
        <v>1293</v>
      </c>
      <c r="DI19" s="280">
        <v>1</v>
      </c>
      <c r="DJ19" s="281" t="s">
        <v>1293</v>
      </c>
      <c r="DK19" s="280">
        <v>1</v>
      </c>
      <c r="DL19" s="281" t="s">
        <v>1293</v>
      </c>
      <c r="DM19" s="281" t="s">
        <v>1293</v>
      </c>
      <c r="DN19" s="281" t="s">
        <v>1293</v>
      </c>
      <c r="DO19" s="281" t="s">
        <v>1293</v>
      </c>
      <c r="DP19" s="281" t="s">
        <v>1293</v>
      </c>
      <c r="DQ19" s="281" t="s">
        <v>1293</v>
      </c>
      <c r="DR19" s="280">
        <v>1</v>
      </c>
      <c r="DS19" s="281" t="s">
        <v>1293</v>
      </c>
      <c r="DT19" s="281" t="s">
        <v>1293</v>
      </c>
      <c r="DU19" s="281" t="s">
        <v>1293</v>
      </c>
      <c r="DV19" s="281" t="s">
        <v>1293</v>
      </c>
      <c r="DW19" s="281" t="s">
        <v>1293</v>
      </c>
      <c r="DX19" s="281" t="s">
        <v>1293</v>
      </c>
      <c r="DY19" s="281" t="s">
        <v>1293</v>
      </c>
      <c r="DZ19" s="281" t="s">
        <v>1293</v>
      </c>
      <c r="EB19" s="70">
        <f t="shared" si="15"/>
        <v>8.150646430578977</v>
      </c>
      <c r="EC19" s="70">
        <f t="shared" si="16"/>
        <v>13.827993254637436</v>
      </c>
      <c r="ED19" s="70">
        <f t="shared" si="17"/>
        <v>68.521641371557067</v>
      </c>
      <c r="EE19" s="70">
        <f t="shared" si="18"/>
        <v>9.4997189432265312</v>
      </c>
    </row>
    <row r="20" spans="1:135">
      <c r="A20" s="21">
        <v>2504</v>
      </c>
      <c r="B20" s="16" t="s">
        <v>168</v>
      </c>
      <c r="C20" s="35">
        <f t="shared" si="0"/>
        <v>17</v>
      </c>
      <c r="D20" s="172">
        <f t="shared" si="1"/>
        <v>1.0658307210031348</v>
      </c>
      <c r="E20" s="35">
        <f t="shared" si="2"/>
        <v>114</v>
      </c>
      <c r="F20" s="172">
        <f t="shared" si="3"/>
        <v>7.147335423197493</v>
      </c>
      <c r="G20" s="35">
        <f t="shared" si="4"/>
        <v>221</v>
      </c>
      <c r="H20" s="172">
        <f t="shared" si="5"/>
        <v>13.855799373040753</v>
      </c>
      <c r="I20" s="35">
        <f t="shared" si="6"/>
        <v>213</v>
      </c>
      <c r="J20" s="172">
        <f t="shared" si="7"/>
        <v>13.35423197492163</v>
      </c>
      <c r="K20" s="35">
        <f t="shared" si="8"/>
        <v>871</v>
      </c>
      <c r="L20" s="172">
        <f t="shared" si="9"/>
        <v>54.608150470219442</v>
      </c>
      <c r="M20" s="35">
        <f t="shared" si="10"/>
        <v>132</v>
      </c>
      <c r="N20" s="172">
        <f t="shared" si="11"/>
        <v>8.2758620689655178</v>
      </c>
      <c r="O20" s="35">
        <f t="shared" si="12"/>
        <v>27</v>
      </c>
      <c r="P20" s="172">
        <f t="shared" si="13"/>
        <v>1.6927899686520376</v>
      </c>
      <c r="Q20" s="35">
        <f t="shared" si="14"/>
        <v>1595</v>
      </c>
      <c r="S20" s="279" t="s">
        <v>168</v>
      </c>
      <c r="T20" s="280">
        <v>1595</v>
      </c>
      <c r="U20" s="280">
        <v>17</v>
      </c>
      <c r="V20" s="280">
        <v>24</v>
      </c>
      <c r="W20" s="280">
        <v>20</v>
      </c>
      <c r="X20" s="280">
        <v>20</v>
      </c>
      <c r="Y20" s="280">
        <v>33</v>
      </c>
      <c r="Z20" s="280">
        <v>17</v>
      </c>
      <c r="AA20" s="280">
        <v>27</v>
      </c>
      <c r="AB20" s="280">
        <v>23</v>
      </c>
      <c r="AC20" s="280">
        <v>19</v>
      </c>
      <c r="AD20" s="280">
        <v>22</v>
      </c>
      <c r="AE20" s="280">
        <v>37</v>
      </c>
      <c r="AF20" s="280">
        <v>22</v>
      </c>
      <c r="AG20" s="280">
        <v>21</v>
      </c>
      <c r="AH20" s="280">
        <v>17</v>
      </c>
      <c r="AI20" s="280">
        <v>20</v>
      </c>
      <c r="AJ20" s="280">
        <v>13</v>
      </c>
      <c r="AK20" s="280">
        <v>23</v>
      </c>
      <c r="AL20" s="280">
        <v>22</v>
      </c>
      <c r="AM20" s="280">
        <v>25</v>
      </c>
      <c r="AN20" s="280">
        <v>18</v>
      </c>
      <c r="AO20" s="280">
        <v>19</v>
      </c>
      <c r="AP20" s="280">
        <v>23</v>
      </c>
      <c r="AQ20" s="280">
        <v>24</v>
      </c>
      <c r="AR20" s="280">
        <v>18</v>
      </c>
      <c r="AS20" s="280">
        <v>19</v>
      </c>
      <c r="AT20" s="280">
        <v>22</v>
      </c>
      <c r="AU20" s="280">
        <v>22</v>
      </c>
      <c r="AV20" s="280">
        <v>22</v>
      </c>
      <c r="AW20" s="280">
        <v>20</v>
      </c>
      <c r="AX20" s="280">
        <v>26</v>
      </c>
      <c r="AY20" s="280">
        <v>29</v>
      </c>
      <c r="AZ20" s="280">
        <v>24</v>
      </c>
      <c r="BA20" s="280">
        <v>26</v>
      </c>
      <c r="BB20" s="280">
        <v>36</v>
      </c>
      <c r="BC20" s="280">
        <v>27</v>
      </c>
      <c r="BD20" s="280">
        <v>25</v>
      </c>
      <c r="BE20" s="280">
        <v>27</v>
      </c>
      <c r="BF20" s="280">
        <v>17</v>
      </c>
      <c r="BG20" s="280">
        <v>17</v>
      </c>
      <c r="BH20" s="280">
        <v>24</v>
      </c>
      <c r="BI20" s="280">
        <v>24</v>
      </c>
      <c r="BJ20" s="280">
        <v>23</v>
      </c>
      <c r="BK20" s="280">
        <v>15</v>
      </c>
      <c r="BL20" s="280">
        <v>17</v>
      </c>
      <c r="BM20" s="280">
        <v>18</v>
      </c>
      <c r="BN20" s="280">
        <v>17</v>
      </c>
      <c r="BO20" s="280">
        <v>22</v>
      </c>
      <c r="BP20" s="280">
        <v>14</v>
      </c>
      <c r="BQ20" s="280">
        <v>16</v>
      </c>
      <c r="BR20" s="280">
        <v>12</v>
      </c>
      <c r="BS20" s="280">
        <v>19</v>
      </c>
      <c r="BT20" s="280">
        <v>22</v>
      </c>
      <c r="BU20" s="280">
        <v>22</v>
      </c>
      <c r="BV20" s="280">
        <v>17</v>
      </c>
      <c r="BW20" s="280">
        <v>16</v>
      </c>
      <c r="BX20" s="280">
        <v>22</v>
      </c>
      <c r="BY20" s="280">
        <v>16</v>
      </c>
      <c r="BZ20" s="280">
        <v>28</v>
      </c>
      <c r="CA20" s="280">
        <v>24</v>
      </c>
      <c r="CB20" s="280">
        <v>24</v>
      </c>
      <c r="CC20" s="280">
        <v>20</v>
      </c>
      <c r="CD20" s="280">
        <v>13</v>
      </c>
      <c r="CE20" s="280">
        <v>28</v>
      </c>
      <c r="CF20" s="280">
        <v>18</v>
      </c>
      <c r="CG20" s="280">
        <v>16</v>
      </c>
      <c r="CH20" s="280">
        <v>27</v>
      </c>
      <c r="CI20" s="280">
        <v>19</v>
      </c>
      <c r="CJ20" s="280">
        <v>16</v>
      </c>
      <c r="CK20" s="280">
        <v>9</v>
      </c>
      <c r="CL20" s="280">
        <v>13</v>
      </c>
      <c r="CM20" s="280">
        <v>11</v>
      </c>
      <c r="CN20" s="280">
        <v>11</v>
      </c>
      <c r="CO20" s="280">
        <v>15</v>
      </c>
      <c r="CP20" s="280">
        <v>15</v>
      </c>
      <c r="CQ20" s="280">
        <v>9</v>
      </c>
      <c r="CR20" s="280">
        <v>8</v>
      </c>
      <c r="CS20" s="280">
        <v>7</v>
      </c>
      <c r="CT20" s="280">
        <v>6</v>
      </c>
      <c r="CU20" s="280">
        <v>5</v>
      </c>
      <c r="CV20" s="280">
        <v>7</v>
      </c>
      <c r="CW20" s="280">
        <v>6</v>
      </c>
      <c r="CX20" s="281" t="s">
        <v>1293</v>
      </c>
      <c r="CY20" s="280">
        <v>7</v>
      </c>
      <c r="CZ20" s="280">
        <v>2</v>
      </c>
      <c r="DA20" s="280">
        <v>2</v>
      </c>
      <c r="DB20" s="280">
        <v>2</v>
      </c>
      <c r="DC20" s="280">
        <v>2</v>
      </c>
      <c r="DD20" s="280">
        <v>2</v>
      </c>
      <c r="DE20" s="280">
        <v>1</v>
      </c>
      <c r="DF20" s="281" t="s">
        <v>1293</v>
      </c>
      <c r="DG20" s="281" t="s">
        <v>1293</v>
      </c>
      <c r="DH20" s="280">
        <v>1</v>
      </c>
      <c r="DI20" s="281" t="s">
        <v>1293</v>
      </c>
      <c r="DJ20" s="281" t="s">
        <v>1293</v>
      </c>
      <c r="DK20" s="280">
        <v>1</v>
      </c>
      <c r="DL20" s="280">
        <v>1</v>
      </c>
      <c r="DM20" s="281" t="s">
        <v>1293</v>
      </c>
      <c r="DN20" s="281" t="s">
        <v>1293</v>
      </c>
      <c r="DO20" s="281" t="s">
        <v>1293</v>
      </c>
      <c r="DP20" s="281" t="s">
        <v>1293</v>
      </c>
      <c r="DQ20" s="281" t="s">
        <v>1293</v>
      </c>
      <c r="DR20" s="281" t="s">
        <v>1293</v>
      </c>
      <c r="DS20" s="281" t="s">
        <v>1293</v>
      </c>
      <c r="DT20" s="281" t="s">
        <v>1293</v>
      </c>
      <c r="DU20" s="281" t="s">
        <v>1293</v>
      </c>
      <c r="DV20" s="281" t="s">
        <v>1293</v>
      </c>
      <c r="DW20" s="281" t="s">
        <v>1293</v>
      </c>
      <c r="DX20" s="281" t="s">
        <v>1293</v>
      </c>
      <c r="DY20" s="281" t="s">
        <v>1293</v>
      </c>
      <c r="DZ20" s="281" t="s">
        <v>1293</v>
      </c>
      <c r="EB20" s="70">
        <f t="shared" si="15"/>
        <v>8.2131661442006276</v>
      </c>
      <c r="EC20" s="70">
        <f t="shared" si="16"/>
        <v>13.855799373040753</v>
      </c>
      <c r="ED20" s="70">
        <f t="shared" si="17"/>
        <v>67.962382445141074</v>
      </c>
      <c r="EE20" s="70">
        <f t="shared" si="18"/>
        <v>9.9686520376175558</v>
      </c>
    </row>
    <row r="21" spans="1:135">
      <c r="A21" s="21">
        <v>2506</v>
      </c>
      <c r="B21" s="39" t="s">
        <v>169</v>
      </c>
      <c r="C21" s="38">
        <f t="shared" si="0"/>
        <v>19</v>
      </c>
      <c r="D21" s="171">
        <f t="shared" si="1"/>
        <v>1.498422712933754</v>
      </c>
      <c r="E21" s="38">
        <f t="shared" si="2"/>
        <v>73</v>
      </c>
      <c r="F21" s="171">
        <f t="shared" si="3"/>
        <v>5.7570977917981079</v>
      </c>
      <c r="G21" s="38">
        <f t="shared" si="4"/>
        <v>181</v>
      </c>
      <c r="H21" s="171">
        <f t="shared" si="5"/>
        <v>14.274447949526813</v>
      </c>
      <c r="I21" s="38">
        <f t="shared" si="6"/>
        <v>196</v>
      </c>
      <c r="J21" s="171">
        <f t="shared" si="7"/>
        <v>15.457413249211358</v>
      </c>
      <c r="K21" s="38">
        <f t="shared" si="8"/>
        <v>707</v>
      </c>
      <c r="L21" s="171">
        <f t="shared" si="9"/>
        <v>55.757097791798103</v>
      </c>
      <c r="M21" s="38">
        <f t="shared" si="10"/>
        <v>70</v>
      </c>
      <c r="N21" s="171">
        <f t="shared" si="11"/>
        <v>5.5205047318611982</v>
      </c>
      <c r="O21" s="38">
        <f t="shared" si="12"/>
        <v>22</v>
      </c>
      <c r="P21" s="171">
        <f t="shared" si="13"/>
        <v>1.7350157728706623</v>
      </c>
      <c r="Q21" s="38">
        <f t="shared" si="14"/>
        <v>1268</v>
      </c>
      <c r="S21" s="279" t="s">
        <v>169</v>
      </c>
      <c r="T21" s="280">
        <v>1268</v>
      </c>
      <c r="U21" s="280">
        <v>19</v>
      </c>
      <c r="V21" s="280">
        <v>18</v>
      </c>
      <c r="W21" s="280">
        <v>19</v>
      </c>
      <c r="X21" s="280">
        <v>11</v>
      </c>
      <c r="Y21" s="280">
        <v>10</v>
      </c>
      <c r="Z21" s="280">
        <v>15</v>
      </c>
      <c r="AA21" s="280">
        <v>16</v>
      </c>
      <c r="AB21" s="280">
        <v>17</v>
      </c>
      <c r="AC21" s="280">
        <v>23</v>
      </c>
      <c r="AD21" s="280">
        <v>22</v>
      </c>
      <c r="AE21" s="280">
        <v>20</v>
      </c>
      <c r="AF21" s="280">
        <v>14</v>
      </c>
      <c r="AG21" s="280">
        <v>23</v>
      </c>
      <c r="AH21" s="280">
        <v>12</v>
      </c>
      <c r="AI21" s="280">
        <v>19</v>
      </c>
      <c r="AJ21" s="280">
        <v>15</v>
      </c>
      <c r="AK21" s="280">
        <v>18</v>
      </c>
      <c r="AL21" s="280">
        <v>23</v>
      </c>
      <c r="AM21" s="280">
        <v>26</v>
      </c>
      <c r="AN21" s="280">
        <v>15</v>
      </c>
      <c r="AO21" s="280">
        <v>21</v>
      </c>
      <c r="AP21" s="280">
        <v>20</v>
      </c>
      <c r="AQ21" s="280">
        <v>21</v>
      </c>
      <c r="AR21" s="280">
        <v>24</v>
      </c>
      <c r="AS21" s="280">
        <v>15</v>
      </c>
      <c r="AT21" s="280">
        <v>13</v>
      </c>
      <c r="AU21" s="280">
        <v>17</v>
      </c>
      <c r="AV21" s="280">
        <v>22</v>
      </c>
      <c r="AW21" s="280">
        <v>14</v>
      </c>
      <c r="AX21" s="280">
        <v>17</v>
      </c>
      <c r="AY21" s="280">
        <v>17</v>
      </c>
      <c r="AZ21" s="280">
        <v>14</v>
      </c>
      <c r="BA21" s="280">
        <v>16</v>
      </c>
      <c r="BB21" s="280">
        <v>27</v>
      </c>
      <c r="BC21" s="280">
        <v>13</v>
      </c>
      <c r="BD21" s="280">
        <v>18</v>
      </c>
      <c r="BE21" s="280">
        <v>17</v>
      </c>
      <c r="BF21" s="280">
        <v>20</v>
      </c>
      <c r="BG21" s="280">
        <v>17</v>
      </c>
      <c r="BH21" s="280">
        <v>22</v>
      </c>
      <c r="BI21" s="280">
        <v>16</v>
      </c>
      <c r="BJ21" s="280">
        <v>11</v>
      </c>
      <c r="BK21" s="280">
        <v>26</v>
      </c>
      <c r="BL21" s="280">
        <v>16</v>
      </c>
      <c r="BM21" s="280">
        <v>23</v>
      </c>
      <c r="BN21" s="280">
        <v>17</v>
      </c>
      <c r="BO21" s="280">
        <v>22</v>
      </c>
      <c r="BP21" s="280">
        <v>20</v>
      </c>
      <c r="BQ21" s="280">
        <v>14</v>
      </c>
      <c r="BR21" s="280">
        <v>19</v>
      </c>
      <c r="BS21" s="280">
        <v>20</v>
      </c>
      <c r="BT21" s="280">
        <v>13</v>
      </c>
      <c r="BU21" s="280">
        <v>21</v>
      </c>
      <c r="BV21" s="280">
        <v>20</v>
      </c>
      <c r="BW21" s="280">
        <v>14</v>
      </c>
      <c r="BX21" s="280">
        <v>18</v>
      </c>
      <c r="BY21" s="280">
        <v>12</v>
      </c>
      <c r="BZ21" s="280">
        <v>18</v>
      </c>
      <c r="CA21" s="280">
        <v>12</v>
      </c>
      <c r="CB21" s="280">
        <v>22</v>
      </c>
      <c r="CC21" s="280">
        <v>12</v>
      </c>
      <c r="CD21" s="280">
        <v>21</v>
      </c>
      <c r="CE21" s="280">
        <v>14</v>
      </c>
      <c r="CF21" s="280">
        <v>20</v>
      </c>
      <c r="CG21" s="280">
        <v>15</v>
      </c>
      <c r="CH21" s="280">
        <v>13</v>
      </c>
      <c r="CI21" s="280">
        <v>7</v>
      </c>
      <c r="CJ21" s="280">
        <v>6</v>
      </c>
      <c r="CK21" s="280">
        <v>6</v>
      </c>
      <c r="CL21" s="280">
        <v>11</v>
      </c>
      <c r="CM21" s="280">
        <v>5</v>
      </c>
      <c r="CN21" s="280">
        <v>6</v>
      </c>
      <c r="CO21" s="280">
        <v>7</v>
      </c>
      <c r="CP21" s="280">
        <v>3</v>
      </c>
      <c r="CQ21" s="280">
        <v>8</v>
      </c>
      <c r="CR21" s="280">
        <v>5</v>
      </c>
      <c r="CS21" s="280">
        <v>4</v>
      </c>
      <c r="CT21" s="280">
        <v>4</v>
      </c>
      <c r="CU21" s="281" t="s">
        <v>1293</v>
      </c>
      <c r="CV21" s="280">
        <v>5</v>
      </c>
      <c r="CW21" s="280">
        <v>2</v>
      </c>
      <c r="CX21" s="280">
        <v>3</v>
      </c>
      <c r="CY21" s="280">
        <v>2</v>
      </c>
      <c r="CZ21" s="280">
        <v>7</v>
      </c>
      <c r="DA21" s="281" t="s">
        <v>1293</v>
      </c>
      <c r="DB21" s="280">
        <v>2</v>
      </c>
      <c r="DC21" s="281" t="s">
        <v>1293</v>
      </c>
      <c r="DD21" s="281" t="s">
        <v>1293</v>
      </c>
      <c r="DE21" s="280">
        <v>1</v>
      </c>
      <c r="DF21" s="281" t="s">
        <v>1293</v>
      </c>
      <c r="DG21" s="280">
        <v>1</v>
      </c>
      <c r="DH21" s="281" t="s">
        <v>1293</v>
      </c>
      <c r="DI21" s="281" t="s">
        <v>1293</v>
      </c>
      <c r="DJ21" s="280">
        <v>2</v>
      </c>
      <c r="DK21" s="281" t="s">
        <v>1293</v>
      </c>
      <c r="DL21" s="280">
        <v>2</v>
      </c>
      <c r="DM21" s="281" t="s">
        <v>1293</v>
      </c>
      <c r="DN21" s="281" t="s">
        <v>1293</v>
      </c>
      <c r="DO21" s="281" t="s">
        <v>1293</v>
      </c>
      <c r="DP21" s="281" t="s">
        <v>1293</v>
      </c>
      <c r="DQ21" s="281" t="s">
        <v>1293</v>
      </c>
      <c r="DR21" s="281" t="s">
        <v>1293</v>
      </c>
      <c r="DS21" s="281" t="s">
        <v>1293</v>
      </c>
      <c r="DT21" s="281" t="s">
        <v>1293</v>
      </c>
      <c r="DU21" s="281" t="s">
        <v>1293</v>
      </c>
      <c r="DV21" s="281" t="s">
        <v>1293</v>
      </c>
      <c r="DW21" s="281" t="s">
        <v>1293</v>
      </c>
      <c r="DX21" s="281" t="s">
        <v>1293</v>
      </c>
      <c r="DY21" s="281" t="s">
        <v>1293</v>
      </c>
      <c r="DZ21" s="281" t="s">
        <v>1293</v>
      </c>
      <c r="EB21" s="70">
        <f t="shared" si="15"/>
        <v>7.2555205047318623</v>
      </c>
      <c r="EC21" s="70">
        <f t="shared" si="16"/>
        <v>14.274447949526813</v>
      </c>
      <c r="ED21" s="70">
        <f t="shared" si="17"/>
        <v>71.214511041009459</v>
      </c>
      <c r="EE21" s="70">
        <f t="shared" si="18"/>
        <v>7.2555205047318605</v>
      </c>
    </row>
    <row r="22" spans="1:135">
      <c r="B22" s="173" t="s">
        <v>605</v>
      </c>
      <c r="C22" s="49">
        <f>SUM(C17:C21)</f>
        <v>351</v>
      </c>
      <c r="D22" s="174">
        <f t="shared" si="1"/>
        <v>1.3620488940628637</v>
      </c>
      <c r="E22" s="49">
        <f>SUM(E17:E21)</f>
        <v>1711</v>
      </c>
      <c r="F22" s="174">
        <f t="shared" si="3"/>
        <v>6.6395032984090028</v>
      </c>
      <c r="G22" s="49">
        <f>SUM(G17:G21)</f>
        <v>3549</v>
      </c>
      <c r="H22" s="174">
        <f t="shared" si="5"/>
        <v>13.771827706635623</v>
      </c>
      <c r="I22" s="49">
        <f>SUM(I17:I21)</f>
        <v>3821</v>
      </c>
      <c r="J22" s="174">
        <f t="shared" si="7"/>
        <v>14.82731858750485</v>
      </c>
      <c r="K22" s="49">
        <f>SUM(K17:K21)</f>
        <v>14062</v>
      </c>
      <c r="L22" s="174">
        <f t="shared" si="9"/>
        <v>54.567326348467205</v>
      </c>
      <c r="M22" s="49">
        <f>SUM(M17:M21)</f>
        <v>1686</v>
      </c>
      <c r="N22" s="174">
        <f t="shared" si="11"/>
        <v>6.5424912689173453</v>
      </c>
      <c r="O22" s="49">
        <f>SUM(O17:O21)</f>
        <v>590</v>
      </c>
      <c r="P22" s="174">
        <f t="shared" si="13"/>
        <v>2.2894838960031043</v>
      </c>
      <c r="Q22" s="49">
        <f>SUM(Q17:Q21)</f>
        <v>25770</v>
      </c>
      <c r="S22" s="279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0"/>
      <c r="BL22" s="280"/>
      <c r="BM22" s="280"/>
      <c r="BN22" s="280"/>
      <c r="BO22" s="280"/>
      <c r="BP22" s="280"/>
      <c r="BQ22" s="280"/>
      <c r="BR22" s="280"/>
      <c r="BS22" s="280"/>
      <c r="BT22" s="280"/>
      <c r="BU22" s="280"/>
      <c r="BV22" s="280"/>
      <c r="BW22" s="280"/>
      <c r="BX22" s="280"/>
      <c r="BY22" s="280"/>
      <c r="BZ22" s="280"/>
      <c r="CA22" s="280"/>
      <c r="CB22" s="280"/>
      <c r="CC22" s="280"/>
      <c r="CD22" s="280"/>
      <c r="CE22" s="280"/>
      <c r="CF22" s="280"/>
      <c r="CG22" s="280"/>
      <c r="CH22" s="280"/>
      <c r="CI22" s="280"/>
      <c r="CJ22" s="280"/>
      <c r="CK22" s="280"/>
      <c r="CL22" s="280"/>
      <c r="CM22" s="280"/>
      <c r="CN22" s="280"/>
      <c r="CO22" s="280"/>
      <c r="CP22" s="280"/>
      <c r="CQ22" s="280"/>
      <c r="CR22" s="280"/>
      <c r="CS22" s="280"/>
      <c r="CT22" s="280"/>
      <c r="CU22" s="281"/>
      <c r="CV22" s="280"/>
      <c r="CW22" s="280"/>
      <c r="CX22" s="280"/>
      <c r="CY22" s="280"/>
      <c r="CZ22" s="280"/>
      <c r="DA22" s="281"/>
      <c r="DB22" s="280"/>
      <c r="DC22" s="281"/>
      <c r="DD22" s="281"/>
      <c r="DE22" s="280"/>
      <c r="DF22" s="281"/>
      <c r="DG22" s="280"/>
      <c r="DH22" s="281"/>
      <c r="DI22" s="281"/>
      <c r="DJ22" s="280"/>
      <c r="DK22" s="281"/>
      <c r="DL22" s="280"/>
      <c r="DM22" s="281"/>
      <c r="DN22" s="281"/>
      <c r="DO22" s="281"/>
      <c r="DP22" s="281"/>
      <c r="DQ22" s="281"/>
      <c r="DR22" s="281"/>
      <c r="DS22" s="281"/>
      <c r="DT22" s="281"/>
      <c r="DU22" s="281"/>
      <c r="DV22" s="281"/>
      <c r="DW22" s="281"/>
      <c r="DX22" s="281"/>
      <c r="DY22" s="281"/>
      <c r="DZ22" s="281"/>
      <c r="EB22" s="70"/>
      <c r="EC22" s="70"/>
      <c r="ED22" s="70"/>
      <c r="EE22" s="70"/>
    </row>
    <row r="23" spans="1:135">
      <c r="B23" s="16"/>
      <c r="C23" s="35"/>
      <c r="D23" s="172"/>
      <c r="E23" s="35"/>
      <c r="F23" s="172"/>
      <c r="G23" s="35"/>
      <c r="H23" s="172"/>
      <c r="I23" s="35"/>
      <c r="J23" s="172"/>
      <c r="K23" s="35"/>
      <c r="L23" s="172"/>
      <c r="M23" s="35"/>
      <c r="N23" s="172"/>
      <c r="O23" s="35"/>
      <c r="P23" s="172"/>
      <c r="Q23" s="35"/>
      <c r="S23" s="279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0"/>
      <c r="BL23" s="280"/>
      <c r="BM23" s="280"/>
      <c r="BN23" s="280"/>
      <c r="BO23" s="280"/>
      <c r="BP23" s="280"/>
      <c r="BQ23" s="280"/>
      <c r="BR23" s="280"/>
      <c r="BS23" s="280"/>
      <c r="BT23" s="280"/>
      <c r="BU23" s="280"/>
      <c r="BV23" s="280"/>
      <c r="BW23" s="280"/>
      <c r="BX23" s="280"/>
      <c r="BY23" s="280"/>
      <c r="BZ23" s="280"/>
      <c r="CA23" s="280"/>
      <c r="CB23" s="280"/>
      <c r="CC23" s="280"/>
      <c r="CD23" s="280"/>
      <c r="CE23" s="280"/>
      <c r="CF23" s="280"/>
      <c r="CG23" s="280"/>
      <c r="CH23" s="280"/>
      <c r="CI23" s="280"/>
      <c r="CJ23" s="280"/>
      <c r="CK23" s="280"/>
      <c r="CL23" s="280"/>
      <c r="CM23" s="280"/>
      <c r="CN23" s="280"/>
      <c r="CO23" s="280"/>
      <c r="CP23" s="280"/>
      <c r="CQ23" s="280"/>
      <c r="CR23" s="280"/>
      <c r="CS23" s="280"/>
      <c r="CT23" s="280"/>
      <c r="CU23" s="281"/>
      <c r="CV23" s="280"/>
      <c r="CW23" s="280"/>
      <c r="CX23" s="280"/>
      <c r="CY23" s="280"/>
      <c r="CZ23" s="280"/>
      <c r="DA23" s="281"/>
      <c r="DB23" s="280"/>
      <c r="DC23" s="281"/>
      <c r="DD23" s="281"/>
      <c r="DE23" s="280"/>
      <c r="DF23" s="281"/>
      <c r="DG23" s="280"/>
      <c r="DH23" s="281"/>
      <c r="DI23" s="281"/>
      <c r="DJ23" s="280"/>
      <c r="DK23" s="281"/>
      <c r="DL23" s="280"/>
      <c r="DM23" s="281"/>
      <c r="DN23" s="281"/>
      <c r="DO23" s="281"/>
      <c r="DP23" s="281"/>
      <c r="DQ23" s="281"/>
      <c r="DR23" s="281"/>
      <c r="DS23" s="281"/>
      <c r="DT23" s="281"/>
      <c r="DU23" s="281"/>
      <c r="DV23" s="281"/>
      <c r="DW23" s="281"/>
      <c r="DX23" s="281"/>
      <c r="DY23" s="281"/>
      <c r="DZ23" s="281"/>
      <c r="EB23" s="70"/>
      <c r="EC23" s="70"/>
      <c r="ED23" s="70"/>
      <c r="EE23" s="70"/>
    </row>
    <row r="24" spans="1:135">
      <c r="A24" s="21">
        <v>3000</v>
      </c>
      <c r="B24" s="39" t="s">
        <v>170</v>
      </c>
      <c r="C24" s="38">
        <f t="shared" si="0"/>
        <v>90</v>
      </c>
      <c r="D24" s="171">
        <f t="shared" si="1"/>
        <v>1.2398401983744316</v>
      </c>
      <c r="E24" s="38">
        <f t="shared" si="2"/>
        <v>509</v>
      </c>
      <c r="F24" s="171">
        <f t="shared" si="3"/>
        <v>7.0119851219176201</v>
      </c>
      <c r="G24" s="38">
        <f t="shared" si="4"/>
        <v>1075</v>
      </c>
      <c r="H24" s="171">
        <f t="shared" si="5"/>
        <v>14.809202369472379</v>
      </c>
      <c r="I24" s="38">
        <f t="shared" si="6"/>
        <v>1016</v>
      </c>
      <c r="J24" s="171">
        <f t="shared" si="7"/>
        <v>13.996418239426919</v>
      </c>
      <c r="K24" s="38">
        <f t="shared" si="8"/>
        <v>3672</v>
      </c>
      <c r="L24" s="171">
        <f t="shared" si="9"/>
        <v>50.585480093676814</v>
      </c>
      <c r="M24" s="38">
        <f t="shared" si="10"/>
        <v>620</v>
      </c>
      <c r="N24" s="171">
        <f t="shared" si="11"/>
        <v>8.5411213665794179</v>
      </c>
      <c r="O24" s="38">
        <f t="shared" si="12"/>
        <v>277</v>
      </c>
      <c r="P24" s="171">
        <f t="shared" si="13"/>
        <v>3.8159526105524177</v>
      </c>
      <c r="Q24" s="38">
        <f t="shared" si="14"/>
        <v>7259</v>
      </c>
      <c r="S24" s="279" t="s">
        <v>1299</v>
      </c>
      <c r="T24" s="280">
        <v>7259</v>
      </c>
      <c r="U24" s="280">
        <v>90</v>
      </c>
      <c r="V24" s="280">
        <v>94</v>
      </c>
      <c r="W24" s="280">
        <v>94</v>
      </c>
      <c r="X24" s="280">
        <v>110</v>
      </c>
      <c r="Y24" s="280">
        <v>99</v>
      </c>
      <c r="Z24" s="280">
        <v>112</v>
      </c>
      <c r="AA24" s="280">
        <v>115</v>
      </c>
      <c r="AB24" s="280">
        <v>117</v>
      </c>
      <c r="AC24" s="280">
        <v>114</v>
      </c>
      <c r="AD24" s="280">
        <v>110</v>
      </c>
      <c r="AE24" s="280">
        <v>117</v>
      </c>
      <c r="AF24" s="280">
        <v>110</v>
      </c>
      <c r="AG24" s="280">
        <v>97</v>
      </c>
      <c r="AH24" s="280">
        <v>105</v>
      </c>
      <c r="AI24" s="280">
        <v>95</v>
      </c>
      <c r="AJ24" s="280">
        <v>95</v>
      </c>
      <c r="AK24" s="280">
        <v>106</v>
      </c>
      <c r="AL24" s="280">
        <v>88</v>
      </c>
      <c r="AM24" s="280">
        <v>106</v>
      </c>
      <c r="AN24" s="280">
        <v>112</v>
      </c>
      <c r="AO24" s="280">
        <v>112</v>
      </c>
      <c r="AP24" s="280">
        <v>95</v>
      </c>
      <c r="AQ24" s="280">
        <v>98</v>
      </c>
      <c r="AR24" s="280">
        <v>93</v>
      </c>
      <c r="AS24" s="280">
        <v>107</v>
      </c>
      <c r="AT24" s="280">
        <v>99</v>
      </c>
      <c r="AU24" s="280">
        <v>106</v>
      </c>
      <c r="AV24" s="280">
        <v>114</v>
      </c>
      <c r="AW24" s="280">
        <v>95</v>
      </c>
      <c r="AX24" s="280">
        <v>87</v>
      </c>
      <c r="AY24" s="280">
        <v>101</v>
      </c>
      <c r="AZ24" s="280">
        <v>79</v>
      </c>
      <c r="BA24" s="280">
        <v>108</v>
      </c>
      <c r="BB24" s="280">
        <v>107</v>
      </c>
      <c r="BC24" s="280">
        <v>94</v>
      </c>
      <c r="BD24" s="280">
        <v>106</v>
      </c>
      <c r="BE24" s="280">
        <v>96</v>
      </c>
      <c r="BF24" s="280">
        <v>133</v>
      </c>
      <c r="BG24" s="280">
        <v>94</v>
      </c>
      <c r="BH24" s="280">
        <v>104</v>
      </c>
      <c r="BI24" s="280">
        <v>73</v>
      </c>
      <c r="BJ24" s="280">
        <v>84</v>
      </c>
      <c r="BK24" s="280">
        <v>100</v>
      </c>
      <c r="BL24" s="280">
        <v>91</v>
      </c>
      <c r="BM24" s="280">
        <v>109</v>
      </c>
      <c r="BN24" s="280">
        <v>99</v>
      </c>
      <c r="BO24" s="280">
        <v>86</v>
      </c>
      <c r="BP24" s="280">
        <v>98</v>
      </c>
      <c r="BQ24" s="280">
        <v>85</v>
      </c>
      <c r="BR24" s="280">
        <v>69</v>
      </c>
      <c r="BS24" s="280">
        <v>59</v>
      </c>
      <c r="BT24" s="280">
        <v>73</v>
      </c>
      <c r="BU24" s="280">
        <v>68</v>
      </c>
      <c r="BV24" s="280">
        <v>77</v>
      </c>
      <c r="BW24" s="280">
        <v>70</v>
      </c>
      <c r="BX24" s="280">
        <v>87</v>
      </c>
      <c r="BY24" s="280">
        <v>76</v>
      </c>
      <c r="BZ24" s="280">
        <v>98</v>
      </c>
      <c r="CA24" s="280">
        <v>94</v>
      </c>
      <c r="CB24" s="280">
        <v>68</v>
      </c>
      <c r="CC24" s="280">
        <v>94</v>
      </c>
      <c r="CD24" s="280">
        <v>95</v>
      </c>
      <c r="CE24" s="280">
        <v>88</v>
      </c>
      <c r="CF24" s="280">
        <v>79</v>
      </c>
      <c r="CG24" s="280">
        <v>62</v>
      </c>
      <c r="CH24" s="280">
        <v>83</v>
      </c>
      <c r="CI24" s="280">
        <v>83</v>
      </c>
      <c r="CJ24" s="280">
        <v>51</v>
      </c>
      <c r="CK24" s="280">
        <v>69</v>
      </c>
      <c r="CL24" s="280">
        <v>52</v>
      </c>
      <c r="CM24" s="280">
        <v>51</v>
      </c>
      <c r="CN24" s="280">
        <v>72</v>
      </c>
      <c r="CO24" s="280">
        <v>54</v>
      </c>
      <c r="CP24" s="280">
        <v>54</v>
      </c>
      <c r="CQ24" s="280">
        <v>31</v>
      </c>
      <c r="CR24" s="280">
        <v>45</v>
      </c>
      <c r="CS24" s="280">
        <v>34</v>
      </c>
      <c r="CT24" s="280">
        <v>31</v>
      </c>
      <c r="CU24" s="280">
        <v>39</v>
      </c>
      <c r="CV24" s="280">
        <v>37</v>
      </c>
      <c r="CW24" s="280">
        <v>33</v>
      </c>
      <c r="CX24" s="280">
        <v>35</v>
      </c>
      <c r="CY24" s="280">
        <v>34</v>
      </c>
      <c r="CZ24" s="280">
        <v>24</v>
      </c>
      <c r="DA24" s="280">
        <v>23</v>
      </c>
      <c r="DB24" s="280">
        <v>22</v>
      </c>
      <c r="DC24" s="280">
        <v>33</v>
      </c>
      <c r="DD24" s="280">
        <v>17</v>
      </c>
      <c r="DE24" s="280">
        <v>14</v>
      </c>
      <c r="DF24" s="280">
        <v>11</v>
      </c>
      <c r="DG24" s="280">
        <v>7</v>
      </c>
      <c r="DH24" s="280">
        <v>10</v>
      </c>
      <c r="DI24" s="280">
        <v>5</v>
      </c>
      <c r="DJ24" s="280">
        <v>2</v>
      </c>
      <c r="DK24" s="280">
        <v>3</v>
      </c>
      <c r="DL24" s="280">
        <v>1</v>
      </c>
      <c r="DM24" s="280">
        <v>1</v>
      </c>
      <c r="DN24" s="281" t="s">
        <v>1293</v>
      </c>
      <c r="DO24" s="281" t="s">
        <v>1293</v>
      </c>
      <c r="DP24" s="280">
        <v>2</v>
      </c>
      <c r="DQ24" s="281" t="s">
        <v>1293</v>
      </c>
      <c r="DR24" s="281" t="s">
        <v>1293</v>
      </c>
      <c r="DS24" s="281" t="s">
        <v>1293</v>
      </c>
      <c r="DT24" s="281" t="s">
        <v>1293</v>
      </c>
      <c r="DU24" s="281" t="s">
        <v>1293</v>
      </c>
      <c r="DV24" s="281" t="s">
        <v>1293</v>
      </c>
      <c r="DW24" s="281" t="s">
        <v>1293</v>
      </c>
      <c r="DX24" s="281" t="s">
        <v>1293</v>
      </c>
      <c r="DY24" s="281" t="s">
        <v>1293</v>
      </c>
      <c r="DZ24" s="281" t="s">
        <v>1293</v>
      </c>
      <c r="EB24" s="70">
        <f t="shared" si="15"/>
        <v>8.2518253202920526</v>
      </c>
      <c r="EC24" s="70">
        <f t="shared" si="16"/>
        <v>14.809202369472379</v>
      </c>
      <c r="ED24" s="70">
        <f t="shared" si="17"/>
        <v>64.581898333103737</v>
      </c>
      <c r="EE24" s="70">
        <f t="shared" si="18"/>
        <v>12.357073977131837</v>
      </c>
    </row>
    <row r="25" spans="1:135">
      <c r="A25" s="21">
        <v>3506</v>
      </c>
      <c r="B25" s="16" t="s">
        <v>171</v>
      </c>
      <c r="C25" s="35">
        <v>0</v>
      </c>
      <c r="D25" s="172">
        <f t="shared" si="1"/>
        <v>0</v>
      </c>
      <c r="E25" s="35">
        <f t="shared" si="2"/>
        <v>1</v>
      </c>
      <c r="F25" s="172">
        <f t="shared" si="3"/>
        <v>1.7857142857142856</v>
      </c>
      <c r="G25" s="35">
        <f t="shared" si="4"/>
        <v>6</v>
      </c>
      <c r="H25" s="172">
        <f t="shared" si="5"/>
        <v>10.714285714285714</v>
      </c>
      <c r="I25" s="35">
        <f t="shared" si="6"/>
        <v>7</v>
      </c>
      <c r="J25" s="172">
        <f t="shared" si="7"/>
        <v>12.5</v>
      </c>
      <c r="K25" s="35">
        <f t="shared" si="8"/>
        <v>30</v>
      </c>
      <c r="L25" s="172">
        <f t="shared" si="9"/>
        <v>53.571428571428569</v>
      </c>
      <c r="M25" s="35">
        <f t="shared" si="10"/>
        <v>10</v>
      </c>
      <c r="N25" s="172">
        <f t="shared" si="11"/>
        <v>17.857142857142858</v>
      </c>
      <c r="O25" s="35">
        <f t="shared" si="12"/>
        <v>2</v>
      </c>
      <c r="P25" s="172">
        <f t="shared" si="13"/>
        <v>3.5714285714285712</v>
      </c>
      <c r="Q25" s="35">
        <f t="shared" si="14"/>
        <v>56</v>
      </c>
      <c r="S25" s="279" t="s">
        <v>171</v>
      </c>
      <c r="T25" s="280">
        <v>56</v>
      </c>
      <c r="U25" s="281" t="s">
        <v>1293</v>
      </c>
      <c r="V25" s="281" t="s">
        <v>1293</v>
      </c>
      <c r="W25" s="280">
        <v>1</v>
      </c>
      <c r="X25" s="281" t="s">
        <v>1293</v>
      </c>
      <c r="Y25" s="281" t="s">
        <v>1293</v>
      </c>
      <c r="Z25" s="281" t="s">
        <v>1293</v>
      </c>
      <c r="AA25" s="281" t="s">
        <v>1293</v>
      </c>
      <c r="AB25" s="281" t="s">
        <v>1293</v>
      </c>
      <c r="AC25" s="280">
        <v>2</v>
      </c>
      <c r="AD25" s="280">
        <v>1</v>
      </c>
      <c r="AE25" s="280">
        <v>1</v>
      </c>
      <c r="AF25" s="281" t="s">
        <v>1293</v>
      </c>
      <c r="AG25" s="280">
        <v>1</v>
      </c>
      <c r="AH25" s="281" t="s">
        <v>1293</v>
      </c>
      <c r="AI25" s="280">
        <v>1</v>
      </c>
      <c r="AJ25" s="281" t="s">
        <v>1293</v>
      </c>
      <c r="AK25" s="280">
        <v>1</v>
      </c>
      <c r="AL25" s="280">
        <v>1</v>
      </c>
      <c r="AM25" s="281" t="s">
        <v>1293</v>
      </c>
      <c r="AN25" s="280">
        <v>1</v>
      </c>
      <c r="AO25" s="281" t="s">
        <v>1293</v>
      </c>
      <c r="AP25" s="281" t="s">
        <v>1293</v>
      </c>
      <c r="AQ25" s="281" t="s">
        <v>1293</v>
      </c>
      <c r="AR25" s="280">
        <v>3</v>
      </c>
      <c r="AS25" s="281" t="s">
        <v>1293</v>
      </c>
      <c r="AT25" s="280">
        <v>1</v>
      </c>
      <c r="AU25" s="281" t="s">
        <v>1293</v>
      </c>
      <c r="AV25" s="280">
        <v>1</v>
      </c>
      <c r="AW25" s="281" t="s">
        <v>1293</v>
      </c>
      <c r="AX25" s="281" t="s">
        <v>1293</v>
      </c>
      <c r="AY25" s="281" t="s">
        <v>1293</v>
      </c>
      <c r="AZ25" s="280">
        <v>2</v>
      </c>
      <c r="BA25" s="281" t="s">
        <v>1293</v>
      </c>
      <c r="BB25" s="281" t="s">
        <v>1293</v>
      </c>
      <c r="BC25" s="281" t="s">
        <v>1293</v>
      </c>
      <c r="BD25" s="281" t="s">
        <v>1293</v>
      </c>
      <c r="BE25" s="280">
        <v>1</v>
      </c>
      <c r="BF25" s="281" t="s">
        <v>1293</v>
      </c>
      <c r="BG25" s="281" t="s">
        <v>1293</v>
      </c>
      <c r="BH25" s="281" t="s">
        <v>1293</v>
      </c>
      <c r="BI25" s="281" t="s">
        <v>1293</v>
      </c>
      <c r="BJ25" s="280">
        <v>1</v>
      </c>
      <c r="BK25" s="281" t="s">
        <v>1293</v>
      </c>
      <c r="BL25" s="280">
        <v>1</v>
      </c>
      <c r="BM25" s="280">
        <v>2</v>
      </c>
      <c r="BN25" s="280">
        <v>1</v>
      </c>
      <c r="BO25" s="281" t="s">
        <v>1293</v>
      </c>
      <c r="BP25" s="281" t="s">
        <v>1293</v>
      </c>
      <c r="BQ25" s="281" t="s">
        <v>1293</v>
      </c>
      <c r="BR25" s="280">
        <v>1</v>
      </c>
      <c r="BS25" s="281" t="s">
        <v>1293</v>
      </c>
      <c r="BT25" s="280">
        <v>1</v>
      </c>
      <c r="BU25" s="280">
        <v>2</v>
      </c>
      <c r="BV25" s="281" t="s">
        <v>1293</v>
      </c>
      <c r="BW25" s="280">
        <v>1</v>
      </c>
      <c r="BX25" s="280">
        <v>1</v>
      </c>
      <c r="BY25" s="280">
        <v>3</v>
      </c>
      <c r="BZ25" s="280">
        <v>3</v>
      </c>
      <c r="CA25" s="280">
        <v>2</v>
      </c>
      <c r="CB25" s="281" t="s">
        <v>1293</v>
      </c>
      <c r="CC25" s="281" t="s">
        <v>1293</v>
      </c>
      <c r="CD25" s="280">
        <v>2</v>
      </c>
      <c r="CE25" s="280">
        <v>1</v>
      </c>
      <c r="CF25" s="281" t="s">
        <v>1293</v>
      </c>
      <c r="CG25" s="280">
        <v>3</v>
      </c>
      <c r="CH25" s="280">
        <v>1</v>
      </c>
      <c r="CI25" s="281" t="s">
        <v>1293</v>
      </c>
      <c r="CJ25" s="280">
        <v>1</v>
      </c>
      <c r="CK25" s="280">
        <v>2</v>
      </c>
      <c r="CL25" s="281" t="s">
        <v>1293</v>
      </c>
      <c r="CM25" s="280">
        <v>1</v>
      </c>
      <c r="CN25" s="280">
        <v>1</v>
      </c>
      <c r="CO25" s="280">
        <v>1</v>
      </c>
      <c r="CP25" s="281" t="s">
        <v>1293</v>
      </c>
      <c r="CQ25" s="281" t="s">
        <v>1293</v>
      </c>
      <c r="CR25" s="280">
        <v>1</v>
      </c>
      <c r="CS25" s="280">
        <v>1</v>
      </c>
      <c r="CT25" s="281" t="s">
        <v>1293</v>
      </c>
      <c r="CU25" s="280">
        <v>1</v>
      </c>
      <c r="CV25" s="280">
        <v>1</v>
      </c>
      <c r="CW25" s="281" t="s">
        <v>1293</v>
      </c>
      <c r="CX25" s="281" t="s">
        <v>1293</v>
      </c>
      <c r="CY25" s="281" t="s">
        <v>1293</v>
      </c>
      <c r="CZ25" s="281" t="s">
        <v>1293</v>
      </c>
      <c r="DA25" s="281" t="s">
        <v>1293</v>
      </c>
      <c r="DB25" s="281" t="s">
        <v>1293</v>
      </c>
      <c r="DC25" s="281" t="s">
        <v>1293</v>
      </c>
      <c r="DD25" s="280">
        <v>2</v>
      </c>
      <c r="DE25" s="281" t="s">
        <v>1293</v>
      </c>
      <c r="DF25" s="281" t="s">
        <v>1293</v>
      </c>
      <c r="DG25" s="281" t="s">
        <v>1293</v>
      </c>
      <c r="DH25" s="281" t="s">
        <v>1293</v>
      </c>
      <c r="DI25" s="281" t="s">
        <v>1293</v>
      </c>
      <c r="DJ25" s="281" t="s">
        <v>1293</v>
      </c>
      <c r="DK25" s="281" t="s">
        <v>1293</v>
      </c>
      <c r="DL25" s="281" t="s">
        <v>1293</v>
      </c>
      <c r="DM25" s="281" t="s">
        <v>1293</v>
      </c>
      <c r="DN25" s="281" t="s">
        <v>1293</v>
      </c>
      <c r="DO25" s="281" t="s">
        <v>1293</v>
      </c>
      <c r="DP25" s="281" t="s">
        <v>1293</v>
      </c>
      <c r="DQ25" s="281" t="s">
        <v>1293</v>
      </c>
      <c r="DR25" s="281" t="s">
        <v>1293</v>
      </c>
      <c r="DS25" s="281" t="s">
        <v>1293</v>
      </c>
      <c r="DT25" s="281" t="s">
        <v>1293</v>
      </c>
      <c r="DU25" s="281" t="s">
        <v>1293</v>
      </c>
      <c r="DV25" s="281" t="s">
        <v>1293</v>
      </c>
      <c r="DW25" s="281" t="s">
        <v>1293</v>
      </c>
      <c r="DX25" s="281" t="s">
        <v>1293</v>
      </c>
      <c r="DY25" s="281" t="s">
        <v>1293</v>
      </c>
      <c r="DZ25" s="281" t="s">
        <v>1293</v>
      </c>
      <c r="EB25" s="70">
        <f t="shared" si="15"/>
        <v>1.7857142857142856</v>
      </c>
      <c r="EC25" s="70">
        <f t="shared" si="16"/>
        <v>10.714285714285714</v>
      </c>
      <c r="ED25" s="70">
        <f t="shared" si="17"/>
        <v>66.071428571428569</v>
      </c>
      <c r="EE25" s="70">
        <f t="shared" si="18"/>
        <v>21.428571428571431</v>
      </c>
    </row>
    <row r="26" spans="1:135">
      <c r="A26" s="21">
        <v>3511</v>
      </c>
      <c r="B26" s="39" t="s">
        <v>172</v>
      </c>
      <c r="C26" s="38">
        <f t="shared" si="0"/>
        <v>7</v>
      </c>
      <c r="D26" s="171">
        <f t="shared" si="1"/>
        <v>1.0802469135802468</v>
      </c>
      <c r="E26" s="38">
        <f t="shared" si="2"/>
        <v>40</v>
      </c>
      <c r="F26" s="171">
        <f t="shared" si="3"/>
        <v>6.1728395061728394</v>
      </c>
      <c r="G26" s="38">
        <f t="shared" si="4"/>
        <v>93</v>
      </c>
      <c r="H26" s="171">
        <f t="shared" si="5"/>
        <v>14.351851851851851</v>
      </c>
      <c r="I26" s="38">
        <f t="shared" si="6"/>
        <v>84</v>
      </c>
      <c r="J26" s="171">
        <f t="shared" si="7"/>
        <v>12.962962962962962</v>
      </c>
      <c r="K26" s="38">
        <f t="shared" si="8"/>
        <v>350</v>
      </c>
      <c r="L26" s="171">
        <f t="shared" si="9"/>
        <v>54.012345679012341</v>
      </c>
      <c r="M26" s="38">
        <f t="shared" si="10"/>
        <v>51</v>
      </c>
      <c r="N26" s="171">
        <f t="shared" si="11"/>
        <v>7.8703703703703702</v>
      </c>
      <c r="O26" s="38">
        <f t="shared" si="12"/>
        <v>23</v>
      </c>
      <c r="P26" s="171">
        <f t="shared" si="13"/>
        <v>3.5493827160493825</v>
      </c>
      <c r="Q26" s="38">
        <f t="shared" si="14"/>
        <v>648</v>
      </c>
      <c r="S26" s="279" t="s">
        <v>172</v>
      </c>
      <c r="T26" s="280">
        <v>648</v>
      </c>
      <c r="U26" s="280">
        <v>7</v>
      </c>
      <c r="V26" s="280">
        <v>5</v>
      </c>
      <c r="W26" s="280">
        <v>11</v>
      </c>
      <c r="X26" s="280">
        <v>9</v>
      </c>
      <c r="Y26" s="280">
        <v>8</v>
      </c>
      <c r="Z26" s="280">
        <v>7</v>
      </c>
      <c r="AA26" s="280">
        <v>9</v>
      </c>
      <c r="AB26" s="280">
        <v>10</v>
      </c>
      <c r="AC26" s="280">
        <v>8</v>
      </c>
      <c r="AD26" s="280">
        <v>11</v>
      </c>
      <c r="AE26" s="280">
        <v>11</v>
      </c>
      <c r="AF26" s="280">
        <v>10</v>
      </c>
      <c r="AG26" s="280">
        <v>11</v>
      </c>
      <c r="AH26" s="280">
        <v>5</v>
      </c>
      <c r="AI26" s="280">
        <v>11</v>
      </c>
      <c r="AJ26" s="280">
        <v>7</v>
      </c>
      <c r="AK26" s="280">
        <v>10</v>
      </c>
      <c r="AL26" s="280">
        <v>7</v>
      </c>
      <c r="AM26" s="280">
        <v>6</v>
      </c>
      <c r="AN26" s="280">
        <v>7</v>
      </c>
      <c r="AO26" s="280">
        <v>4</v>
      </c>
      <c r="AP26" s="280">
        <v>7</v>
      </c>
      <c r="AQ26" s="280">
        <v>15</v>
      </c>
      <c r="AR26" s="280">
        <v>7</v>
      </c>
      <c r="AS26" s="280">
        <v>13</v>
      </c>
      <c r="AT26" s="280">
        <v>8</v>
      </c>
      <c r="AU26" s="280">
        <v>6</v>
      </c>
      <c r="AV26" s="280">
        <v>9</v>
      </c>
      <c r="AW26" s="280">
        <v>6</v>
      </c>
      <c r="AX26" s="280">
        <v>6</v>
      </c>
      <c r="AY26" s="280">
        <v>12</v>
      </c>
      <c r="AZ26" s="280">
        <v>5</v>
      </c>
      <c r="BA26" s="280">
        <v>8</v>
      </c>
      <c r="BB26" s="280">
        <v>5</v>
      </c>
      <c r="BC26" s="280">
        <v>5</v>
      </c>
      <c r="BD26" s="280">
        <v>9</v>
      </c>
      <c r="BE26" s="280">
        <v>5</v>
      </c>
      <c r="BF26" s="280">
        <v>7</v>
      </c>
      <c r="BG26" s="280">
        <v>5</v>
      </c>
      <c r="BH26" s="280">
        <v>5</v>
      </c>
      <c r="BI26" s="280">
        <v>7</v>
      </c>
      <c r="BJ26" s="280">
        <v>9</v>
      </c>
      <c r="BK26" s="280">
        <v>6</v>
      </c>
      <c r="BL26" s="280">
        <v>8</v>
      </c>
      <c r="BM26" s="280">
        <v>7</v>
      </c>
      <c r="BN26" s="280">
        <v>10</v>
      </c>
      <c r="BO26" s="280">
        <v>6</v>
      </c>
      <c r="BP26" s="280">
        <v>11</v>
      </c>
      <c r="BQ26" s="280">
        <v>5</v>
      </c>
      <c r="BR26" s="280">
        <v>10</v>
      </c>
      <c r="BS26" s="280">
        <v>11</v>
      </c>
      <c r="BT26" s="280">
        <v>8</v>
      </c>
      <c r="BU26" s="280">
        <v>13</v>
      </c>
      <c r="BV26" s="280">
        <v>12</v>
      </c>
      <c r="BW26" s="280">
        <v>7</v>
      </c>
      <c r="BX26" s="280">
        <v>13</v>
      </c>
      <c r="BY26" s="280">
        <v>16</v>
      </c>
      <c r="BZ26" s="280">
        <v>9</v>
      </c>
      <c r="CA26" s="280">
        <v>17</v>
      </c>
      <c r="CB26" s="280">
        <v>8</v>
      </c>
      <c r="CC26" s="280">
        <v>6</v>
      </c>
      <c r="CD26" s="280">
        <v>12</v>
      </c>
      <c r="CE26" s="280">
        <v>9</v>
      </c>
      <c r="CF26" s="280">
        <v>12</v>
      </c>
      <c r="CG26" s="280">
        <v>15</v>
      </c>
      <c r="CH26" s="280">
        <v>4</v>
      </c>
      <c r="CI26" s="280">
        <v>6</v>
      </c>
      <c r="CJ26" s="280">
        <v>6</v>
      </c>
      <c r="CK26" s="280">
        <v>4</v>
      </c>
      <c r="CL26" s="280">
        <v>8</v>
      </c>
      <c r="CM26" s="280">
        <v>2</v>
      </c>
      <c r="CN26" s="280">
        <v>7</v>
      </c>
      <c r="CO26" s="280">
        <v>5</v>
      </c>
      <c r="CP26" s="280">
        <v>7</v>
      </c>
      <c r="CQ26" s="280">
        <v>2</v>
      </c>
      <c r="CR26" s="280">
        <v>4</v>
      </c>
      <c r="CS26" s="281" t="s">
        <v>1293</v>
      </c>
      <c r="CT26" s="280">
        <v>1</v>
      </c>
      <c r="CU26" s="280">
        <v>2</v>
      </c>
      <c r="CV26" s="280">
        <v>3</v>
      </c>
      <c r="CW26" s="280">
        <v>2</v>
      </c>
      <c r="CX26" s="280">
        <v>1</v>
      </c>
      <c r="CY26" s="280">
        <v>5</v>
      </c>
      <c r="CZ26" s="280">
        <v>3</v>
      </c>
      <c r="DA26" s="281" t="s">
        <v>1293</v>
      </c>
      <c r="DB26" s="281" t="s">
        <v>1293</v>
      </c>
      <c r="DC26" s="281" t="s">
        <v>1293</v>
      </c>
      <c r="DD26" s="280">
        <v>2</v>
      </c>
      <c r="DE26" s="280">
        <v>2</v>
      </c>
      <c r="DF26" s="280">
        <v>2</v>
      </c>
      <c r="DG26" s="280">
        <v>1</v>
      </c>
      <c r="DH26" s="281" t="s">
        <v>1293</v>
      </c>
      <c r="DI26" s="280">
        <v>2</v>
      </c>
      <c r="DJ26" s="280">
        <v>1</v>
      </c>
      <c r="DK26" s="280">
        <v>1</v>
      </c>
      <c r="DL26" s="281" t="s">
        <v>1293</v>
      </c>
      <c r="DM26" s="281" t="s">
        <v>1293</v>
      </c>
      <c r="DN26" s="280">
        <v>1</v>
      </c>
      <c r="DO26" s="281" t="s">
        <v>1293</v>
      </c>
      <c r="DP26" s="281" t="s">
        <v>1293</v>
      </c>
      <c r="DQ26" s="281" t="s">
        <v>1293</v>
      </c>
      <c r="DR26" s="281" t="s">
        <v>1293</v>
      </c>
      <c r="DS26" s="281" t="s">
        <v>1293</v>
      </c>
      <c r="DT26" s="281" t="s">
        <v>1293</v>
      </c>
      <c r="DU26" s="281" t="s">
        <v>1293</v>
      </c>
      <c r="DV26" s="281" t="s">
        <v>1293</v>
      </c>
      <c r="DW26" s="281" t="s">
        <v>1293</v>
      </c>
      <c r="DX26" s="281" t="s">
        <v>1293</v>
      </c>
      <c r="DY26" s="281" t="s">
        <v>1293</v>
      </c>
      <c r="DZ26" s="281" t="s">
        <v>1293</v>
      </c>
      <c r="EB26" s="70">
        <f t="shared" si="15"/>
        <v>7.2530864197530862</v>
      </c>
      <c r="EC26" s="70">
        <f t="shared" si="16"/>
        <v>14.351851851851851</v>
      </c>
      <c r="ED26" s="70">
        <f t="shared" si="17"/>
        <v>66.975308641975303</v>
      </c>
      <c r="EE26" s="70">
        <f t="shared" si="18"/>
        <v>11.419753086419753</v>
      </c>
    </row>
    <row r="27" spans="1:135">
      <c r="A27" s="21">
        <v>3609</v>
      </c>
      <c r="B27" s="16" t="s">
        <v>173</v>
      </c>
      <c r="C27" s="35">
        <f t="shared" si="0"/>
        <v>44</v>
      </c>
      <c r="D27" s="172">
        <f t="shared" si="1"/>
        <v>1.1748998664886516</v>
      </c>
      <c r="E27" s="35">
        <f t="shared" si="2"/>
        <v>224</v>
      </c>
      <c r="F27" s="172">
        <f t="shared" si="3"/>
        <v>5.9813084112149539</v>
      </c>
      <c r="G27" s="35">
        <f t="shared" si="4"/>
        <v>472</v>
      </c>
      <c r="H27" s="172">
        <f t="shared" si="5"/>
        <v>12.603471295060082</v>
      </c>
      <c r="I27" s="35">
        <f t="shared" si="6"/>
        <v>521</v>
      </c>
      <c r="J27" s="172">
        <f t="shared" si="7"/>
        <v>13.911882510013351</v>
      </c>
      <c r="K27" s="35">
        <f t="shared" si="8"/>
        <v>1959</v>
      </c>
      <c r="L27" s="172">
        <f t="shared" si="9"/>
        <v>52.309746328437924</v>
      </c>
      <c r="M27" s="35">
        <f t="shared" si="10"/>
        <v>380</v>
      </c>
      <c r="N27" s="172">
        <f t="shared" si="11"/>
        <v>10.146862483311081</v>
      </c>
      <c r="O27" s="35">
        <f t="shared" si="12"/>
        <v>145</v>
      </c>
      <c r="P27" s="172">
        <f t="shared" si="13"/>
        <v>3.8718291054739651</v>
      </c>
      <c r="Q27" s="35">
        <f t="shared" si="14"/>
        <v>3745</v>
      </c>
      <c r="S27" s="279" t="s">
        <v>173</v>
      </c>
      <c r="T27" s="280">
        <v>3745</v>
      </c>
      <c r="U27" s="280">
        <v>44</v>
      </c>
      <c r="V27" s="280">
        <v>40</v>
      </c>
      <c r="W27" s="280">
        <v>49</v>
      </c>
      <c r="X27" s="280">
        <v>46</v>
      </c>
      <c r="Y27" s="280">
        <v>44</v>
      </c>
      <c r="Z27" s="280">
        <v>45</v>
      </c>
      <c r="AA27" s="280">
        <v>47</v>
      </c>
      <c r="AB27" s="280">
        <v>43</v>
      </c>
      <c r="AC27" s="280">
        <v>37</v>
      </c>
      <c r="AD27" s="280">
        <v>61</v>
      </c>
      <c r="AE27" s="280">
        <v>45</v>
      </c>
      <c r="AF27" s="280">
        <v>59</v>
      </c>
      <c r="AG27" s="280">
        <v>47</v>
      </c>
      <c r="AH27" s="280">
        <v>49</v>
      </c>
      <c r="AI27" s="280">
        <v>47</v>
      </c>
      <c r="AJ27" s="280">
        <v>37</v>
      </c>
      <c r="AK27" s="280">
        <v>50</v>
      </c>
      <c r="AL27" s="280">
        <v>46</v>
      </c>
      <c r="AM27" s="280">
        <v>54</v>
      </c>
      <c r="AN27" s="280">
        <v>44</v>
      </c>
      <c r="AO27" s="280">
        <v>46</v>
      </c>
      <c r="AP27" s="280">
        <v>54</v>
      </c>
      <c r="AQ27" s="280">
        <v>52</v>
      </c>
      <c r="AR27" s="280">
        <v>55</v>
      </c>
      <c r="AS27" s="280">
        <v>55</v>
      </c>
      <c r="AT27" s="280">
        <v>65</v>
      </c>
      <c r="AU27" s="280">
        <v>82</v>
      </c>
      <c r="AV27" s="280">
        <v>60</v>
      </c>
      <c r="AW27" s="280">
        <v>68</v>
      </c>
      <c r="AX27" s="280">
        <v>60</v>
      </c>
      <c r="AY27" s="280">
        <v>39</v>
      </c>
      <c r="AZ27" s="280">
        <v>51</v>
      </c>
      <c r="BA27" s="280">
        <v>38</v>
      </c>
      <c r="BB27" s="280">
        <v>45</v>
      </c>
      <c r="BC27" s="280">
        <v>45</v>
      </c>
      <c r="BD27" s="280">
        <v>43</v>
      </c>
      <c r="BE27" s="280">
        <v>54</v>
      </c>
      <c r="BF27" s="280">
        <v>47</v>
      </c>
      <c r="BG27" s="280">
        <v>52</v>
      </c>
      <c r="BH27" s="280">
        <v>37</v>
      </c>
      <c r="BI27" s="280">
        <v>36</v>
      </c>
      <c r="BJ27" s="280">
        <v>44</v>
      </c>
      <c r="BK27" s="280">
        <v>43</v>
      </c>
      <c r="BL27" s="280">
        <v>36</v>
      </c>
      <c r="BM27" s="280">
        <v>51</v>
      </c>
      <c r="BN27" s="280">
        <v>58</v>
      </c>
      <c r="BO27" s="280">
        <v>37</v>
      </c>
      <c r="BP27" s="280">
        <v>42</v>
      </c>
      <c r="BQ27" s="280">
        <v>45</v>
      </c>
      <c r="BR27" s="280">
        <v>40</v>
      </c>
      <c r="BS27" s="280">
        <v>41</v>
      </c>
      <c r="BT27" s="280">
        <v>54</v>
      </c>
      <c r="BU27" s="280">
        <v>48</v>
      </c>
      <c r="BV27" s="280">
        <v>44</v>
      </c>
      <c r="BW27" s="280">
        <v>51</v>
      </c>
      <c r="BX27" s="280">
        <v>48</v>
      </c>
      <c r="BY27" s="280">
        <v>49</v>
      </c>
      <c r="BZ27" s="280">
        <v>40</v>
      </c>
      <c r="CA27" s="280">
        <v>52</v>
      </c>
      <c r="CB27" s="280">
        <v>53</v>
      </c>
      <c r="CC27" s="280">
        <v>47</v>
      </c>
      <c r="CD27" s="280">
        <v>39</v>
      </c>
      <c r="CE27" s="280">
        <v>55</v>
      </c>
      <c r="CF27" s="280">
        <v>36</v>
      </c>
      <c r="CG27" s="280">
        <v>50</v>
      </c>
      <c r="CH27" s="280">
        <v>52</v>
      </c>
      <c r="CI27" s="280">
        <v>47</v>
      </c>
      <c r="CJ27" s="280">
        <v>37</v>
      </c>
      <c r="CK27" s="280">
        <v>49</v>
      </c>
      <c r="CL27" s="280">
        <v>37</v>
      </c>
      <c r="CM27" s="280">
        <v>24</v>
      </c>
      <c r="CN27" s="280">
        <v>36</v>
      </c>
      <c r="CO27" s="280">
        <v>36</v>
      </c>
      <c r="CP27" s="280">
        <v>28</v>
      </c>
      <c r="CQ27" s="280">
        <v>32</v>
      </c>
      <c r="CR27" s="280">
        <v>19</v>
      </c>
      <c r="CS27" s="280">
        <v>17</v>
      </c>
      <c r="CT27" s="280">
        <v>23</v>
      </c>
      <c r="CU27" s="280">
        <v>25</v>
      </c>
      <c r="CV27" s="280">
        <v>17</v>
      </c>
      <c r="CW27" s="280">
        <v>8</v>
      </c>
      <c r="CX27" s="280">
        <v>18</v>
      </c>
      <c r="CY27" s="280">
        <v>18</v>
      </c>
      <c r="CZ27" s="280">
        <v>12</v>
      </c>
      <c r="DA27" s="280">
        <v>14</v>
      </c>
      <c r="DB27" s="280">
        <v>13</v>
      </c>
      <c r="DC27" s="280">
        <v>10</v>
      </c>
      <c r="DD27" s="280">
        <v>15</v>
      </c>
      <c r="DE27" s="280">
        <v>6</v>
      </c>
      <c r="DF27" s="280">
        <v>7</v>
      </c>
      <c r="DG27" s="280">
        <v>7</v>
      </c>
      <c r="DH27" s="280">
        <v>5</v>
      </c>
      <c r="DI27" s="280">
        <v>6</v>
      </c>
      <c r="DJ27" s="281" t="s">
        <v>1293</v>
      </c>
      <c r="DK27" s="280">
        <v>2</v>
      </c>
      <c r="DL27" s="280">
        <v>1</v>
      </c>
      <c r="DM27" s="281" t="s">
        <v>1293</v>
      </c>
      <c r="DN27" s="280">
        <v>1</v>
      </c>
      <c r="DO27" s="280">
        <v>1</v>
      </c>
      <c r="DP27" s="281" t="s">
        <v>1293</v>
      </c>
      <c r="DQ27" s="281" t="s">
        <v>1293</v>
      </c>
      <c r="DR27" s="281" t="s">
        <v>1293</v>
      </c>
      <c r="DS27" s="281" t="s">
        <v>1293</v>
      </c>
      <c r="DT27" s="280">
        <v>1</v>
      </c>
      <c r="DU27" s="281" t="s">
        <v>1293</v>
      </c>
      <c r="DV27" s="281" t="s">
        <v>1293</v>
      </c>
      <c r="DW27" s="281" t="s">
        <v>1293</v>
      </c>
      <c r="DX27" s="281" t="s">
        <v>1293</v>
      </c>
      <c r="DY27" s="281" t="s">
        <v>1293</v>
      </c>
      <c r="DZ27" s="281" t="s">
        <v>1293</v>
      </c>
      <c r="EB27" s="70">
        <f t="shared" si="15"/>
        <v>7.1562082777036053</v>
      </c>
      <c r="EC27" s="70">
        <f t="shared" si="16"/>
        <v>12.603471295060082</v>
      </c>
      <c r="ED27" s="70">
        <f t="shared" si="17"/>
        <v>66.221628838451281</v>
      </c>
      <c r="EE27" s="70">
        <f t="shared" si="18"/>
        <v>14.018691588785046</v>
      </c>
    </row>
    <row r="28" spans="1:135">
      <c r="A28" s="21">
        <v>3709</v>
      </c>
      <c r="B28" s="39" t="s">
        <v>174</v>
      </c>
      <c r="C28" s="38">
        <f t="shared" si="0"/>
        <v>10</v>
      </c>
      <c r="D28" s="171">
        <f t="shared" si="1"/>
        <v>1.1402508551881414</v>
      </c>
      <c r="E28" s="38">
        <f t="shared" si="2"/>
        <v>60</v>
      </c>
      <c r="F28" s="171">
        <f t="shared" si="3"/>
        <v>6.8415051311288488</v>
      </c>
      <c r="G28" s="38">
        <f t="shared" si="4"/>
        <v>85</v>
      </c>
      <c r="H28" s="171">
        <f t="shared" si="5"/>
        <v>9.6921322690992024</v>
      </c>
      <c r="I28" s="38">
        <f t="shared" si="6"/>
        <v>129</v>
      </c>
      <c r="J28" s="171">
        <f t="shared" si="7"/>
        <v>14.709236031927023</v>
      </c>
      <c r="K28" s="38">
        <f t="shared" si="8"/>
        <v>499</v>
      </c>
      <c r="L28" s="171">
        <f t="shared" si="9"/>
        <v>56.898517673888257</v>
      </c>
      <c r="M28" s="38">
        <f t="shared" si="10"/>
        <v>57</v>
      </c>
      <c r="N28" s="171">
        <f t="shared" si="11"/>
        <v>6.4994298745724057</v>
      </c>
      <c r="O28" s="38">
        <f t="shared" si="12"/>
        <v>37</v>
      </c>
      <c r="P28" s="171">
        <f t="shared" si="13"/>
        <v>4.2189281641961234</v>
      </c>
      <c r="Q28" s="38">
        <f t="shared" si="14"/>
        <v>877</v>
      </c>
      <c r="S28" s="279" t="s">
        <v>174</v>
      </c>
      <c r="T28" s="280">
        <v>877</v>
      </c>
      <c r="U28" s="280">
        <v>10</v>
      </c>
      <c r="V28" s="280">
        <v>8</v>
      </c>
      <c r="W28" s="280">
        <v>10</v>
      </c>
      <c r="X28" s="280">
        <v>18</v>
      </c>
      <c r="Y28" s="280">
        <v>10</v>
      </c>
      <c r="Z28" s="280">
        <v>14</v>
      </c>
      <c r="AA28" s="280">
        <v>14</v>
      </c>
      <c r="AB28" s="280">
        <v>6</v>
      </c>
      <c r="AC28" s="280">
        <v>9</v>
      </c>
      <c r="AD28" s="280">
        <v>7</v>
      </c>
      <c r="AE28" s="280">
        <v>7</v>
      </c>
      <c r="AF28" s="280">
        <v>7</v>
      </c>
      <c r="AG28" s="280">
        <v>9</v>
      </c>
      <c r="AH28" s="280">
        <v>6</v>
      </c>
      <c r="AI28" s="280">
        <v>12</v>
      </c>
      <c r="AJ28" s="280">
        <v>8</v>
      </c>
      <c r="AK28" s="280">
        <v>7</v>
      </c>
      <c r="AL28" s="280">
        <v>12</v>
      </c>
      <c r="AM28" s="280">
        <v>9</v>
      </c>
      <c r="AN28" s="280">
        <v>10</v>
      </c>
      <c r="AO28" s="280">
        <v>15</v>
      </c>
      <c r="AP28" s="280">
        <v>11</v>
      </c>
      <c r="AQ28" s="280">
        <v>16</v>
      </c>
      <c r="AR28" s="280">
        <v>13</v>
      </c>
      <c r="AS28" s="280">
        <v>14</v>
      </c>
      <c r="AT28" s="280">
        <v>22</v>
      </c>
      <c r="AU28" s="280">
        <v>20</v>
      </c>
      <c r="AV28" s="280">
        <v>22</v>
      </c>
      <c r="AW28" s="280">
        <v>12</v>
      </c>
      <c r="AX28" s="280">
        <v>20</v>
      </c>
      <c r="AY28" s="280">
        <v>9</v>
      </c>
      <c r="AZ28" s="280">
        <v>21</v>
      </c>
      <c r="BA28" s="280">
        <v>23</v>
      </c>
      <c r="BB28" s="280">
        <v>14</v>
      </c>
      <c r="BC28" s="280">
        <v>10</v>
      </c>
      <c r="BD28" s="280">
        <v>11</v>
      </c>
      <c r="BE28" s="280">
        <v>8</v>
      </c>
      <c r="BF28" s="280">
        <v>10</v>
      </c>
      <c r="BG28" s="280">
        <v>12</v>
      </c>
      <c r="BH28" s="280">
        <v>11</v>
      </c>
      <c r="BI28" s="280">
        <v>7</v>
      </c>
      <c r="BJ28" s="280">
        <v>4</v>
      </c>
      <c r="BK28" s="280">
        <v>12</v>
      </c>
      <c r="BL28" s="280">
        <v>6</v>
      </c>
      <c r="BM28" s="280">
        <v>13</v>
      </c>
      <c r="BN28" s="280">
        <v>6</v>
      </c>
      <c r="BO28" s="280">
        <v>9</v>
      </c>
      <c r="BP28" s="280">
        <v>7</v>
      </c>
      <c r="BQ28" s="280">
        <v>10</v>
      </c>
      <c r="BR28" s="280">
        <v>14</v>
      </c>
      <c r="BS28" s="280">
        <v>14</v>
      </c>
      <c r="BT28" s="280">
        <v>15</v>
      </c>
      <c r="BU28" s="280">
        <v>15</v>
      </c>
      <c r="BV28" s="280">
        <v>19</v>
      </c>
      <c r="BW28" s="280">
        <v>18</v>
      </c>
      <c r="BX28" s="280">
        <v>11</v>
      </c>
      <c r="BY28" s="280">
        <v>12</v>
      </c>
      <c r="BZ28" s="280">
        <v>18</v>
      </c>
      <c r="CA28" s="280">
        <v>9</v>
      </c>
      <c r="CB28" s="280">
        <v>10</v>
      </c>
      <c r="CC28" s="280">
        <v>13</v>
      </c>
      <c r="CD28" s="280">
        <v>11</v>
      </c>
      <c r="CE28" s="280">
        <v>17</v>
      </c>
      <c r="CF28" s="280">
        <v>9</v>
      </c>
      <c r="CG28" s="280">
        <v>7</v>
      </c>
      <c r="CH28" s="280">
        <v>5</v>
      </c>
      <c r="CI28" s="280">
        <v>5</v>
      </c>
      <c r="CJ28" s="280">
        <v>5</v>
      </c>
      <c r="CK28" s="280">
        <v>3</v>
      </c>
      <c r="CL28" s="280">
        <v>8</v>
      </c>
      <c r="CM28" s="280">
        <v>7</v>
      </c>
      <c r="CN28" s="280">
        <v>3</v>
      </c>
      <c r="CO28" s="280">
        <v>3</v>
      </c>
      <c r="CP28" s="280">
        <v>3</v>
      </c>
      <c r="CQ28" s="280">
        <v>6</v>
      </c>
      <c r="CR28" s="280">
        <v>5</v>
      </c>
      <c r="CS28" s="280">
        <v>2</v>
      </c>
      <c r="CT28" s="280">
        <v>4</v>
      </c>
      <c r="CU28" s="280">
        <v>5</v>
      </c>
      <c r="CV28" s="280">
        <v>3</v>
      </c>
      <c r="CW28" s="280">
        <v>5</v>
      </c>
      <c r="CX28" s="280">
        <v>2</v>
      </c>
      <c r="CY28" s="280">
        <v>8</v>
      </c>
      <c r="CZ28" s="280">
        <v>3</v>
      </c>
      <c r="DA28" s="280">
        <v>1</v>
      </c>
      <c r="DB28" s="280">
        <v>4</v>
      </c>
      <c r="DC28" s="280">
        <v>6</v>
      </c>
      <c r="DD28" s="280">
        <v>3</v>
      </c>
      <c r="DE28" s="280">
        <v>3</v>
      </c>
      <c r="DF28" s="281" t="s">
        <v>1293</v>
      </c>
      <c r="DG28" s="281" t="s">
        <v>1293</v>
      </c>
      <c r="DH28" s="280">
        <v>1</v>
      </c>
      <c r="DI28" s="281" t="s">
        <v>1293</v>
      </c>
      <c r="DJ28" s="281" t="s">
        <v>1293</v>
      </c>
      <c r="DK28" s="281" t="s">
        <v>1293</v>
      </c>
      <c r="DL28" s="280">
        <v>1</v>
      </c>
      <c r="DM28" s="281" t="s">
        <v>1293</v>
      </c>
      <c r="DN28" s="281" t="s">
        <v>1293</v>
      </c>
      <c r="DO28" s="281" t="s">
        <v>1293</v>
      </c>
      <c r="DP28" s="281" t="s">
        <v>1293</v>
      </c>
      <c r="DQ28" s="281" t="s">
        <v>1293</v>
      </c>
      <c r="DR28" s="281" t="s">
        <v>1293</v>
      </c>
      <c r="DS28" s="281" t="s">
        <v>1293</v>
      </c>
      <c r="DT28" s="281" t="s">
        <v>1293</v>
      </c>
      <c r="DU28" s="281" t="s">
        <v>1293</v>
      </c>
      <c r="DV28" s="281" t="s">
        <v>1293</v>
      </c>
      <c r="DW28" s="281" t="s">
        <v>1293</v>
      </c>
      <c r="DX28" s="281" t="s">
        <v>1293</v>
      </c>
      <c r="DY28" s="281" t="s">
        <v>1293</v>
      </c>
      <c r="DZ28" s="281" t="s">
        <v>1293</v>
      </c>
      <c r="EB28" s="70">
        <f t="shared" si="15"/>
        <v>7.9817559863169905</v>
      </c>
      <c r="EC28" s="70">
        <f t="shared" si="16"/>
        <v>9.6921322690992024</v>
      </c>
      <c r="ED28" s="70">
        <f t="shared" si="17"/>
        <v>71.607753705815284</v>
      </c>
      <c r="EE28" s="70">
        <f t="shared" si="18"/>
        <v>10.718358038768528</v>
      </c>
    </row>
    <row r="29" spans="1:135">
      <c r="A29" s="21">
        <v>3710</v>
      </c>
      <c r="B29" s="16" t="s">
        <v>175</v>
      </c>
      <c r="C29" s="35">
        <v>0</v>
      </c>
      <c r="D29" s="172">
        <f t="shared" si="1"/>
        <v>0</v>
      </c>
      <c r="E29" s="35">
        <f t="shared" si="2"/>
        <v>1</v>
      </c>
      <c r="F29" s="172">
        <f t="shared" si="3"/>
        <v>1.7241379310344827</v>
      </c>
      <c r="G29" s="35">
        <f t="shared" si="4"/>
        <v>10</v>
      </c>
      <c r="H29" s="172">
        <f t="shared" si="5"/>
        <v>17.241379310344829</v>
      </c>
      <c r="I29" s="35">
        <f t="shared" si="6"/>
        <v>4</v>
      </c>
      <c r="J29" s="172">
        <f t="shared" si="7"/>
        <v>6.8965517241379306</v>
      </c>
      <c r="K29" s="35">
        <f t="shared" si="8"/>
        <v>32</v>
      </c>
      <c r="L29" s="172">
        <f t="shared" si="9"/>
        <v>55.172413793103445</v>
      </c>
      <c r="M29" s="35">
        <f t="shared" si="10"/>
        <v>5</v>
      </c>
      <c r="N29" s="172">
        <f t="shared" si="11"/>
        <v>8.6206896551724146</v>
      </c>
      <c r="O29" s="35">
        <f t="shared" si="12"/>
        <v>6</v>
      </c>
      <c r="P29" s="172">
        <f t="shared" si="13"/>
        <v>10.344827586206897</v>
      </c>
      <c r="Q29" s="35">
        <f t="shared" si="14"/>
        <v>58</v>
      </c>
      <c r="S29" s="279" t="s">
        <v>175</v>
      </c>
      <c r="T29" s="280">
        <v>58</v>
      </c>
      <c r="U29" s="281" t="s">
        <v>1293</v>
      </c>
      <c r="V29" s="281" t="s">
        <v>1293</v>
      </c>
      <c r="W29" s="280">
        <v>1</v>
      </c>
      <c r="X29" s="281" t="s">
        <v>1293</v>
      </c>
      <c r="Y29" s="281" t="s">
        <v>1293</v>
      </c>
      <c r="Z29" s="281" t="s">
        <v>1293</v>
      </c>
      <c r="AA29" s="280">
        <v>1</v>
      </c>
      <c r="AB29" s="280">
        <v>1</v>
      </c>
      <c r="AC29" s="280">
        <v>2</v>
      </c>
      <c r="AD29" s="280">
        <v>1</v>
      </c>
      <c r="AE29" s="280">
        <v>1</v>
      </c>
      <c r="AF29" s="281" t="s">
        <v>1293</v>
      </c>
      <c r="AG29" s="280">
        <v>1</v>
      </c>
      <c r="AH29" s="280">
        <v>2</v>
      </c>
      <c r="AI29" s="281" t="s">
        <v>1293</v>
      </c>
      <c r="AJ29" s="280">
        <v>1</v>
      </c>
      <c r="AK29" s="280">
        <v>1</v>
      </c>
      <c r="AL29" s="281" t="s">
        <v>1293</v>
      </c>
      <c r="AM29" s="280">
        <v>1</v>
      </c>
      <c r="AN29" s="281" t="s">
        <v>1293</v>
      </c>
      <c r="AO29" s="281" t="s">
        <v>1293</v>
      </c>
      <c r="AP29" s="281" t="s">
        <v>1293</v>
      </c>
      <c r="AQ29" s="280">
        <v>1</v>
      </c>
      <c r="AR29" s="281" t="s">
        <v>1293</v>
      </c>
      <c r="AS29" s="281" t="s">
        <v>1293</v>
      </c>
      <c r="AT29" s="280">
        <v>1</v>
      </c>
      <c r="AU29" s="281" t="s">
        <v>1293</v>
      </c>
      <c r="AV29" s="281" t="s">
        <v>1293</v>
      </c>
      <c r="AW29" s="281" t="s">
        <v>1293</v>
      </c>
      <c r="AX29" s="280">
        <v>2</v>
      </c>
      <c r="AY29" s="280">
        <v>1</v>
      </c>
      <c r="AZ29" s="280">
        <v>1</v>
      </c>
      <c r="BA29" s="281" t="s">
        <v>1293</v>
      </c>
      <c r="BB29" s="280">
        <v>1</v>
      </c>
      <c r="BC29" s="281" t="s">
        <v>1293</v>
      </c>
      <c r="BD29" s="280">
        <v>1</v>
      </c>
      <c r="BE29" s="281" t="s">
        <v>1293</v>
      </c>
      <c r="BF29" s="280">
        <v>5</v>
      </c>
      <c r="BG29" s="280">
        <v>1</v>
      </c>
      <c r="BH29" s="280">
        <v>1</v>
      </c>
      <c r="BI29" s="281" t="s">
        <v>1293</v>
      </c>
      <c r="BJ29" s="281" t="s">
        <v>1293</v>
      </c>
      <c r="BK29" s="281" t="s">
        <v>1293</v>
      </c>
      <c r="BL29" s="281" t="s">
        <v>1293</v>
      </c>
      <c r="BM29" s="280">
        <v>2</v>
      </c>
      <c r="BN29" s="280">
        <v>1</v>
      </c>
      <c r="BO29" s="280">
        <v>1</v>
      </c>
      <c r="BP29" s="281" t="s">
        <v>1293</v>
      </c>
      <c r="BQ29" s="281" t="s">
        <v>1293</v>
      </c>
      <c r="BR29" s="281" t="s">
        <v>1293</v>
      </c>
      <c r="BS29" s="281" t="s">
        <v>1293</v>
      </c>
      <c r="BT29" s="280">
        <v>1</v>
      </c>
      <c r="BU29" s="280">
        <v>1</v>
      </c>
      <c r="BV29" s="281" t="s">
        <v>1293</v>
      </c>
      <c r="BW29" s="280">
        <v>2</v>
      </c>
      <c r="BX29" s="280">
        <v>1</v>
      </c>
      <c r="BY29" s="281" t="s">
        <v>1293</v>
      </c>
      <c r="BZ29" s="280">
        <v>1</v>
      </c>
      <c r="CA29" s="280">
        <v>1</v>
      </c>
      <c r="CB29" s="281" t="s">
        <v>1293</v>
      </c>
      <c r="CC29" s="280">
        <v>3</v>
      </c>
      <c r="CD29" s="280">
        <v>1</v>
      </c>
      <c r="CE29" s="281" t="s">
        <v>1293</v>
      </c>
      <c r="CF29" s="280">
        <v>1</v>
      </c>
      <c r="CG29" s="280">
        <v>1</v>
      </c>
      <c r="CH29" s="280">
        <v>1</v>
      </c>
      <c r="CI29" s="280">
        <v>1</v>
      </c>
      <c r="CJ29" s="280">
        <v>1</v>
      </c>
      <c r="CK29" s="281" t="s">
        <v>1293</v>
      </c>
      <c r="CL29" s="281" t="s">
        <v>1293</v>
      </c>
      <c r="CM29" s="281" t="s">
        <v>1293</v>
      </c>
      <c r="CN29" s="281" t="s">
        <v>1293</v>
      </c>
      <c r="CO29" s="281" t="s">
        <v>1293</v>
      </c>
      <c r="CP29" s="280">
        <v>1</v>
      </c>
      <c r="CQ29" s="281" t="s">
        <v>1293</v>
      </c>
      <c r="CR29" s="280">
        <v>1</v>
      </c>
      <c r="CS29" s="281" t="s">
        <v>1293</v>
      </c>
      <c r="CT29" s="281" t="s">
        <v>1293</v>
      </c>
      <c r="CU29" s="280">
        <v>1</v>
      </c>
      <c r="CV29" s="280">
        <v>1</v>
      </c>
      <c r="CW29" s="281" t="s">
        <v>1293</v>
      </c>
      <c r="CX29" s="280">
        <v>1</v>
      </c>
      <c r="CY29" s="280">
        <v>1</v>
      </c>
      <c r="CZ29" s="280">
        <v>1</v>
      </c>
      <c r="DA29" s="281" t="s">
        <v>1293</v>
      </c>
      <c r="DB29" s="281" t="s">
        <v>1293</v>
      </c>
      <c r="DC29" s="280">
        <v>1</v>
      </c>
      <c r="DD29" s="280">
        <v>1</v>
      </c>
      <c r="DE29" s="281" t="s">
        <v>1293</v>
      </c>
      <c r="DF29" s="281" t="s">
        <v>1293</v>
      </c>
      <c r="DG29" s="280">
        <v>1</v>
      </c>
      <c r="DH29" s="281" t="s">
        <v>1293</v>
      </c>
      <c r="DI29" s="281" t="s">
        <v>1293</v>
      </c>
      <c r="DJ29" s="281" t="s">
        <v>1293</v>
      </c>
      <c r="DK29" s="281" t="s">
        <v>1293</v>
      </c>
      <c r="DL29" s="281" t="s">
        <v>1293</v>
      </c>
      <c r="DM29" s="281" t="s">
        <v>1293</v>
      </c>
      <c r="DN29" s="281" t="s">
        <v>1293</v>
      </c>
      <c r="DO29" s="281" t="s">
        <v>1293</v>
      </c>
      <c r="DP29" s="281" t="s">
        <v>1293</v>
      </c>
      <c r="DQ29" s="281" t="s">
        <v>1293</v>
      </c>
      <c r="DR29" s="281" t="s">
        <v>1293</v>
      </c>
      <c r="DS29" s="281" t="s">
        <v>1293</v>
      </c>
      <c r="DT29" s="281" t="s">
        <v>1293</v>
      </c>
      <c r="DU29" s="281" t="s">
        <v>1293</v>
      </c>
      <c r="DV29" s="281" t="s">
        <v>1293</v>
      </c>
      <c r="DW29" s="281" t="s">
        <v>1293</v>
      </c>
      <c r="DX29" s="281" t="s">
        <v>1293</v>
      </c>
      <c r="DY29" s="281" t="s">
        <v>1293</v>
      </c>
      <c r="DZ29" s="281" t="s">
        <v>1293</v>
      </c>
      <c r="EB29" s="70">
        <f t="shared" si="15"/>
        <v>1.7241379310344827</v>
      </c>
      <c r="EC29" s="70">
        <f t="shared" si="16"/>
        <v>17.241379310344829</v>
      </c>
      <c r="ED29" s="70">
        <f t="shared" si="17"/>
        <v>62.068965517241374</v>
      </c>
      <c r="EE29" s="70">
        <f t="shared" si="18"/>
        <v>18.96551724137931</v>
      </c>
    </row>
    <row r="30" spans="1:135">
      <c r="A30" s="21">
        <v>3711</v>
      </c>
      <c r="B30" s="39" t="s">
        <v>176</v>
      </c>
      <c r="C30" s="38">
        <f t="shared" si="0"/>
        <v>15</v>
      </c>
      <c r="D30" s="171">
        <f t="shared" si="1"/>
        <v>1.2744265080713679</v>
      </c>
      <c r="E30" s="38">
        <f t="shared" si="2"/>
        <v>77</v>
      </c>
      <c r="F30" s="171">
        <f t="shared" si="3"/>
        <v>6.5420560747663545</v>
      </c>
      <c r="G30" s="38">
        <f t="shared" si="4"/>
        <v>150</v>
      </c>
      <c r="H30" s="171">
        <f t="shared" si="5"/>
        <v>12.74426508071368</v>
      </c>
      <c r="I30" s="38">
        <f t="shared" si="6"/>
        <v>160</v>
      </c>
      <c r="J30" s="171">
        <f t="shared" si="7"/>
        <v>13.593882752761258</v>
      </c>
      <c r="K30" s="38">
        <f t="shared" si="8"/>
        <v>596</v>
      </c>
      <c r="L30" s="171">
        <f t="shared" si="9"/>
        <v>50.637213254035686</v>
      </c>
      <c r="M30" s="38">
        <f t="shared" si="10"/>
        <v>122</v>
      </c>
      <c r="N30" s="171">
        <f t="shared" si="11"/>
        <v>10.365335598980458</v>
      </c>
      <c r="O30" s="38">
        <f t="shared" si="12"/>
        <v>57</v>
      </c>
      <c r="P30" s="171">
        <f t="shared" si="13"/>
        <v>4.8428207306711979</v>
      </c>
      <c r="Q30" s="38">
        <f t="shared" si="14"/>
        <v>1177</v>
      </c>
      <c r="S30" s="279" t="s">
        <v>1300</v>
      </c>
      <c r="T30" s="280">
        <v>1177</v>
      </c>
      <c r="U30" s="280">
        <v>15</v>
      </c>
      <c r="V30" s="280">
        <v>15</v>
      </c>
      <c r="W30" s="280">
        <v>19</v>
      </c>
      <c r="X30" s="280">
        <v>15</v>
      </c>
      <c r="Y30" s="280">
        <v>15</v>
      </c>
      <c r="Z30" s="280">
        <v>13</v>
      </c>
      <c r="AA30" s="280">
        <v>17</v>
      </c>
      <c r="AB30" s="280">
        <v>19</v>
      </c>
      <c r="AC30" s="280">
        <v>9</v>
      </c>
      <c r="AD30" s="280">
        <v>24</v>
      </c>
      <c r="AE30" s="280">
        <v>14</v>
      </c>
      <c r="AF30" s="280">
        <v>6</v>
      </c>
      <c r="AG30" s="280">
        <v>10</v>
      </c>
      <c r="AH30" s="280">
        <v>15</v>
      </c>
      <c r="AI30" s="280">
        <v>19</v>
      </c>
      <c r="AJ30" s="280">
        <v>17</v>
      </c>
      <c r="AK30" s="280">
        <v>15</v>
      </c>
      <c r="AL30" s="280">
        <v>15</v>
      </c>
      <c r="AM30" s="280">
        <v>10</v>
      </c>
      <c r="AN30" s="280">
        <v>13</v>
      </c>
      <c r="AO30" s="280">
        <v>14</v>
      </c>
      <c r="AP30" s="280">
        <v>18</v>
      </c>
      <c r="AQ30" s="280">
        <v>17</v>
      </c>
      <c r="AR30" s="280">
        <v>20</v>
      </c>
      <c r="AS30" s="280">
        <v>21</v>
      </c>
      <c r="AT30" s="280">
        <v>17</v>
      </c>
      <c r="AU30" s="280">
        <v>18</v>
      </c>
      <c r="AV30" s="280">
        <v>16</v>
      </c>
      <c r="AW30" s="280">
        <v>19</v>
      </c>
      <c r="AX30" s="280">
        <v>14</v>
      </c>
      <c r="AY30" s="280">
        <v>18</v>
      </c>
      <c r="AZ30" s="280">
        <v>16</v>
      </c>
      <c r="BA30" s="280">
        <v>18</v>
      </c>
      <c r="BB30" s="280">
        <v>15</v>
      </c>
      <c r="BC30" s="280">
        <v>23</v>
      </c>
      <c r="BD30" s="280">
        <v>17</v>
      </c>
      <c r="BE30" s="280">
        <v>15</v>
      </c>
      <c r="BF30" s="280">
        <v>10</v>
      </c>
      <c r="BG30" s="280">
        <v>8</v>
      </c>
      <c r="BH30" s="280">
        <v>18</v>
      </c>
      <c r="BI30" s="280">
        <v>12</v>
      </c>
      <c r="BJ30" s="280">
        <v>13</v>
      </c>
      <c r="BK30" s="280">
        <v>14</v>
      </c>
      <c r="BL30" s="280">
        <v>16</v>
      </c>
      <c r="BM30" s="280">
        <v>7</v>
      </c>
      <c r="BN30" s="280">
        <v>15</v>
      </c>
      <c r="BO30" s="280">
        <v>6</v>
      </c>
      <c r="BP30" s="280">
        <v>16</v>
      </c>
      <c r="BQ30" s="280">
        <v>8</v>
      </c>
      <c r="BR30" s="280">
        <v>12</v>
      </c>
      <c r="BS30" s="280">
        <v>15</v>
      </c>
      <c r="BT30" s="280">
        <v>14</v>
      </c>
      <c r="BU30" s="280">
        <v>14</v>
      </c>
      <c r="BV30" s="280">
        <v>14</v>
      </c>
      <c r="BW30" s="280">
        <v>16</v>
      </c>
      <c r="BX30" s="280">
        <v>16</v>
      </c>
      <c r="BY30" s="280">
        <v>19</v>
      </c>
      <c r="BZ30" s="280">
        <v>15</v>
      </c>
      <c r="CA30" s="280">
        <v>15</v>
      </c>
      <c r="CB30" s="280">
        <v>16</v>
      </c>
      <c r="CC30" s="280">
        <v>17</v>
      </c>
      <c r="CD30" s="280">
        <v>21</v>
      </c>
      <c r="CE30" s="280">
        <v>15</v>
      </c>
      <c r="CF30" s="280">
        <v>15</v>
      </c>
      <c r="CG30" s="280">
        <v>10</v>
      </c>
      <c r="CH30" s="280">
        <v>11</v>
      </c>
      <c r="CI30" s="280">
        <v>9</v>
      </c>
      <c r="CJ30" s="280">
        <v>9</v>
      </c>
      <c r="CK30" s="280">
        <v>15</v>
      </c>
      <c r="CL30" s="280">
        <v>14</v>
      </c>
      <c r="CM30" s="280">
        <v>13</v>
      </c>
      <c r="CN30" s="280">
        <v>10</v>
      </c>
      <c r="CO30" s="280">
        <v>8</v>
      </c>
      <c r="CP30" s="280">
        <v>9</v>
      </c>
      <c r="CQ30" s="280">
        <v>11</v>
      </c>
      <c r="CR30" s="280">
        <v>7</v>
      </c>
      <c r="CS30" s="280">
        <v>5</v>
      </c>
      <c r="CT30" s="280">
        <v>11</v>
      </c>
      <c r="CU30" s="280">
        <v>5</v>
      </c>
      <c r="CV30" s="280">
        <v>5</v>
      </c>
      <c r="CW30" s="280">
        <v>8</v>
      </c>
      <c r="CX30" s="280">
        <v>10</v>
      </c>
      <c r="CY30" s="280">
        <v>9</v>
      </c>
      <c r="CZ30" s="280">
        <v>4</v>
      </c>
      <c r="DA30" s="280">
        <v>6</v>
      </c>
      <c r="DB30" s="280">
        <v>6</v>
      </c>
      <c r="DC30" s="280">
        <v>2</v>
      </c>
      <c r="DD30" s="280">
        <v>5</v>
      </c>
      <c r="DE30" s="281" t="s">
        <v>1293</v>
      </c>
      <c r="DF30" s="280">
        <v>2</v>
      </c>
      <c r="DG30" s="280">
        <v>2</v>
      </c>
      <c r="DH30" s="281" t="s">
        <v>1293</v>
      </c>
      <c r="DI30" s="280">
        <v>1</v>
      </c>
      <c r="DJ30" s="280">
        <v>1</v>
      </c>
      <c r="DK30" s="281" t="s">
        <v>1293</v>
      </c>
      <c r="DL30" s="281" t="s">
        <v>1293</v>
      </c>
      <c r="DM30" s="281" t="s">
        <v>1293</v>
      </c>
      <c r="DN30" s="281" t="s">
        <v>1293</v>
      </c>
      <c r="DO30" s="281" t="s">
        <v>1293</v>
      </c>
      <c r="DP30" s="280">
        <v>1</v>
      </c>
      <c r="DQ30" s="281" t="s">
        <v>1293</v>
      </c>
      <c r="DR30" s="281" t="s">
        <v>1293</v>
      </c>
      <c r="DS30" s="281" t="s">
        <v>1293</v>
      </c>
      <c r="DT30" s="281" t="s">
        <v>1293</v>
      </c>
      <c r="DU30" s="281" t="s">
        <v>1293</v>
      </c>
      <c r="DV30" s="281" t="s">
        <v>1293</v>
      </c>
      <c r="DW30" s="281" t="s">
        <v>1293</v>
      </c>
      <c r="DX30" s="281" t="s">
        <v>1293</v>
      </c>
      <c r="DY30" s="281" t="s">
        <v>1293</v>
      </c>
      <c r="DZ30" s="281" t="s">
        <v>1293</v>
      </c>
      <c r="EB30" s="70">
        <f t="shared" si="15"/>
        <v>7.8164825828377227</v>
      </c>
      <c r="EC30" s="70">
        <f t="shared" si="16"/>
        <v>12.74426508071368</v>
      </c>
      <c r="ED30" s="70">
        <f t="shared" si="17"/>
        <v>64.231096006796946</v>
      </c>
      <c r="EE30" s="70">
        <f t="shared" si="18"/>
        <v>15.208156329651656</v>
      </c>
    </row>
    <row r="31" spans="1:135">
      <c r="A31" s="21">
        <v>3713</v>
      </c>
      <c r="B31" s="16" t="s">
        <v>177</v>
      </c>
      <c r="C31" s="35">
        <f t="shared" si="0"/>
        <v>1</v>
      </c>
      <c r="D31" s="172">
        <f t="shared" si="1"/>
        <v>0.77519379844961245</v>
      </c>
      <c r="E31" s="35">
        <f t="shared" si="2"/>
        <v>8</v>
      </c>
      <c r="F31" s="172">
        <f t="shared" si="3"/>
        <v>6.2015503875968996</v>
      </c>
      <c r="G31" s="35">
        <f t="shared" si="4"/>
        <v>15</v>
      </c>
      <c r="H31" s="172">
        <f t="shared" si="5"/>
        <v>11.627906976744185</v>
      </c>
      <c r="I31" s="35">
        <f t="shared" si="6"/>
        <v>17</v>
      </c>
      <c r="J31" s="172">
        <f t="shared" si="7"/>
        <v>13.178294573643413</v>
      </c>
      <c r="K31" s="35">
        <f t="shared" si="8"/>
        <v>67</v>
      </c>
      <c r="L31" s="172">
        <f t="shared" si="9"/>
        <v>51.937984496124031</v>
      </c>
      <c r="M31" s="35">
        <f t="shared" si="10"/>
        <v>16</v>
      </c>
      <c r="N31" s="172">
        <f t="shared" si="11"/>
        <v>12.403100775193799</v>
      </c>
      <c r="O31" s="35">
        <f t="shared" si="12"/>
        <v>5</v>
      </c>
      <c r="P31" s="172">
        <f t="shared" si="13"/>
        <v>3.8759689922480618</v>
      </c>
      <c r="Q31" s="35">
        <f t="shared" si="14"/>
        <v>129</v>
      </c>
      <c r="S31" s="279" t="s">
        <v>177</v>
      </c>
      <c r="T31" s="280">
        <v>129</v>
      </c>
      <c r="U31" s="280">
        <v>1</v>
      </c>
      <c r="V31" s="280">
        <v>3</v>
      </c>
      <c r="W31" s="280">
        <v>2</v>
      </c>
      <c r="X31" s="280">
        <v>1</v>
      </c>
      <c r="Y31" s="281" t="s">
        <v>1293</v>
      </c>
      <c r="Z31" s="280">
        <v>2</v>
      </c>
      <c r="AA31" s="280">
        <v>3</v>
      </c>
      <c r="AB31" s="281" t="s">
        <v>1293</v>
      </c>
      <c r="AC31" s="281" t="s">
        <v>1293</v>
      </c>
      <c r="AD31" s="280">
        <v>3</v>
      </c>
      <c r="AE31" s="281" t="s">
        <v>1293</v>
      </c>
      <c r="AF31" s="280">
        <v>4</v>
      </c>
      <c r="AG31" s="281" t="s">
        <v>1293</v>
      </c>
      <c r="AH31" s="280">
        <v>3</v>
      </c>
      <c r="AI31" s="281" t="s">
        <v>1293</v>
      </c>
      <c r="AJ31" s="280">
        <v>2</v>
      </c>
      <c r="AK31" s="281" t="s">
        <v>1293</v>
      </c>
      <c r="AL31" s="280">
        <v>1</v>
      </c>
      <c r="AM31" s="280">
        <v>3</v>
      </c>
      <c r="AN31" s="281" t="s">
        <v>1293</v>
      </c>
      <c r="AO31" s="280">
        <v>1</v>
      </c>
      <c r="AP31" s="280">
        <v>5</v>
      </c>
      <c r="AQ31" s="281" t="s">
        <v>1293</v>
      </c>
      <c r="AR31" s="280">
        <v>2</v>
      </c>
      <c r="AS31" s="280">
        <v>2</v>
      </c>
      <c r="AT31" s="280">
        <v>3</v>
      </c>
      <c r="AU31" s="280">
        <v>1</v>
      </c>
      <c r="AV31" s="280">
        <v>1</v>
      </c>
      <c r="AW31" s="280">
        <v>2</v>
      </c>
      <c r="AX31" s="280">
        <v>1</v>
      </c>
      <c r="AY31" s="280">
        <v>2</v>
      </c>
      <c r="AZ31" s="281" t="s">
        <v>1293</v>
      </c>
      <c r="BA31" s="280">
        <v>1</v>
      </c>
      <c r="BB31" s="280">
        <v>2</v>
      </c>
      <c r="BC31" s="280">
        <v>1</v>
      </c>
      <c r="BD31" s="280">
        <v>3</v>
      </c>
      <c r="BE31" s="280">
        <v>4</v>
      </c>
      <c r="BF31" s="280">
        <v>2</v>
      </c>
      <c r="BG31" s="280">
        <v>2</v>
      </c>
      <c r="BH31" s="280">
        <v>3</v>
      </c>
      <c r="BI31" s="280">
        <v>1</v>
      </c>
      <c r="BJ31" s="281" t="s">
        <v>1293</v>
      </c>
      <c r="BK31" s="280">
        <v>2</v>
      </c>
      <c r="BL31" s="281" t="s">
        <v>1293</v>
      </c>
      <c r="BM31" s="281" t="s">
        <v>1293</v>
      </c>
      <c r="BN31" s="280">
        <v>1</v>
      </c>
      <c r="BO31" s="281" t="s">
        <v>1293</v>
      </c>
      <c r="BP31" s="281" t="s">
        <v>1293</v>
      </c>
      <c r="BQ31" s="280">
        <v>1</v>
      </c>
      <c r="BR31" s="280">
        <v>1</v>
      </c>
      <c r="BS31" s="280">
        <v>2</v>
      </c>
      <c r="BT31" s="280">
        <v>1</v>
      </c>
      <c r="BU31" s="280">
        <v>3</v>
      </c>
      <c r="BV31" s="280">
        <v>6</v>
      </c>
      <c r="BW31" s="280">
        <v>3</v>
      </c>
      <c r="BX31" s="280">
        <v>4</v>
      </c>
      <c r="BY31" s="280">
        <v>2</v>
      </c>
      <c r="BZ31" s="280">
        <v>2</v>
      </c>
      <c r="CA31" s="281" t="s">
        <v>1293</v>
      </c>
      <c r="CB31" s="280">
        <v>3</v>
      </c>
      <c r="CC31" s="280">
        <v>1</v>
      </c>
      <c r="CD31" s="280">
        <v>2</v>
      </c>
      <c r="CE31" s="280">
        <v>2</v>
      </c>
      <c r="CF31" s="280">
        <v>3</v>
      </c>
      <c r="CG31" s="281" t="s">
        <v>1293</v>
      </c>
      <c r="CH31" s="280">
        <v>2</v>
      </c>
      <c r="CI31" s="281" t="s">
        <v>1293</v>
      </c>
      <c r="CJ31" s="280">
        <v>2</v>
      </c>
      <c r="CK31" s="280">
        <v>1</v>
      </c>
      <c r="CL31" s="280">
        <v>2</v>
      </c>
      <c r="CM31" s="280">
        <v>1</v>
      </c>
      <c r="CN31" s="280">
        <v>2</v>
      </c>
      <c r="CO31" s="280">
        <v>1</v>
      </c>
      <c r="CP31" s="280">
        <v>3</v>
      </c>
      <c r="CQ31" s="280">
        <v>1</v>
      </c>
      <c r="CR31" s="280">
        <v>1</v>
      </c>
      <c r="CS31" s="281" t="s">
        <v>1293</v>
      </c>
      <c r="CT31" s="281" t="s">
        <v>1293</v>
      </c>
      <c r="CU31" s="280">
        <v>1</v>
      </c>
      <c r="CV31" s="280">
        <v>1</v>
      </c>
      <c r="CW31" s="281" t="s">
        <v>1293</v>
      </c>
      <c r="CX31" s="280">
        <v>1</v>
      </c>
      <c r="CY31" s="280">
        <v>1</v>
      </c>
      <c r="CZ31" s="281" t="s">
        <v>1293</v>
      </c>
      <c r="DA31" s="281" t="s">
        <v>1293</v>
      </c>
      <c r="DB31" s="280">
        <v>1</v>
      </c>
      <c r="DC31" s="280">
        <v>1</v>
      </c>
      <c r="DD31" s="281" t="s">
        <v>1293</v>
      </c>
      <c r="DE31" s="280">
        <v>1</v>
      </c>
      <c r="DF31" s="281" t="s">
        <v>1293</v>
      </c>
      <c r="DG31" s="281" t="s">
        <v>1293</v>
      </c>
      <c r="DH31" s="281" t="s">
        <v>1293</v>
      </c>
      <c r="DI31" s="281" t="s">
        <v>1293</v>
      </c>
      <c r="DJ31" s="281" t="s">
        <v>1293</v>
      </c>
      <c r="DK31" s="281" t="s">
        <v>1293</v>
      </c>
      <c r="DL31" s="281" t="s">
        <v>1293</v>
      </c>
      <c r="DM31" s="281" t="s">
        <v>1293</v>
      </c>
      <c r="DN31" s="281" t="s">
        <v>1293</v>
      </c>
      <c r="DO31" s="281" t="s">
        <v>1293</v>
      </c>
      <c r="DP31" s="281" t="s">
        <v>1293</v>
      </c>
      <c r="DQ31" s="281" t="s">
        <v>1293</v>
      </c>
      <c r="DR31" s="281" t="s">
        <v>1293</v>
      </c>
      <c r="DS31" s="281" t="s">
        <v>1293</v>
      </c>
      <c r="DT31" s="281" t="s">
        <v>1293</v>
      </c>
      <c r="DU31" s="281" t="s">
        <v>1293</v>
      </c>
      <c r="DV31" s="281" t="s">
        <v>1293</v>
      </c>
      <c r="DW31" s="281" t="s">
        <v>1293</v>
      </c>
      <c r="DX31" s="281" t="s">
        <v>1293</v>
      </c>
      <c r="DY31" s="281" t="s">
        <v>1293</v>
      </c>
      <c r="DZ31" s="281" t="s">
        <v>1293</v>
      </c>
      <c r="EB31" s="70">
        <f t="shared" si="15"/>
        <v>6.9767441860465116</v>
      </c>
      <c r="EC31" s="70">
        <f t="shared" si="16"/>
        <v>11.627906976744185</v>
      </c>
      <c r="ED31" s="70">
        <f t="shared" si="17"/>
        <v>65.116279069767444</v>
      </c>
      <c r="EE31" s="70">
        <f t="shared" si="18"/>
        <v>16.279069767441861</v>
      </c>
    </row>
    <row r="32" spans="1:135">
      <c r="A32" s="21">
        <v>3714</v>
      </c>
      <c r="B32" s="39" t="s">
        <v>178</v>
      </c>
      <c r="C32" s="38">
        <f t="shared" si="0"/>
        <v>15</v>
      </c>
      <c r="D32" s="171">
        <f t="shared" si="1"/>
        <v>0.91407678244972579</v>
      </c>
      <c r="E32" s="38">
        <f t="shared" si="2"/>
        <v>86</v>
      </c>
      <c r="F32" s="171">
        <f t="shared" si="3"/>
        <v>5.2407068860450945</v>
      </c>
      <c r="G32" s="38">
        <f t="shared" si="4"/>
        <v>230</v>
      </c>
      <c r="H32" s="171">
        <f t="shared" si="5"/>
        <v>14.015843997562463</v>
      </c>
      <c r="I32" s="38">
        <f t="shared" si="6"/>
        <v>239</v>
      </c>
      <c r="J32" s="171">
        <f t="shared" si="7"/>
        <v>14.564290067032298</v>
      </c>
      <c r="K32" s="38">
        <f t="shared" si="8"/>
        <v>897</v>
      </c>
      <c r="L32" s="171">
        <f t="shared" si="9"/>
        <v>54.6617915904936</v>
      </c>
      <c r="M32" s="38">
        <f t="shared" si="10"/>
        <v>133</v>
      </c>
      <c r="N32" s="171">
        <f t="shared" si="11"/>
        <v>8.1048141377209024</v>
      </c>
      <c r="O32" s="38">
        <f t="shared" si="12"/>
        <v>41</v>
      </c>
      <c r="P32" s="171">
        <f t="shared" si="13"/>
        <v>2.4984765386959173</v>
      </c>
      <c r="Q32" s="38">
        <f t="shared" si="14"/>
        <v>1641</v>
      </c>
      <c r="S32" s="279" t="s">
        <v>178</v>
      </c>
      <c r="T32" s="280">
        <v>1641</v>
      </c>
      <c r="U32" s="280">
        <v>15</v>
      </c>
      <c r="V32" s="280">
        <v>13</v>
      </c>
      <c r="W32" s="280">
        <v>14</v>
      </c>
      <c r="X32" s="280">
        <v>18</v>
      </c>
      <c r="Y32" s="280">
        <v>17</v>
      </c>
      <c r="Z32" s="280">
        <v>24</v>
      </c>
      <c r="AA32" s="280">
        <v>26</v>
      </c>
      <c r="AB32" s="280">
        <v>27</v>
      </c>
      <c r="AC32" s="280">
        <v>22</v>
      </c>
      <c r="AD32" s="280">
        <v>15</v>
      </c>
      <c r="AE32" s="280">
        <v>22</v>
      </c>
      <c r="AF32" s="280">
        <v>16</v>
      </c>
      <c r="AG32" s="280">
        <v>28</v>
      </c>
      <c r="AH32" s="280">
        <v>25</v>
      </c>
      <c r="AI32" s="280">
        <v>27</v>
      </c>
      <c r="AJ32" s="280">
        <v>22</v>
      </c>
      <c r="AK32" s="280">
        <v>32</v>
      </c>
      <c r="AL32" s="280">
        <v>27</v>
      </c>
      <c r="AM32" s="280">
        <v>15</v>
      </c>
      <c r="AN32" s="280">
        <v>18</v>
      </c>
      <c r="AO32" s="280">
        <v>34</v>
      </c>
      <c r="AP32" s="280">
        <v>20</v>
      </c>
      <c r="AQ32" s="280">
        <v>16</v>
      </c>
      <c r="AR32" s="280">
        <v>25</v>
      </c>
      <c r="AS32" s="280">
        <v>28</v>
      </c>
      <c r="AT32" s="280">
        <v>24</v>
      </c>
      <c r="AU32" s="280">
        <v>24</v>
      </c>
      <c r="AV32" s="280">
        <v>29</v>
      </c>
      <c r="AW32" s="280">
        <v>28</v>
      </c>
      <c r="AX32" s="280">
        <v>29</v>
      </c>
      <c r="AY32" s="280">
        <v>20</v>
      </c>
      <c r="AZ32" s="280">
        <v>23</v>
      </c>
      <c r="BA32" s="280">
        <v>20</v>
      </c>
      <c r="BB32" s="280">
        <v>33</v>
      </c>
      <c r="BC32" s="280">
        <v>20</v>
      </c>
      <c r="BD32" s="280">
        <v>27</v>
      </c>
      <c r="BE32" s="280">
        <v>23</v>
      </c>
      <c r="BF32" s="280">
        <v>17</v>
      </c>
      <c r="BG32" s="280">
        <v>14</v>
      </c>
      <c r="BH32" s="280">
        <v>21</v>
      </c>
      <c r="BI32" s="280">
        <v>26</v>
      </c>
      <c r="BJ32" s="280">
        <v>22</v>
      </c>
      <c r="BK32" s="280">
        <v>23</v>
      </c>
      <c r="BL32" s="280">
        <v>26</v>
      </c>
      <c r="BM32" s="280">
        <v>20</v>
      </c>
      <c r="BN32" s="280">
        <v>17</v>
      </c>
      <c r="BO32" s="280">
        <v>12</v>
      </c>
      <c r="BP32" s="280">
        <v>27</v>
      </c>
      <c r="BQ32" s="280">
        <v>19</v>
      </c>
      <c r="BR32" s="280">
        <v>20</v>
      </c>
      <c r="BS32" s="280">
        <v>25</v>
      </c>
      <c r="BT32" s="280">
        <v>25</v>
      </c>
      <c r="BU32" s="280">
        <v>15</v>
      </c>
      <c r="BV32" s="280">
        <v>22</v>
      </c>
      <c r="BW32" s="280">
        <v>23</v>
      </c>
      <c r="BX32" s="280">
        <v>32</v>
      </c>
      <c r="BY32" s="280">
        <v>23</v>
      </c>
      <c r="BZ32" s="280">
        <v>31</v>
      </c>
      <c r="CA32" s="280">
        <v>27</v>
      </c>
      <c r="CB32" s="280">
        <v>14</v>
      </c>
      <c r="CC32" s="280">
        <v>15</v>
      </c>
      <c r="CD32" s="280">
        <v>23</v>
      </c>
      <c r="CE32" s="280">
        <v>14</v>
      </c>
      <c r="CF32" s="280">
        <v>19</v>
      </c>
      <c r="CG32" s="280">
        <v>25</v>
      </c>
      <c r="CH32" s="280">
        <v>14</v>
      </c>
      <c r="CI32" s="280">
        <v>10</v>
      </c>
      <c r="CJ32" s="280">
        <v>12</v>
      </c>
      <c r="CK32" s="280">
        <v>19</v>
      </c>
      <c r="CL32" s="280">
        <v>9</v>
      </c>
      <c r="CM32" s="280">
        <v>10</v>
      </c>
      <c r="CN32" s="280">
        <v>11</v>
      </c>
      <c r="CO32" s="280">
        <v>8</v>
      </c>
      <c r="CP32" s="280">
        <v>11</v>
      </c>
      <c r="CQ32" s="280">
        <v>10</v>
      </c>
      <c r="CR32" s="280">
        <v>8</v>
      </c>
      <c r="CS32" s="280">
        <v>9</v>
      </c>
      <c r="CT32" s="280">
        <v>14</v>
      </c>
      <c r="CU32" s="280">
        <v>6</v>
      </c>
      <c r="CV32" s="280">
        <v>6</v>
      </c>
      <c r="CW32" s="280">
        <v>3</v>
      </c>
      <c r="CX32" s="280">
        <v>3</v>
      </c>
      <c r="CY32" s="280">
        <v>6</v>
      </c>
      <c r="CZ32" s="280">
        <v>4</v>
      </c>
      <c r="DA32" s="280">
        <v>6</v>
      </c>
      <c r="DB32" s="280">
        <v>5</v>
      </c>
      <c r="DC32" s="280">
        <v>2</v>
      </c>
      <c r="DD32" s="280">
        <v>2</v>
      </c>
      <c r="DE32" s="280">
        <v>3</v>
      </c>
      <c r="DF32" s="280">
        <v>4</v>
      </c>
      <c r="DG32" s="281" t="s">
        <v>1293</v>
      </c>
      <c r="DH32" s="280">
        <v>1</v>
      </c>
      <c r="DI32" s="280">
        <v>1</v>
      </c>
      <c r="DJ32" s="280">
        <v>1</v>
      </c>
      <c r="DK32" s="281" t="s">
        <v>1293</v>
      </c>
      <c r="DL32" s="281" t="s">
        <v>1293</v>
      </c>
      <c r="DM32" s="281" t="s">
        <v>1293</v>
      </c>
      <c r="DN32" s="281" t="s">
        <v>1293</v>
      </c>
      <c r="DO32" s="281" t="s">
        <v>1293</v>
      </c>
      <c r="DP32" s="281" t="s">
        <v>1293</v>
      </c>
      <c r="DQ32" s="281" t="s">
        <v>1293</v>
      </c>
      <c r="DR32" s="281" t="s">
        <v>1293</v>
      </c>
      <c r="DS32" s="281" t="s">
        <v>1293</v>
      </c>
      <c r="DT32" s="281" t="s">
        <v>1293</v>
      </c>
      <c r="DU32" s="281" t="s">
        <v>1293</v>
      </c>
      <c r="DV32" s="281" t="s">
        <v>1293</v>
      </c>
      <c r="DW32" s="281" t="s">
        <v>1293</v>
      </c>
      <c r="DX32" s="281" t="s">
        <v>1293</v>
      </c>
      <c r="DY32" s="281" t="s">
        <v>1293</v>
      </c>
      <c r="DZ32" s="281" t="s">
        <v>1293</v>
      </c>
      <c r="EB32" s="70">
        <f t="shared" si="15"/>
        <v>6.1547836684948205</v>
      </c>
      <c r="EC32" s="70">
        <f t="shared" si="16"/>
        <v>14.015843997562463</v>
      </c>
      <c r="ED32" s="70">
        <f t="shared" si="17"/>
        <v>69.226081657525896</v>
      </c>
      <c r="EE32" s="70">
        <f t="shared" si="18"/>
        <v>10.603290676416819</v>
      </c>
    </row>
    <row r="33" spans="1:135">
      <c r="A33" s="21">
        <v>3811</v>
      </c>
      <c r="B33" s="16" t="s">
        <v>179</v>
      </c>
      <c r="C33" s="35">
        <f t="shared" si="0"/>
        <v>3</v>
      </c>
      <c r="D33" s="172">
        <f t="shared" si="1"/>
        <v>0.4497751124437781</v>
      </c>
      <c r="E33" s="35">
        <f t="shared" si="2"/>
        <v>36</v>
      </c>
      <c r="F33" s="172">
        <f t="shared" si="3"/>
        <v>5.3973013493253372</v>
      </c>
      <c r="G33" s="35">
        <f t="shared" si="4"/>
        <v>87</v>
      </c>
      <c r="H33" s="172">
        <f t="shared" si="5"/>
        <v>13.043478260869565</v>
      </c>
      <c r="I33" s="35">
        <f t="shared" si="6"/>
        <v>100</v>
      </c>
      <c r="J33" s="172">
        <f t="shared" si="7"/>
        <v>14.992503748125937</v>
      </c>
      <c r="K33" s="35">
        <f t="shared" si="8"/>
        <v>312</v>
      </c>
      <c r="L33" s="172">
        <f t="shared" si="9"/>
        <v>46.776611694152926</v>
      </c>
      <c r="M33" s="35">
        <f t="shared" si="10"/>
        <v>90</v>
      </c>
      <c r="N33" s="172">
        <f t="shared" si="11"/>
        <v>13.493253373313344</v>
      </c>
      <c r="O33" s="35">
        <f t="shared" si="12"/>
        <v>39</v>
      </c>
      <c r="P33" s="172">
        <f t="shared" si="13"/>
        <v>5.8470764617691158</v>
      </c>
      <c r="Q33" s="35">
        <f t="shared" si="14"/>
        <v>667</v>
      </c>
      <c r="S33" s="279" t="s">
        <v>179</v>
      </c>
      <c r="T33" s="280">
        <v>667</v>
      </c>
      <c r="U33" s="280">
        <v>3</v>
      </c>
      <c r="V33" s="280">
        <v>9</v>
      </c>
      <c r="W33" s="280">
        <v>7</v>
      </c>
      <c r="X33" s="280">
        <v>5</v>
      </c>
      <c r="Y33" s="280">
        <v>6</v>
      </c>
      <c r="Z33" s="280">
        <v>9</v>
      </c>
      <c r="AA33" s="280">
        <v>6</v>
      </c>
      <c r="AB33" s="280">
        <v>6</v>
      </c>
      <c r="AC33" s="280">
        <v>10</v>
      </c>
      <c r="AD33" s="280">
        <v>11</v>
      </c>
      <c r="AE33" s="280">
        <v>13</v>
      </c>
      <c r="AF33" s="280">
        <v>11</v>
      </c>
      <c r="AG33" s="280">
        <v>7</v>
      </c>
      <c r="AH33" s="280">
        <v>7</v>
      </c>
      <c r="AI33" s="280">
        <v>7</v>
      </c>
      <c r="AJ33" s="280">
        <v>9</v>
      </c>
      <c r="AK33" s="280">
        <v>6</v>
      </c>
      <c r="AL33" s="280">
        <v>13</v>
      </c>
      <c r="AM33" s="280">
        <v>14</v>
      </c>
      <c r="AN33" s="280">
        <v>8</v>
      </c>
      <c r="AO33" s="280">
        <v>5</v>
      </c>
      <c r="AP33" s="280">
        <v>14</v>
      </c>
      <c r="AQ33" s="280">
        <v>5</v>
      </c>
      <c r="AR33" s="280">
        <v>9</v>
      </c>
      <c r="AS33" s="280">
        <v>17</v>
      </c>
      <c r="AT33" s="280">
        <v>9</v>
      </c>
      <c r="AU33" s="280">
        <v>5</v>
      </c>
      <c r="AV33" s="280">
        <v>4</v>
      </c>
      <c r="AW33" s="280">
        <v>8</v>
      </c>
      <c r="AX33" s="280">
        <v>7</v>
      </c>
      <c r="AY33" s="280">
        <v>7</v>
      </c>
      <c r="AZ33" s="280">
        <v>2</v>
      </c>
      <c r="BA33" s="280">
        <v>6</v>
      </c>
      <c r="BB33" s="280">
        <v>5</v>
      </c>
      <c r="BC33" s="280">
        <v>9</v>
      </c>
      <c r="BD33" s="280">
        <v>4</v>
      </c>
      <c r="BE33" s="280">
        <v>2</v>
      </c>
      <c r="BF33" s="280">
        <v>7</v>
      </c>
      <c r="BG33" s="280">
        <v>9</v>
      </c>
      <c r="BH33" s="280">
        <v>7</v>
      </c>
      <c r="BI33" s="280">
        <v>3</v>
      </c>
      <c r="BJ33" s="280">
        <v>7</v>
      </c>
      <c r="BK33" s="280">
        <v>6</v>
      </c>
      <c r="BL33" s="280">
        <v>9</v>
      </c>
      <c r="BM33" s="280">
        <v>8</v>
      </c>
      <c r="BN33" s="280">
        <v>6</v>
      </c>
      <c r="BO33" s="280">
        <v>4</v>
      </c>
      <c r="BP33" s="280">
        <v>17</v>
      </c>
      <c r="BQ33" s="280">
        <v>11</v>
      </c>
      <c r="BR33" s="280">
        <v>8</v>
      </c>
      <c r="BS33" s="280">
        <v>6</v>
      </c>
      <c r="BT33" s="280">
        <v>7</v>
      </c>
      <c r="BU33" s="280">
        <v>11</v>
      </c>
      <c r="BV33" s="280">
        <v>10</v>
      </c>
      <c r="BW33" s="280">
        <v>7</v>
      </c>
      <c r="BX33" s="280">
        <v>13</v>
      </c>
      <c r="BY33" s="280">
        <v>10</v>
      </c>
      <c r="BZ33" s="280">
        <v>10</v>
      </c>
      <c r="CA33" s="280">
        <v>15</v>
      </c>
      <c r="CB33" s="280">
        <v>10</v>
      </c>
      <c r="CC33" s="280">
        <v>7</v>
      </c>
      <c r="CD33" s="280">
        <v>8</v>
      </c>
      <c r="CE33" s="280">
        <v>6</v>
      </c>
      <c r="CF33" s="280">
        <v>11</v>
      </c>
      <c r="CG33" s="280">
        <v>5</v>
      </c>
      <c r="CH33" s="280">
        <v>8</v>
      </c>
      <c r="CI33" s="280">
        <v>7</v>
      </c>
      <c r="CJ33" s="280">
        <v>12</v>
      </c>
      <c r="CK33" s="280">
        <v>7</v>
      </c>
      <c r="CL33" s="280">
        <v>7</v>
      </c>
      <c r="CM33" s="280">
        <v>14</v>
      </c>
      <c r="CN33" s="280">
        <v>8</v>
      </c>
      <c r="CO33" s="280">
        <v>5</v>
      </c>
      <c r="CP33" s="280">
        <v>5</v>
      </c>
      <c r="CQ33" s="280">
        <v>2</v>
      </c>
      <c r="CR33" s="280">
        <v>3</v>
      </c>
      <c r="CS33" s="280">
        <v>7</v>
      </c>
      <c r="CT33" s="280">
        <v>2</v>
      </c>
      <c r="CU33" s="280">
        <v>7</v>
      </c>
      <c r="CV33" s="280">
        <v>11</v>
      </c>
      <c r="CW33" s="280">
        <v>4</v>
      </c>
      <c r="CX33" s="280">
        <v>4</v>
      </c>
      <c r="CY33" s="280">
        <v>2</v>
      </c>
      <c r="CZ33" s="280">
        <v>4</v>
      </c>
      <c r="DA33" s="280">
        <v>7</v>
      </c>
      <c r="DB33" s="280">
        <v>4</v>
      </c>
      <c r="DC33" s="280">
        <v>1</v>
      </c>
      <c r="DD33" s="280">
        <v>5</v>
      </c>
      <c r="DE33" s="280">
        <v>4</v>
      </c>
      <c r="DF33" s="280">
        <v>1</v>
      </c>
      <c r="DG33" s="280">
        <v>1</v>
      </c>
      <c r="DH33" s="280">
        <v>1</v>
      </c>
      <c r="DI33" s="281" t="s">
        <v>1293</v>
      </c>
      <c r="DJ33" s="280">
        <v>1</v>
      </c>
      <c r="DK33" s="281" t="s">
        <v>1293</v>
      </c>
      <c r="DL33" s="281" t="s">
        <v>1293</v>
      </c>
      <c r="DM33" s="281" t="s">
        <v>1293</v>
      </c>
      <c r="DN33" s="281" t="s">
        <v>1293</v>
      </c>
      <c r="DO33" s="281" t="s">
        <v>1293</v>
      </c>
      <c r="DP33" s="281" t="s">
        <v>1293</v>
      </c>
      <c r="DQ33" s="281" t="s">
        <v>1293</v>
      </c>
      <c r="DR33" s="281" t="s">
        <v>1293</v>
      </c>
      <c r="DS33" s="281" t="s">
        <v>1293</v>
      </c>
      <c r="DT33" s="281" t="s">
        <v>1293</v>
      </c>
      <c r="DU33" s="281" t="s">
        <v>1293</v>
      </c>
      <c r="DV33" s="281" t="s">
        <v>1293</v>
      </c>
      <c r="DW33" s="281" t="s">
        <v>1293</v>
      </c>
      <c r="DX33" s="281" t="s">
        <v>1293</v>
      </c>
      <c r="DY33" s="281" t="s">
        <v>1293</v>
      </c>
      <c r="DZ33" s="281" t="s">
        <v>1293</v>
      </c>
      <c r="EB33" s="70">
        <f t="shared" si="15"/>
        <v>5.8470764617691149</v>
      </c>
      <c r="EC33" s="70">
        <f t="shared" si="16"/>
        <v>13.043478260869565</v>
      </c>
      <c r="ED33" s="70">
        <f t="shared" si="17"/>
        <v>61.76911544227886</v>
      </c>
      <c r="EE33" s="70">
        <f t="shared" si="18"/>
        <v>19.340329835082461</v>
      </c>
    </row>
    <row r="34" spans="1:135">
      <c r="B34" s="173" t="s">
        <v>260</v>
      </c>
      <c r="C34" s="49">
        <f>SUM(C24:C33)</f>
        <v>185</v>
      </c>
      <c r="D34" s="174">
        <f t="shared" si="1"/>
        <v>1.1379713354247403</v>
      </c>
      <c r="E34" s="49">
        <f>SUM(E24:E33)</f>
        <v>1042</v>
      </c>
      <c r="F34" s="174">
        <f t="shared" si="3"/>
        <v>6.4095466568247526</v>
      </c>
      <c r="G34" s="49">
        <f>SUM(G24:G33)</f>
        <v>2223</v>
      </c>
      <c r="H34" s="174">
        <f t="shared" si="5"/>
        <v>13.674109614319985</v>
      </c>
      <c r="I34" s="49">
        <f>SUM(I24:I33)</f>
        <v>2277</v>
      </c>
      <c r="J34" s="174">
        <f t="shared" si="7"/>
        <v>14.006274220335854</v>
      </c>
      <c r="K34" s="49">
        <f>SUM(K24:K33)</f>
        <v>8414</v>
      </c>
      <c r="L34" s="174">
        <f t="shared" si="9"/>
        <v>51.756166574398719</v>
      </c>
      <c r="M34" s="49">
        <f>SUM(M24:M33)</f>
        <v>1484</v>
      </c>
      <c r="N34" s="174">
        <f t="shared" si="11"/>
        <v>9.1283754690287271</v>
      </c>
      <c r="O34" s="49">
        <f>SUM(O24:O33)</f>
        <v>632</v>
      </c>
      <c r="P34" s="174">
        <f t="shared" si="13"/>
        <v>3.8875561296672205</v>
      </c>
      <c r="Q34" s="49">
        <f>SUM(Q24:Q33)</f>
        <v>16257</v>
      </c>
      <c r="S34" s="279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0"/>
      <c r="BL34" s="280"/>
      <c r="BM34" s="280"/>
      <c r="BN34" s="280"/>
      <c r="BO34" s="280"/>
      <c r="BP34" s="280"/>
      <c r="BQ34" s="280"/>
      <c r="BR34" s="280"/>
      <c r="BS34" s="280"/>
      <c r="BT34" s="280"/>
      <c r="BU34" s="280"/>
      <c r="BV34" s="280"/>
      <c r="BW34" s="280"/>
      <c r="BX34" s="280"/>
      <c r="BY34" s="280"/>
      <c r="BZ34" s="280"/>
      <c r="CA34" s="280"/>
      <c r="CB34" s="280"/>
      <c r="CC34" s="280"/>
      <c r="CD34" s="280"/>
      <c r="CE34" s="280"/>
      <c r="CF34" s="280"/>
      <c r="CG34" s="280"/>
      <c r="CH34" s="280"/>
      <c r="CI34" s="280"/>
      <c r="CJ34" s="280"/>
      <c r="CK34" s="280"/>
      <c r="CL34" s="280"/>
      <c r="CM34" s="280"/>
      <c r="CN34" s="280"/>
      <c r="CO34" s="280"/>
      <c r="CP34" s="280"/>
      <c r="CQ34" s="280"/>
      <c r="CR34" s="280"/>
      <c r="CS34" s="280"/>
      <c r="CT34" s="280"/>
      <c r="CU34" s="280"/>
      <c r="CV34" s="280"/>
      <c r="CW34" s="280"/>
      <c r="CX34" s="280"/>
      <c r="CY34" s="280"/>
      <c r="CZ34" s="280"/>
      <c r="DA34" s="280"/>
      <c r="DB34" s="280"/>
      <c r="DC34" s="280"/>
      <c r="DD34" s="280"/>
      <c r="DE34" s="280"/>
      <c r="DF34" s="280"/>
      <c r="DG34" s="280"/>
      <c r="DH34" s="280"/>
      <c r="DI34" s="281"/>
      <c r="DJ34" s="280"/>
      <c r="DK34" s="281"/>
      <c r="DL34" s="281"/>
      <c r="DM34" s="281"/>
      <c r="DN34" s="281"/>
      <c r="DO34" s="281"/>
      <c r="DP34" s="281"/>
      <c r="DQ34" s="281"/>
      <c r="DR34" s="281"/>
      <c r="DS34" s="281"/>
      <c r="DT34" s="281"/>
      <c r="DU34" s="281"/>
      <c r="DV34" s="281"/>
      <c r="DW34" s="281"/>
      <c r="DX34" s="281"/>
      <c r="DY34" s="281"/>
      <c r="DZ34" s="281"/>
      <c r="EB34" s="70"/>
      <c r="EC34" s="70"/>
      <c r="ED34" s="70"/>
      <c r="EE34" s="70"/>
    </row>
    <row r="35" spans="1:135">
      <c r="B35" s="16"/>
      <c r="C35" s="35"/>
      <c r="D35" s="172"/>
      <c r="E35" s="35"/>
      <c r="F35" s="172"/>
      <c r="G35" s="35"/>
      <c r="H35" s="172"/>
      <c r="I35" s="35"/>
      <c r="J35" s="172"/>
      <c r="K35" s="35"/>
      <c r="L35" s="172"/>
      <c r="M35" s="35"/>
      <c r="N35" s="172"/>
      <c r="O35" s="35"/>
      <c r="P35" s="172"/>
      <c r="Q35" s="35"/>
      <c r="S35" s="279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0"/>
      <c r="BL35" s="280"/>
      <c r="BM35" s="280"/>
      <c r="BN35" s="280"/>
      <c r="BO35" s="280"/>
      <c r="BP35" s="280"/>
      <c r="BQ35" s="280"/>
      <c r="BR35" s="280"/>
      <c r="BS35" s="280"/>
      <c r="BT35" s="280"/>
      <c r="BU35" s="280"/>
      <c r="BV35" s="280"/>
      <c r="BW35" s="280"/>
      <c r="BX35" s="280"/>
      <c r="BY35" s="280"/>
      <c r="BZ35" s="280"/>
      <c r="CA35" s="280"/>
      <c r="CB35" s="280"/>
      <c r="CC35" s="280"/>
      <c r="CD35" s="280"/>
      <c r="CE35" s="280"/>
      <c r="CF35" s="280"/>
      <c r="CG35" s="280"/>
      <c r="CH35" s="280"/>
      <c r="CI35" s="280"/>
      <c r="CJ35" s="280"/>
      <c r="CK35" s="280"/>
      <c r="CL35" s="280"/>
      <c r="CM35" s="280"/>
      <c r="CN35" s="280"/>
      <c r="CO35" s="280"/>
      <c r="CP35" s="280"/>
      <c r="CQ35" s="280"/>
      <c r="CR35" s="280"/>
      <c r="CS35" s="280"/>
      <c r="CT35" s="280"/>
      <c r="CU35" s="280"/>
      <c r="CV35" s="280"/>
      <c r="CW35" s="280"/>
      <c r="CX35" s="280"/>
      <c r="CY35" s="280"/>
      <c r="CZ35" s="280"/>
      <c r="DA35" s="280"/>
      <c r="DB35" s="280"/>
      <c r="DC35" s="280"/>
      <c r="DD35" s="280"/>
      <c r="DE35" s="280"/>
      <c r="DF35" s="280"/>
      <c r="DG35" s="280"/>
      <c r="DH35" s="280"/>
      <c r="DI35" s="281"/>
      <c r="DJ35" s="280"/>
      <c r="DK35" s="281"/>
      <c r="DL35" s="281"/>
      <c r="DM35" s="281"/>
      <c r="DN35" s="281"/>
      <c r="DO35" s="281"/>
      <c r="DP35" s="281"/>
      <c r="DQ35" s="281"/>
      <c r="DR35" s="281"/>
      <c r="DS35" s="281"/>
      <c r="DT35" s="281"/>
      <c r="DU35" s="281"/>
      <c r="DV35" s="281"/>
      <c r="DW35" s="281"/>
      <c r="DX35" s="281"/>
      <c r="DY35" s="281"/>
      <c r="DZ35" s="281"/>
      <c r="EB35" s="70"/>
      <c r="EC35" s="70"/>
      <c r="ED35" s="70"/>
      <c r="EE35" s="70"/>
    </row>
    <row r="36" spans="1:135">
      <c r="A36" s="21">
        <v>4100</v>
      </c>
      <c r="B36" s="39" t="s">
        <v>180</v>
      </c>
      <c r="C36" s="38">
        <f t="shared" si="0"/>
        <v>8</v>
      </c>
      <c r="D36" s="171">
        <f t="shared" si="1"/>
        <v>0.84656084656084662</v>
      </c>
      <c r="E36" s="38">
        <f t="shared" si="2"/>
        <v>61</v>
      </c>
      <c r="F36" s="171">
        <f t="shared" si="3"/>
        <v>6.4550264550264549</v>
      </c>
      <c r="G36" s="38">
        <f t="shared" si="4"/>
        <v>142</v>
      </c>
      <c r="H36" s="171">
        <f t="shared" si="5"/>
        <v>15.026455026455027</v>
      </c>
      <c r="I36" s="38">
        <f t="shared" si="6"/>
        <v>113</v>
      </c>
      <c r="J36" s="171">
        <f t="shared" si="7"/>
        <v>11.957671957671957</v>
      </c>
      <c r="K36" s="38">
        <f t="shared" si="8"/>
        <v>510</v>
      </c>
      <c r="L36" s="171">
        <f t="shared" si="9"/>
        <v>53.968253968253968</v>
      </c>
      <c r="M36" s="38">
        <f t="shared" si="10"/>
        <v>82</v>
      </c>
      <c r="N36" s="171">
        <f t="shared" si="11"/>
        <v>8.6772486772486772</v>
      </c>
      <c r="O36" s="38">
        <f t="shared" si="12"/>
        <v>29</v>
      </c>
      <c r="P36" s="171">
        <f t="shared" si="13"/>
        <v>3.0687830687830688</v>
      </c>
      <c r="Q36" s="38">
        <f t="shared" si="14"/>
        <v>945</v>
      </c>
      <c r="S36" s="279" t="s">
        <v>1301</v>
      </c>
      <c r="T36" s="280">
        <v>945</v>
      </c>
      <c r="U36" s="280">
        <v>8</v>
      </c>
      <c r="V36" s="280">
        <v>10</v>
      </c>
      <c r="W36" s="280">
        <v>15</v>
      </c>
      <c r="X36" s="280">
        <v>9</v>
      </c>
      <c r="Y36" s="280">
        <v>11</v>
      </c>
      <c r="Z36" s="280">
        <v>16</v>
      </c>
      <c r="AA36" s="280">
        <v>17</v>
      </c>
      <c r="AB36" s="280">
        <v>13</v>
      </c>
      <c r="AC36" s="280">
        <v>14</v>
      </c>
      <c r="AD36" s="280">
        <v>17</v>
      </c>
      <c r="AE36" s="280">
        <v>19</v>
      </c>
      <c r="AF36" s="280">
        <v>9</v>
      </c>
      <c r="AG36" s="280">
        <v>10</v>
      </c>
      <c r="AH36" s="280">
        <v>15</v>
      </c>
      <c r="AI36" s="280">
        <v>13</v>
      </c>
      <c r="AJ36" s="280">
        <v>15</v>
      </c>
      <c r="AK36" s="280">
        <v>11</v>
      </c>
      <c r="AL36" s="280">
        <v>6</v>
      </c>
      <c r="AM36" s="280">
        <v>13</v>
      </c>
      <c r="AN36" s="280">
        <v>19</v>
      </c>
      <c r="AO36" s="280">
        <v>10</v>
      </c>
      <c r="AP36" s="280">
        <v>11</v>
      </c>
      <c r="AQ36" s="280">
        <v>9</v>
      </c>
      <c r="AR36" s="280">
        <v>10</v>
      </c>
      <c r="AS36" s="280">
        <v>9</v>
      </c>
      <c r="AT36" s="280">
        <v>15</v>
      </c>
      <c r="AU36" s="280">
        <v>11</v>
      </c>
      <c r="AV36" s="280">
        <v>11</v>
      </c>
      <c r="AW36" s="280">
        <v>14</v>
      </c>
      <c r="AX36" s="280">
        <v>8</v>
      </c>
      <c r="AY36" s="280">
        <v>12</v>
      </c>
      <c r="AZ36" s="280">
        <v>8</v>
      </c>
      <c r="BA36" s="280">
        <v>20</v>
      </c>
      <c r="BB36" s="280">
        <v>15</v>
      </c>
      <c r="BC36" s="280">
        <v>10</v>
      </c>
      <c r="BD36" s="280">
        <v>15</v>
      </c>
      <c r="BE36" s="280">
        <v>16</v>
      </c>
      <c r="BF36" s="280">
        <v>19</v>
      </c>
      <c r="BG36" s="280">
        <v>10</v>
      </c>
      <c r="BH36" s="280">
        <v>12</v>
      </c>
      <c r="BI36" s="280">
        <v>8</v>
      </c>
      <c r="BJ36" s="280">
        <v>14</v>
      </c>
      <c r="BK36" s="280">
        <v>11</v>
      </c>
      <c r="BL36" s="280">
        <v>12</v>
      </c>
      <c r="BM36" s="280">
        <v>13</v>
      </c>
      <c r="BN36" s="280">
        <v>15</v>
      </c>
      <c r="BO36" s="280">
        <v>9</v>
      </c>
      <c r="BP36" s="280">
        <v>12</v>
      </c>
      <c r="BQ36" s="280">
        <v>6</v>
      </c>
      <c r="BR36" s="280">
        <v>5</v>
      </c>
      <c r="BS36" s="280">
        <v>10</v>
      </c>
      <c r="BT36" s="280">
        <v>9</v>
      </c>
      <c r="BU36" s="280">
        <v>6</v>
      </c>
      <c r="BV36" s="280">
        <v>12</v>
      </c>
      <c r="BW36" s="280">
        <v>13</v>
      </c>
      <c r="BX36" s="280">
        <v>21</v>
      </c>
      <c r="BY36" s="280">
        <v>14</v>
      </c>
      <c r="BZ36" s="280">
        <v>14</v>
      </c>
      <c r="CA36" s="280">
        <v>11</v>
      </c>
      <c r="CB36" s="280">
        <v>14</v>
      </c>
      <c r="CC36" s="280">
        <v>14</v>
      </c>
      <c r="CD36" s="280">
        <v>18</v>
      </c>
      <c r="CE36" s="280">
        <v>16</v>
      </c>
      <c r="CF36" s="280">
        <v>15</v>
      </c>
      <c r="CG36" s="280">
        <v>18</v>
      </c>
      <c r="CH36" s="280">
        <v>6</v>
      </c>
      <c r="CI36" s="280">
        <v>13</v>
      </c>
      <c r="CJ36" s="280">
        <v>10</v>
      </c>
      <c r="CK36" s="280">
        <v>11</v>
      </c>
      <c r="CL36" s="280">
        <v>8</v>
      </c>
      <c r="CM36" s="280">
        <v>8</v>
      </c>
      <c r="CN36" s="280">
        <v>4</v>
      </c>
      <c r="CO36" s="280">
        <v>5</v>
      </c>
      <c r="CP36" s="280">
        <v>6</v>
      </c>
      <c r="CQ36" s="280">
        <v>4</v>
      </c>
      <c r="CR36" s="280">
        <v>5</v>
      </c>
      <c r="CS36" s="280">
        <v>9</v>
      </c>
      <c r="CT36" s="280">
        <v>4</v>
      </c>
      <c r="CU36" s="280">
        <v>5</v>
      </c>
      <c r="CV36" s="280">
        <v>3</v>
      </c>
      <c r="CW36" s="280">
        <v>5</v>
      </c>
      <c r="CX36" s="280">
        <v>3</v>
      </c>
      <c r="CY36" s="280">
        <v>4</v>
      </c>
      <c r="CZ36" s="280">
        <v>1</v>
      </c>
      <c r="DA36" s="280">
        <v>5</v>
      </c>
      <c r="DB36" s="280">
        <v>2</v>
      </c>
      <c r="DC36" s="280">
        <v>2</v>
      </c>
      <c r="DD36" s="280">
        <v>2</v>
      </c>
      <c r="DE36" s="281" t="s">
        <v>1293</v>
      </c>
      <c r="DF36" s="280">
        <v>1</v>
      </c>
      <c r="DG36" s="280">
        <v>1</v>
      </c>
      <c r="DH36" s="280">
        <v>1</v>
      </c>
      <c r="DI36" s="281" t="s">
        <v>1293</v>
      </c>
      <c r="DJ36" s="281" t="s">
        <v>1293</v>
      </c>
      <c r="DK36" s="280">
        <v>1</v>
      </c>
      <c r="DL36" s="281" t="s">
        <v>1293</v>
      </c>
      <c r="DM36" s="281" t="s">
        <v>1293</v>
      </c>
      <c r="DN36" s="281" t="s">
        <v>1293</v>
      </c>
      <c r="DO36" s="281" t="s">
        <v>1293</v>
      </c>
      <c r="DP36" s="281" t="s">
        <v>1293</v>
      </c>
      <c r="DQ36" s="280">
        <v>1</v>
      </c>
      <c r="DR36" s="281" t="s">
        <v>1293</v>
      </c>
      <c r="DS36" s="281" t="s">
        <v>1293</v>
      </c>
      <c r="DT36" s="281" t="s">
        <v>1293</v>
      </c>
      <c r="DU36" s="281" t="s">
        <v>1293</v>
      </c>
      <c r="DV36" s="281" t="s">
        <v>1293</v>
      </c>
      <c r="DW36" s="281" t="s">
        <v>1293</v>
      </c>
      <c r="DX36" s="281" t="s">
        <v>1293</v>
      </c>
      <c r="DY36" s="281" t="s">
        <v>1293</v>
      </c>
      <c r="DZ36" s="281" t="s">
        <v>1293</v>
      </c>
      <c r="EB36" s="70">
        <f t="shared" si="15"/>
        <v>7.3015873015873014</v>
      </c>
      <c r="EC36" s="70">
        <f t="shared" si="16"/>
        <v>15.026455026455027</v>
      </c>
      <c r="ED36" s="70">
        <f t="shared" si="17"/>
        <v>65.925925925925924</v>
      </c>
      <c r="EE36" s="70">
        <f t="shared" si="18"/>
        <v>11.746031746031747</v>
      </c>
    </row>
    <row r="37" spans="1:135">
      <c r="A37" s="21">
        <v>4200</v>
      </c>
      <c r="B37" s="16" t="s">
        <v>181</v>
      </c>
      <c r="C37" s="35">
        <f t="shared" si="0"/>
        <v>42</v>
      </c>
      <c r="D37" s="172">
        <f t="shared" si="1"/>
        <v>1.1329916374426758</v>
      </c>
      <c r="E37" s="35">
        <f t="shared" si="2"/>
        <v>225</v>
      </c>
      <c r="F37" s="172">
        <f t="shared" si="3"/>
        <v>6.0695980577286219</v>
      </c>
      <c r="G37" s="35">
        <f t="shared" si="4"/>
        <v>452</v>
      </c>
      <c r="H37" s="172">
        <f t="shared" si="5"/>
        <v>12.193148098192609</v>
      </c>
      <c r="I37" s="35">
        <f t="shared" si="6"/>
        <v>527</v>
      </c>
      <c r="J37" s="172">
        <f t="shared" si="7"/>
        <v>14.216347450768815</v>
      </c>
      <c r="K37" s="35">
        <f t="shared" si="8"/>
        <v>1937</v>
      </c>
      <c r="L37" s="172">
        <f t="shared" si="9"/>
        <v>52.252495279201504</v>
      </c>
      <c r="M37" s="35">
        <f t="shared" si="10"/>
        <v>354</v>
      </c>
      <c r="N37" s="172">
        <f t="shared" si="11"/>
        <v>9.5495009441596981</v>
      </c>
      <c r="O37" s="35">
        <f t="shared" si="12"/>
        <v>170</v>
      </c>
      <c r="P37" s="172">
        <f t="shared" si="13"/>
        <v>4.5859185325060698</v>
      </c>
      <c r="Q37" s="35">
        <f t="shared" si="14"/>
        <v>3707</v>
      </c>
      <c r="S37" s="279" t="s">
        <v>181</v>
      </c>
      <c r="T37" s="280">
        <v>3707</v>
      </c>
      <c r="U37" s="280">
        <v>42</v>
      </c>
      <c r="V37" s="280">
        <v>52</v>
      </c>
      <c r="W37" s="280">
        <v>44</v>
      </c>
      <c r="X37" s="280">
        <v>37</v>
      </c>
      <c r="Y37" s="280">
        <v>38</v>
      </c>
      <c r="Z37" s="280">
        <v>54</v>
      </c>
      <c r="AA37" s="280">
        <v>58</v>
      </c>
      <c r="AB37" s="280">
        <v>53</v>
      </c>
      <c r="AC37" s="280">
        <v>49</v>
      </c>
      <c r="AD37" s="280">
        <v>51</v>
      </c>
      <c r="AE37" s="280">
        <v>31</v>
      </c>
      <c r="AF37" s="280">
        <v>42</v>
      </c>
      <c r="AG37" s="280">
        <v>48</v>
      </c>
      <c r="AH37" s="280">
        <v>38</v>
      </c>
      <c r="AI37" s="280">
        <v>31</v>
      </c>
      <c r="AJ37" s="280">
        <v>51</v>
      </c>
      <c r="AK37" s="280">
        <v>40</v>
      </c>
      <c r="AL37" s="280">
        <v>40</v>
      </c>
      <c r="AM37" s="280">
        <v>47</v>
      </c>
      <c r="AN37" s="280">
        <v>60</v>
      </c>
      <c r="AO37" s="280">
        <v>56</v>
      </c>
      <c r="AP37" s="280">
        <v>61</v>
      </c>
      <c r="AQ37" s="280">
        <v>51</v>
      </c>
      <c r="AR37" s="280">
        <v>61</v>
      </c>
      <c r="AS37" s="280">
        <v>47</v>
      </c>
      <c r="AT37" s="280">
        <v>64</v>
      </c>
      <c r="AU37" s="280">
        <v>63</v>
      </c>
      <c r="AV37" s="280">
        <v>43</v>
      </c>
      <c r="AW37" s="280">
        <v>53</v>
      </c>
      <c r="AX37" s="280">
        <v>41</v>
      </c>
      <c r="AY37" s="280">
        <v>48</v>
      </c>
      <c r="AZ37" s="280">
        <v>39</v>
      </c>
      <c r="BA37" s="280">
        <v>62</v>
      </c>
      <c r="BB37" s="280">
        <v>48</v>
      </c>
      <c r="BC37" s="280">
        <v>46</v>
      </c>
      <c r="BD37" s="280">
        <v>52</v>
      </c>
      <c r="BE37" s="280">
        <v>56</v>
      </c>
      <c r="BF37" s="280">
        <v>45</v>
      </c>
      <c r="BG37" s="280">
        <v>39</v>
      </c>
      <c r="BH37" s="280">
        <v>47</v>
      </c>
      <c r="BI37" s="280">
        <v>45</v>
      </c>
      <c r="BJ37" s="280">
        <v>47</v>
      </c>
      <c r="BK37" s="280">
        <v>39</v>
      </c>
      <c r="BL37" s="280">
        <v>44</v>
      </c>
      <c r="BM37" s="280">
        <v>46</v>
      </c>
      <c r="BN37" s="280">
        <v>42</v>
      </c>
      <c r="BO37" s="280">
        <v>48</v>
      </c>
      <c r="BP37" s="280">
        <v>36</v>
      </c>
      <c r="BQ37" s="280">
        <v>47</v>
      </c>
      <c r="BR37" s="280">
        <v>47</v>
      </c>
      <c r="BS37" s="280">
        <v>40</v>
      </c>
      <c r="BT37" s="280">
        <v>44</v>
      </c>
      <c r="BU37" s="280">
        <v>61</v>
      </c>
      <c r="BV37" s="280">
        <v>51</v>
      </c>
      <c r="BW37" s="280">
        <v>68</v>
      </c>
      <c r="BX37" s="280">
        <v>53</v>
      </c>
      <c r="BY37" s="280">
        <v>46</v>
      </c>
      <c r="BZ37" s="280">
        <v>52</v>
      </c>
      <c r="CA37" s="280">
        <v>57</v>
      </c>
      <c r="CB37" s="280">
        <v>52</v>
      </c>
      <c r="CC37" s="280">
        <v>47</v>
      </c>
      <c r="CD37" s="280">
        <v>51</v>
      </c>
      <c r="CE37" s="280">
        <v>42</v>
      </c>
      <c r="CF37" s="280">
        <v>54</v>
      </c>
      <c r="CG37" s="280">
        <v>36</v>
      </c>
      <c r="CH37" s="280">
        <v>38</v>
      </c>
      <c r="CI37" s="280">
        <v>22</v>
      </c>
      <c r="CJ37" s="280">
        <v>36</v>
      </c>
      <c r="CK37" s="280">
        <v>25</v>
      </c>
      <c r="CL37" s="280">
        <v>32</v>
      </c>
      <c r="CM37" s="280">
        <v>43</v>
      </c>
      <c r="CN37" s="280">
        <v>29</v>
      </c>
      <c r="CO37" s="280">
        <v>27</v>
      </c>
      <c r="CP37" s="280">
        <v>20</v>
      </c>
      <c r="CQ37" s="280">
        <v>21</v>
      </c>
      <c r="CR37" s="280">
        <v>32</v>
      </c>
      <c r="CS37" s="280">
        <v>23</v>
      </c>
      <c r="CT37" s="280">
        <v>30</v>
      </c>
      <c r="CU37" s="280">
        <v>19</v>
      </c>
      <c r="CV37" s="280">
        <v>17</v>
      </c>
      <c r="CW37" s="280">
        <v>19</v>
      </c>
      <c r="CX37" s="280">
        <v>14</v>
      </c>
      <c r="CY37" s="280">
        <v>18</v>
      </c>
      <c r="CZ37" s="280">
        <v>15</v>
      </c>
      <c r="DA37" s="280">
        <v>15</v>
      </c>
      <c r="DB37" s="280">
        <v>16</v>
      </c>
      <c r="DC37" s="280">
        <v>15</v>
      </c>
      <c r="DD37" s="280">
        <v>12</v>
      </c>
      <c r="DE37" s="280">
        <v>8</v>
      </c>
      <c r="DF37" s="280">
        <v>11</v>
      </c>
      <c r="DG37" s="280">
        <v>10</v>
      </c>
      <c r="DH37" s="280">
        <v>8</v>
      </c>
      <c r="DI37" s="280">
        <v>1</v>
      </c>
      <c r="DJ37" s="280">
        <v>2</v>
      </c>
      <c r="DK37" s="280">
        <v>2</v>
      </c>
      <c r="DL37" s="280">
        <v>1</v>
      </c>
      <c r="DM37" s="280">
        <v>1</v>
      </c>
      <c r="DN37" s="280">
        <v>1</v>
      </c>
      <c r="DO37" s="281" t="s">
        <v>1293</v>
      </c>
      <c r="DP37" s="280">
        <v>1</v>
      </c>
      <c r="DQ37" s="281" t="s">
        <v>1293</v>
      </c>
      <c r="DR37" s="281" t="s">
        <v>1293</v>
      </c>
      <c r="DS37" s="281" t="s">
        <v>1293</v>
      </c>
      <c r="DT37" s="281" t="s">
        <v>1293</v>
      </c>
      <c r="DU37" s="281" t="s">
        <v>1293</v>
      </c>
      <c r="DV37" s="281" t="s">
        <v>1293</v>
      </c>
      <c r="DW37" s="281" t="s">
        <v>1293</v>
      </c>
      <c r="DX37" s="281" t="s">
        <v>1293</v>
      </c>
      <c r="DY37" s="281" t="s">
        <v>1293</v>
      </c>
      <c r="DZ37" s="281" t="s">
        <v>1293</v>
      </c>
      <c r="EB37" s="70">
        <f t="shared" si="15"/>
        <v>7.202589695171298</v>
      </c>
      <c r="EC37" s="70">
        <f t="shared" si="16"/>
        <v>12.193148098192609</v>
      </c>
      <c r="ED37" s="70">
        <f t="shared" si="17"/>
        <v>66.468842729970319</v>
      </c>
      <c r="EE37" s="70">
        <f t="shared" si="18"/>
        <v>14.135419476665767</v>
      </c>
    </row>
    <row r="38" spans="1:135">
      <c r="A38" s="21">
        <v>4502</v>
      </c>
      <c r="B38" s="39" t="s">
        <v>182</v>
      </c>
      <c r="C38" s="38">
        <f t="shared" si="0"/>
        <v>5</v>
      </c>
      <c r="D38" s="171">
        <f t="shared" si="1"/>
        <v>1.8181818181818181</v>
      </c>
      <c r="E38" s="38">
        <f t="shared" si="2"/>
        <v>21</v>
      </c>
      <c r="F38" s="171">
        <f t="shared" si="3"/>
        <v>7.6363636363636367</v>
      </c>
      <c r="G38" s="38">
        <f t="shared" si="4"/>
        <v>45</v>
      </c>
      <c r="H38" s="171">
        <f t="shared" si="5"/>
        <v>16.363636363636363</v>
      </c>
      <c r="I38" s="38">
        <f t="shared" si="6"/>
        <v>30</v>
      </c>
      <c r="J38" s="171">
        <f t="shared" si="7"/>
        <v>10.909090909090908</v>
      </c>
      <c r="K38" s="38">
        <f t="shared" si="8"/>
        <v>128</v>
      </c>
      <c r="L38" s="171">
        <f t="shared" si="9"/>
        <v>46.545454545454547</v>
      </c>
      <c r="M38" s="38">
        <f t="shared" si="10"/>
        <v>35</v>
      </c>
      <c r="N38" s="171">
        <f t="shared" si="11"/>
        <v>12.727272727272727</v>
      </c>
      <c r="O38" s="38">
        <f t="shared" si="12"/>
        <v>11</v>
      </c>
      <c r="P38" s="171">
        <f t="shared" si="13"/>
        <v>4</v>
      </c>
      <c r="Q38" s="38">
        <f t="shared" si="14"/>
        <v>275</v>
      </c>
      <c r="S38" s="279" t="s">
        <v>182</v>
      </c>
      <c r="T38" s="280">
        <v>275</v>
      </c>
      <c r="U38" s="280">
        <v>5</v>
      </c>
      <c r="V38" s="280">
        <v>6</v>
      </c>
      <c r="W38" s="280">
        <v>3</v>
      </c>
      <c r="X38" s="280">
        <v>3</v>
      </c>
      <c r="Y38" s="280">
        <v>5</v>
      </c>
      <c r="Z38" s="280">
        <v>4</v>
      </c>
      <c r="AA38" s="280">
        <v>3</v>
      </c>
      <c r="AB38" s="280">
        <v>2</v>
      </c>
      <c r="AC38" s="280">
        <v>7</v>
      </c>
      <c r="AD38" s="280">
        <v>3</v>
      </c>
      <c r="AE38" s="280">
        <v>7</v>
      </c>
      <c r="AF38" s="280">
        <v>5</v>
      </c>
      <c r="AG38" s="280">
        <v>4</v>
      </c>
      <c r="AH38" s="280">
        <v>6</v>
      </c>
      <c r="AI38" s="280">
        <v>3</v>
      </c>
      <c r="AJ38" s="280">
        <v>5</v>
      </c>
      <c r="AK38" s="280">
        <v>2</v>
      </c>
      <c r="AL38" s="280">
        <v>1</v>
      </c>
      <c r="AM38" s="281" t="s">
        <v>1293</v>
      </c>
      <c r="AN38" s="280">
        <v>3</v>
      </c>
      <c r="AO38" s="280">
        <v>1</v>
      </c>
      <c r="AP38" s="280">
        <v>5</v>
      </c>
      <c r="AQ38" s="280">
        <v>2</v>
      </c>
      <c r="AR38" s="280">
        <v>4</v>
      </c>
      <c r="AS38" s="280">
        <v>8</v>
      </c>
      <c r="AT38" s="280">
        <v>4</v>
      </c>
      <c r="AU38" s="280">
        <v>5</v>
      </c>
      <c r="AV38" s="280">
        <v>1</v>
      </c>
      <c r="AW38" s="280">
        <v>1</v>
      </c>
      <c r="AX38" s="280">
        <v>1</v>
      </c>
      <c r="AY38" s="280">
        <v>1</v>
      </c>
      <c r="AZ38" s="281" t="s">
        <v>1293</v>
      </c>
      <c r="BA38" s="280">
        <v>5</v>
      </c>
      <c r="BB38" s="280">
        <v>3</v>
      </c>
      <c r="BC38" s="280">
        <v>5</v>
      </c>
      <c r="BD38" s="280">
        <v>2</v>
      </c>
      <c r="BE38" s="280">
        <v>3</v>
      </c>
      <c r="BF38" s="280">
        <v>5</v>
      </c>
      <c r="BG38" s="280">
        <v>3</v>
      </c>
      <c r="BH38" s="280">
        <v>4</v>
      </c>
      <c r="BI38" s="280">
        <v>4</v>
      </c>
      <c r="BJ38" s="280">
        <v>6</v>
      </c>
      <c r="BK38" s="280">
        <v>2</v>
      </c>
      <c r="BL38" s="280">
        <v>1</v>
      </c>
      <c r="BM38" s="280">
        <v>2</v>
      </c>
      <c r="BN38" s="281" t="s">
        <v>1293</v>
      </c>
      <c r="BO38" s="280">
        <v>7</v>
      </c>
      <c r="BP38" s="280">
        <v>3</v>
      </c>
      <c r="BQ38" s="280">
        <v>1</v>
      </c>
      <c r="BR38" s="280">
        <v>1</v>
      </c>
      <c r="BS38" s="280">
        <v>2</v>
      </c>
      <c r="BT38" s="280">
        <v>4</v>
      </c>
      <c r="BU38" s="280">
        <v>4</v>
      </c>
      <c r="BV38" s="280">
        <v>4</v>
      </c>
      <c r="BW38" s="280">
        <v>6</v>
      </c>
      <c r="BX38" s="280">
        <v>4</v>
      </c>
      <c r="BY38" s="280">
        <v>4</v>
      </c>
      <c r="BZ38" s="280">
        <v>2</v>
      </c>
      <c r="CA38" s="280">
        <v>5</v>
      </c>
      <c r="CB38" s="280">
        <v>2</v>
      </c>
      <c r="CC38" s="280">
        <v>4</v>
      </c>
      <c r="CD38" s="280">
        <v>6</v>
      </c>
      <c r="CE38" s="280">
        <v>3</v>
      </c>
      <c r="CF38" s="280">
        <v>6</v>
      </c>
      <c r="CG38" s="280">
        <v>3</v>
      </c>
      <c r="CH38" s="281" t="s">
        <v>1293</v>
      </c>
      <c r="CI38" s="280">
        <v>3</v>
      </c>
      <c r="CJ38" s="280">
        <v>5</v>
      </c>
      <c r="CK38" s="280">
        <v>1</v>
      </c>
      <c r="CL38" s="280">
        <v>1</v>
      </c>
      <c r="CM38" s="280">
        <v>3</v>
      </c>
      <c r="CN38" s="280">
        <v>3</v>
      </c>
      <c r="CO38" s="280">
        <v>4</v>
      </c>
      <c r="CP38" s="280">
        <v>3</v>
      </c>
      <c r="CQ38" s="280">
        <v>2</v>
      </c>
      <c r="CR38" s="280">
        <v>2</v>
      </c>
      <c r="CS38" s="280">
        <v>3</v>
      </c>
      <c r="CT38" s="280">
        <v>2</v>
      </c>
      <c r="CU38" s="280">
        <v>2</v>
      </c>
      <c r="CV38" s="280">
        <v>4</v>
      </c>
      <c r="CW38" s="280">
        <v>1</v>
      </c>
      <c r="CX38" s="280">
        <v>1</v>
      </c>
      <c r="CY38" s="280">
        <v>3</v>
      </c>
      <c r="CZ38" s="280">
        <v>1</v>
      </c>
      <c r="DA38" s="280">
        <v>2</v>
      </c>
      <c r="DB38" s="281" t="s">
        <v>1293</v>
      </c>
      <c r="DC38" s="281" t="s">
        <v>1293</v>
      </c>
      <c r="DD38" s="281" t="s">
        <v>1293</v>
      </c>
      <c r="DE38" s="281" t="s">
        <v>1293</v>
      </c>
      <c r="DF38" s="281" t="s">
        <v>1293</v>
      </c>
      <c r="DG38" s="280">
        <v>3</v>
      </c>
      <c r="DH38" s="281" t="s">
        <v>1293</v>
      </c>
      <c r="DI38" s="281" t="s">
        <v>1293</v>
      </c>
      <c r="DJ38" s="281" t="s">
        <v>1293</v>
      </c>
      <c r="DK38" s="281" t="s">
        <v>1293</v>
      </c>
      <c r="DL38" s="281" t="s">
        <v>1293</v>
      </c>
      <c r="DM38" s="281" t="s">
        <v>1293</v>
      </c>
      <c r="DN38" s="281" t="s">
        <v>1293</v>
      </c>
      <c r="DO38" s="281" t="s">
        <v>1293</v>
      </c>
      <c r="DP38" s="281" t="s">
        <v>1293</v>
      </c>
      <c r="DQ38" s="281" t="s">
        <v>1293</v>
      </c>
      <c r="DR38" s="281" t="s">
        <v>1293</v>
      </c>
      <c r="DS38" s="281" t="s">
        <v>1293</v>
      </c>
      <c r="DT38" s="281" t="s">
        <v>1293</v>
      </c>
      <c r="DU38" s="281" t="s">
        <v>1293</v>
      </c>
      <c r="DV38" s="281" t="s">
        <v>1293</v>
      </c>
      <c r="DW38" s="281" t="s">
        <v>1293</v>
      </c>
      <c r="DX38" s="281" t="s">
        <v>1293</v>
      </c>
      <c r="DY38" s="281" t="s">
        <v>1293</v>
      </c>
      <c r="DZ38" s="281" t="s">
        <v>1293</v>
      </c>
      <c r="EB38" s="70">
        <f t="shared" si="15"/>
        <v>9.454545454545455</v>
      </c>
      <c r="EC38" s="70">
        <f t="shared" si="16"/>
        <v>16.363636363636363</v>
      </c>
      <c r="ED38" s="70">
        <f t="shared" si="17"/>
        <v>57.454545454545453</v>
      </c>
      <c r="EE38" s="70">
        <f t="shared" si="18"/>
        <v>16.727272727272727</v>
      </c>
    </row>
    <row r="39" spans="1:135">
      <c r="A39" s="21">
        <v>4604</v>
      </c>
      <c r="B39" s="16" t="s">
        <v>183</v>
      </c>
      <c r="C39" s="35">
        <v>0</v>
      </c>
      <c r="D39" s="172">
        <f t="shared" si="1"/>
        <v>0</v>
      </c>
      <c r="E39" s="35">
        <f t="shared" si="2"/>
        <v>13</v>
      </c>
      <c r="F39" s="172">
        <f t="shared" si="3"/>
        <v>5.3278688524590159</v>
      </c>
      <c r="G39" s="35">
        <f t="shared" si="4"/>
        <v>33</v>
      </c>
      <c r="H39" s="172">
        <f t="shared" si="5"/>
        <v>13.524590163934427</v>
      </c>
      <c r="I39" s="35">
        <f t="shared" si="6"/>
        <v>37</v>
      </c>
      <c r="J39" s="172">
        <f t="shared" si="7"/>
        <v>15.163934426229508</v>
      </c>
      <c r="K39" s="35">
        <f t="shared" si="8"/>
        <v>136</v>
      </c>
      <c r="L39" s="172">
        <f t="shared" si="9"/>
        <v>55.737704918032783</v>
      </c>
      <c r="M39" s="35">
        <f t="shared" si="10"/>
        <v>17</v>
      </c>
      <c r="N39" s="172">
        <f t="shared" si="11"/>
        <v>6.9672131147540979</v>
      </c>
      <c r="O39" s="35">
        <f t="shared" si="12"/>
        <v>8</v>
      </c>
      <c r="P39" s="172">
        <f t="shared" si="13"/>
        <v>3.278688524590164</v>
      </c>
      <c r="Q39" s="35">
        <f t="shared" si="14"/>
        <v>244</v>
      </c>
      <c r="S39" s="279" t="s">
        <v>183</v>
      </c>
      <c r="T39" s="280">
        <v>244</v>
      </c>
      <c r="U39" s="281" t="s">
        <v>1293</v>
      </c>
      <c r="V39" s="280">
        <v>1</v>
      </c>
      <c r="W39" s="280">
        <v>1</v>
      </c>
      <c r="X39" s="280">
        <v>3</v>
      </c>
      <c r="Y39" s="280">
        <v>2</v>
      </c>
      <c r="Z39" s="280">
        <v>6</v>
      </c>
      <c r="AA39" s="281" t="s">
        <v>1293</v>
      </c>
      <c r="AB39" s="280">
        <v>6</v>
      </c>
      <c r="AC39" s="280">
        <v>3</v>
      </c>
      <c r="AD39" s="280">
        <v>2</v>
      </c>
      <c r="AE39" s="281" t="s">
        <v>1293</v>
      </c>
      <c r="AF39" s="280">
        <v>5</v>
      </c>
      <c r="AG39" s="280">
        <v>5</v>
      </c>
      <c r="AH39" s="280">
        <v>6</v>
      </c>
      <c r="AI39" s="280">
        <v>6</v>
      </c>
      <c r="AJ39" s="281" t="s">
        <v>1293</v>
      </c>
      <c r="AK39" s="280">
        <v>4</v>
      </c>
      <c r="AL39" s="280">
        <v>1</v>
      </c>
      <c r="AM39" s="280">
        <v>1</v>
      </c>
      <c r="AN39" s="280">
        <v>6</v>
      </c>
      <c r="AO39" s="280">
        <v>3</v>
      </c>
      <c r="AP39" s="280">
        <v>7</v>
      </c>
      <c r="AQ39" s="280">
        <v>6</v>
      </c>
      <c r="AR39" s="280">
        <v>2</v>
      </c>
      <c r="AS39" s="280">
        <v>2</v>
      </c>
      <c r="AT39" s="280">
        <v>5</v>
      </c>
      <c r="AU39" s="280">
        <v>2</v>
      </c>
      <c r="AV39" s="280">
        <v>4</v>
      </c>
      <c r="AW39" s="280">
        <v>2</v>
      </c>
      <c r="AX39" s="280">
        <v>1</v>
      </c>
      <c r="AY39" s="280">
        <v>5</v>
      </c>
      <c r="AZ39" s="280">
        <v>3</v>
      </c>
      <c r="BA39" s="280">
        <v>4</v>
      </c>
      <c r="BB39" s="280">
        <v>6</v>
      </c>
      <c r="BC39" s="280">
        <v>10</v>
      </c>
      <c r="BD39" s="280">
        <v>5</v>
      </c>
      <c r="BE39" s="280">
        <v>3</v>
      </c>
      <c r="BF39" s="280">
        <v>1</v>
      </c>
      <c r="BG39" s="280">
        <v>3</v>
      </c>
      <c r="BH39" s="280">
        <v>3</v>
      </c>
      <c r="BI39" s="281" t="s">
        <v>1293</v>
      </c>
      <c r="BJ39" s="280">
        <v>1</v>
      </c>
      <c r="BK39" s="280">
        <v>1</v>
      </c>
      <c r="BL39" s="280">
        <v>2</v>
      </c>
      <c r="BM39" s="280">
        <v>6</v>
      </c>
      <c r="BN39" s="280">
        <v>3</v>
      </c>
      <c r="BO39" s="280">
        <v>6</v>
      </c>
      <c r="BP39" s="280">
        <v>5</v>
      </c>
      <c r="BQ39" s="280">
        <v>1</v>
      </c>
      <c r="BR39" s="280">
        <v>5</v>
      </c>
      <c r="BS39" s="280">
        <v>4</v>
      </c>
      <c r="BT39" s="280">
        <v>5</v>
      </c>
      <c r="BU39" s="280">
        <v>5</v>
      </c>
      <c r="BV39" s="280">
        <v>8</v>
      </c>
      <c r="BW39" s="280">
        <v>3</v>
      </c>
      <c r="BX39" s="280">
        <v>4</v>
      </c>
      <c r="BY39" s="280">
        <v>2</v>
      </c>
      <c r="BZ39" s="280">
        <v>6</v>
      </c>
      <c r="CA39" s="280">
        <v>2</v>
      </c>
      <c r="CB39" s="280">
        <v>3</v>
      </c>
      <c r="CC39" s="280">
        <v>2</v>
      </c>
      <c r="CD39" s="280">
        <v>3</v>
      </c>
      <c r="CE39" s="280">
        <v>2</v>
      </c>
      <c r="CF39" s="280">
        <v>1</v>
      </c>
      <c r="CG39" s="280">
        <v>1</v>
      </c>
      <c r="CH39" s="280">
        <v>1</v>
      </c>
      <c r="CI39" s="280">
        <v>2</v>
      </c>
      <c r="CJ39" s="280">
        <v>2</v>
      </c>
      <c r="CK39" s="280">
        <v>1</v>
      </c>
      <c r="CL39" s="280">
        <v>1</v>
      </c>
      <c r="CM39" s="280">
        <v>1</v>
      </c>
      <c r="CN39" s="280">
        <v>3</v>
      </c>
      <c r="CO39" s="280">
        <v>2</v>
      </c>
      <c r="CP39" s="280">
        <v>1</v>
      </c>
      <c r="CQ39" s="280">
        <v>1</v>
      </c>
      <c r="CR39" s="280">
        <v>1</v>
      </c>
      <c r="CS39" s="281" t="s">
        <v>1293</v>
      </c>
      <c r="CT39" s="280">
        <v>3</v>
      </c>
      <c r="CU39" s="281" t="s">
        <v>1293</v>
      </c>
      <c r="CV39" s="280">
        <v>1</v>
      </c>
      <c r="CW39" s="281" t="s">
        <v>1293</v>
      </c>
      <c r="CX39" s="280">
        <v>2</v>
      </c>
      <c r="CY39" s="280">
        <v>1</v>
      </c>
      <c r="CZ39" s="280">
        <v>2</v>
      </c>
      <c r="DA39" s="281" t="s">
        <v>1293</v>
      </c>
      <c r="DB39" s="281" t="s">
        <v>1293</v>
      </c>
      <c r="DC39" s="280">
        <v>1</v>
      </c>
      <c r="DD39" s="280">
        <v>1</v>
      </c>
      <c r="DE39" s="281" t="s">
        <v>1293</v>
      </c>
      <c r="DF39" s="280">
        <v>1</v>
      </c>
      <c r="DG39" s="281" t="s">
        <v>1293</v>
      </c>
      <c r="DH39" s="281" t="s">
        <v>1293</v>
      </c>
      <c r="DI39" s="281" t="s">
        <v>1293</v>
      </c>
      <c r="DJ39" s="281" t="s">
        <v>1293</v>
      </c>
      <c r="DK39" s="281" t="s">
        <v>1293</v>
      </c>
      <c r="DL39" s="281" t="s">
        <v>1293</v>
      </c>
      <c r="DM39" s="281" t="s">
        <v>1293</v>
      </c>
      <c r="DN39" s="281" t="s">
        <v>1293</v>
      </c>
      <c r="DO39" s="281" t="s">
        <v>1293</v>
      </c>
      <c r="DP39" s="281" t="s">
        <v>1293</v>
      </c>
      <c r="DQ39" s="281" t="s">
        <v>1293</v>
      </c>
      <c r="DR39" s="281" t="s">
        <v>1293</v>
      </c>
      <c r="DS39" s="281" t="s">
        <v>1293</v>
      </c>
      <c r="DT39" s="281" t="s">
        <v>1293</v>
      </c>
      <c r="DU39" s="281" t="s">
        <v>1293</v>
      </c>
      <c r="DV39" s="281" t="s">
        <v>1293</v>
      </c>
      <c r="DW39" s="281" t="s">
        <v>1293</v>
      </c>
      <c r="DX39" s="281" t="s">
        <v>1293</v>
      </c>
      <c r="DY39" s="281" t="s">
        <v>1293</v>
      </c>
      <c r="DZ39" s="281" t="s">
        <v>1293</v>
      </c>
      <c r="EB39" s="70">
        <f t="shared" si="15"/>
        <v>5.3278688524590159</v>
      </c>
      <c r="EC39" s="70">
        <f t="shared" si="16"/>
        <v>13.524590163934427</v>
      </c>
      <c r="ED39" s="70">
        <f t="shared" si="17"/>
        <v>70.901639344262293</v>
      </c>
      <c r="EE39" s="70">
        <f t="shared" si="18"/>
        <v>10.245901639344261</v>
      </c>
    </row>
    <row r="40" spans="1:135">
      <c r="A40" s="21">
        <v>4607</v>
      </c>
      <c r="B40" s="39" t="s">
        <v>184</v>
      </c>
      <c r="C40" s="38">
        <f t="shared" si="0"/>
        <v>16</v>
      </c>
      <c r="D40" s="171">
        <f t="shared" si="1"/>
        <v>1.5625</v>
      </c>
      <c r="E40" s="38">
        <f t="shared" si="2"/>
        <v>65</v>
      </c>
      <c r="F40" s="171">
        <f t="shared" si="3"/>
        <v>6.34765625</v>
      </c>
      <c r="G40" s="38">
        <f t="shared" si="4"/>
        <v>133</v>
      </c>
      <c r="H40" s="171">
        <f t="shared" si="5"/>
        <v>12.98828125</v>
      </c>
      <c r="I40" s="38">
        <f t="shared" si="6"/>
        <v>148</v>
      </c>
      <c r="J40" s="171">
        <f t="shared" si="7"/>
        <v>14.453125</v>
      </c>
      <c r="K40" s="38">
        <f t="shared" si="8"/>
        <v>540</v>
      </c>
      <c r="L40" s="171">
        <f t="shared" si="9"/>
        <v>52.734375</v>
      </c>
      <c r="M40" s="38">
        <f t="shared" si="10"/>
        <v>84</v>
      </c>
      <c r="N40" s="171">
        <f t="shared" si="11"/>
        <v>8.203125</v>
      </c>
      <c r="O40" s="38">
        <f t="shared" si="12"/>
        <v>38</v>
      </c>
      <c r="P40" s="171">
        <f t="shared" si="13"/>
        <v>3.7109375</v>
      </c>
      <c r="Q40" s="38">
        <f t="shared" si="14"/>
        <v>1024</v>
      </c>
      <c r="S40" s="279" t="s">
        <v>184</v>
      </c>
      <c r="T40" s="280">
        <v>1024</v>
      </c>
      <c r="U40" s="280">
        <v>16</v>
      </c>
      <c r="V40" s="280">
        <v>18</v>
      </c>
      <c r="W40" s="280">
        <v>8</v>
      </c>
      <c r="X40" s="280">
        <v>16</v>
      </c>
      <c r="Y40" s="280">
        <v>5</v>
      </c>
      <c r="Z40" s="280">
        <v>18</v>
      </c>
      <c r="AA40" s="280">
        <v>17</v>
      </c>
      <c r="AB40" s="280">
        <v>8</v>
      </c>
      <c r="AC40" s="280">
        <v>19</v>
      </c>
      <c r="AD40" s="280">
        <v>14</v>
      </c>
      <c r="AE40" s="280">
        <v>17</v>
      </c>
      <c r="AF40" s="280">
        <v>7</v>
      </c>
      <c r="AG40" s="280">
        <v>12</v>
      </c>
      <c r="AH40" s="280">
        <v>11</v>
      </c>
      <c r="AI40" s="280">
        <v>12</v>
      </c>
      <c r="AJ40" s="280">
        <v>16</v>
      </c>
      <c r="AK40" s="280">
        <v>9</v>
      </c>
      <c r="AL40" s="280">
        <v>22</v>
      </c>
      <c r="AM40" s="280">
        <v>13</v>
      </c>
      <c r="AN40" s="280">
        <v>11</v>
      </c>
      <c r="AO40" s="280">
        <v>14</v>
      </c>
      <c r="AP40" s="280">
        <v>13</v>
      </c>
      <c r="AQ40" s="280">
        <v>11</v>
      </c>
      <c r="AR40" s="280">
        <v>18</v>
      </c>
      <c r="AS40" s="280">
        <v>19</v>
      </c>
      <c r="AT40" s="280">
        <v>18</v>
      </c>
      <c r="AU40" s="280">
        <v>21</v>
      </c>
      <c r="AV40" s="280">
        <v>16</v>
      </c>
      <c r="AW40" s="280">
        <v>16</v>
      </c>
      <c r="AX40" s="280">
        <v>14</v>
      </c>
      <c r="AY40" s="280">
        <v>9</v>
      </c>
      <c r="AZ40" s="280">
        <v>17</v>
      </c>
      <c r="BA40" s="280">
        <v>17</v>
      </c>
      <c r="BB40" s="280">
        <v>15</v>
      </c>
      <c r="BC40" s="280">
        <v>10</v>
      </c>
      <c r="BD40" s="280">
        <v>15</v>
      </c>
      <c r="BE40" s="280">
        <v>16</v>
      </c>
      <c r="BF40" s="280">
        <v>8</v>
      </c>
      <c r="BG40" s="280">
        <v>16</v>
      </c>
      <c r="BH40" s="280">
        <v>15</v>
      </c>
      <c r="BI40" s="280">
        <v>16</v>
      </c>
      <c r="BJ40" s="280">
        <v>16</v>
      </c>
      <c r="BK40" s="280">
        <v>8</v>
      </c>
      <c r="BL40" s="280">
        <v>10</v>
      </c>
      <c r="BM40" s="280">
        <v>13</v>
      </c>
      <c r="BN40" s="280">
        <v>4</v>
      </c>
      <c r="BO40" s="280">
        <v>12</v>
      </c>
      <c r="BP40" s="280">
        <v>12</v>
      </c>
      <c r="BQ40" s="280">
        <v>11</v>
      </c>
      <c r="BR40" s="280">
        <v>11</v>
      </c>
      <c r="BS40" s="280">
        <v>18</v>
      </c>
      <c r="BT40" s="280">
        <v>13</v>
      </c>
      <c r="BU40" s="280">
        <v>15</v>
      </c>
      <c r="BV40" s="280">
        <v>16</v>
      </c>
      <c r="BW40" s="280">
        <v>10</v>
      </c>
      <c r="BX40" s="280">
        <v>14</v>
      </c>
      <c r="BY40" s="280">
        <v>15</v>
      </c>
      <c r="BZ40" s="280">
        <v>15</v>
      </c>
      <c r="CA40" s="280">
        <v>12</v>
      </c>
      <c r="CB40" s="280">
        <v>14</v>
      </c>
      <c r="CC40" s="280">
        <v>11</v>
      </c>
      <c r="CD40" s="280">
        <v>13</v>
      </c>
      <c r="CE40" s="280">
        <v>12</v>
      </c>
      <c r="CF40" s="280">
        <v>15</v>
      </c>
      <c r="CG40" s="280">
        <v>10</v>
      </c>
      <c r="CH40" s="280">
        <v>9</v>
      </c>
      <c r="CI40" s="280">
        <v>10</v>
      </c>
      <c r="CJ40" s="280">
        <v>8</v>
      </c>
      <c r="CK40" s="280">
        <v>8</v>
      </c>
      <c r="CL40" s="280">
        <v>12</v>
      </c>
      <c r="CM40" s="280">
        <v>9</v>
      </c>
      <c r="CN40" s="280">
        <v>11</v>
      </c>
      <c r="CO40" s="280">
        <v>6</v>
      </c>
      <c r="CP40" s="280">
        <v>6</v>
      </c>
      <c r="CQ40" s="280">
        <v>4</v>
      </c>
      <c r="CR40" s="280">
        <v>4</v>
      </c>
      <c r="CS40" s="280">
        <v>3</v>
      </c>
      <c r="CT40" s="280">
        <v>6</v>
      </c>
      <c r="CU40" s="280">
        <v>4</v>
      </c>
      <c r="CV40" s="280">
        <v>3</v>
      </c>
      <c r="CW40" s="280">
        <v>5</v>
      </c>
      <c r="CX40" s="280">
        <v>6</v>
      </c>
      <c r="CY40" s="280">
        <v>2</v>
      </c>
      <c r="CZ40" s="280">
        <v>4</v>
      </c>
      <c r="DA40" s="280">
        <v>3</v>
      </c>
      <c r="DB40" s="280">
        <v>2</v>
      </c>
      <c r="DC40" s="280">
        <v>3</v>
      </c>
      <c r="DD40" s="280">
        <v>3</v>
      </c>
      <c r="DE40" s="280">
        <v>3</v>
      </c>
      <c r="DF40" s="280">
        <v>1</v>
      </c>
      <c r="DG40" s="280">
        <v>4</v>
      </c>
      <c r="DH40" s="281" t="s">
        <v>1293</v>
      </c>
      <c r="DI40" s="280">
        <v>2</v>
      </c>
      <c r="DJ40" s="281" t="s">
        <v>1293</v>
      </c>
      <c r="DK40" s="281" t="s">
        <v>1293</v>
      </c>
      <c r="DL40" s="281" t="s">
        <v>1293</v>
      </c>
      <c r="DM40" s="281" t="s">
        <v>1293</v>
      </c>
      <c r="DN40" s="281" t="s">
        <v>1293</v>
      </c>
      <c r="DO40" s="281" t="s">
        <v>1293</v>
      </c>
      <c r="DP40" s="281" t="s">
        <v>1293</v>
      </c>
      <c r="DQ40" s="281" t="s">
        <v>1293</v>
      </c>
      <c r="DR40" s="281" t="s">
        <v>1293</v>
      </c>
      <c r="DS40" s="281" t="s">
        <v>1293</v>
      </c>
      <c r="DT40" s="281" t="s">
        <v>1293</v>
      </c>
      <c r="DU40" s="281" t="s">
        <v>1293</v>
      </c>
      <c r="DV40" s="281" t="s">
        <v>1293</v>
      </c>
      <c r="DW40" s="281" t="s">
        <v>1293</v>
      </c>
      <c r="DX40" s="281" t="s">
        <v>1293</v>
      </c>
      <c r="DY40" s="281" t="s">
        <v>1293</v>
      </c>
      <c r="DZ40" s="281" t="s">
        <v>1293</v>
      </c>
      <c r="EB40" s="70">
        <f t="shared" si="15"/>
        <v>7.91015625</v>
      </c>
      <c r="EC40" s="70">
        <f t="shared" si="16"/>
        <v>12.98828125</v>
      </c>
      <c r="ED40" s="70">
        <f t="shared" si="17"/>
        <v>67.1875</v>
      </c>
      <c r="EE40" s="70">
        <f t="shared" si="18"/>
        <v>11.9140625</v>
      </c>
    </row>
    <row r="41" spans="1:135">
      <c r="A41" s="21">
        <v>4803</v>
      </c>
      <c r="B41" s="16" t="s">
        <v>185</v>
      </c>
      <c r="C41" s="35">
        <f t="shared" si="0"/>
        <v>1</v>
      </c>
      <c r="D41" s="172">
        <f t="shared" si="1"/>
        <v>0.51020408163265307</v>
      </c>
      <c r="E41" s="35">
        <f t="shared" si="2"/>
        <v>13</v>
      </c>
      <c r="F41" s="172">
        <f t="shared" si="3"/>
        <v>6.6326530612244898</v>
      </c>
      <c r="G41" s="35">
        <f t="shared" si="4"/>
        <v>25</v>
      </c>
      <c r="H41" s="172">
        <f t="shared" si="5"/>
        <v>12.755102040816327</v>
      </c>
      <c r="I41" s="35">
        <f t="shared" si="6"/>
        <v>31</v>
      </c>
      <c r="J41" s="172">
        <f t="shared" si="7"/>
        <v>15.816326530612246</v>
      </c>
      <c r="K41" s="35">
        <f t="shared" si="8"/>
        <v>107</v>
      </c>
      <c r="L41" s="172">
        <f t="shared" si="9"/>
        <v>54.591836734693878</v>
      </c>
      <c r="M41" s="35">
        <f t="shared" si="10"/>
        <v>14</v>
      </c>
      <c r="N41" s="172">
        <f t="shared" si="11"/>
        <v>7.1428571428571423</v>
      </c>
      <c r="O41" s="35">
        <f t="shared" si="12"/>
        <v>5</v>
      </c>
      <c r="P41" s="172">
        <f t="shared" si="13"/>
        <v>2.5510204081632653</v>
      </c>
      <c r="Q41" s="35">
        <f t="shared" si="14"/>
        <v>196</v>
      </c>
      <c r="S41" s="279" t="s">
        <v>185</v>
      </c>
      <c r="T41" s="280">
        <v>196</v>
      </c>
      <c r="U41" s="280">
        <v>1</v>
      </c>
      <c r="V41" s="280">
        <v>2</v>
      </c>
      <c r="W41" s="280">
        <v>2</v>
      </c>
      <c r="X41" s="280">
        <v>1</v>
      </c>
      <c r="Y41" s="280">
        <v>5</v>
      </c>
      <c r="Z41" s="280">
        <v>3</v>
      </c>
      <c r="AA41" s="280">
        <v>1</v>
      </c>
      <c r="AB41" s="280">
        <v>1</v>
      </c>
      <c r="AC41" s="280">
        <v>2</v>
      </c>
      <c r="AD41" s="280">
        <v>2</v>
      </c>
      <c r="AE41" s="280">
        <v>2</v>
      </c>
      <c r="AF41" s="280">
        <v>4</v>
      </c>
      <c r="AG41" s="280">
        <v>3</v>
      </c>
      <c r="AH41" s="280">
        <v>1</v>
      </c>
      <c r="AI41" s="280">
        <v>2</v>
      </c>
      <c r="AJ41" s="280">
        <v>7</v>
      </c>
      <c r="AK41" s="281" t="s">
        <v>1293</v>
      </c>
      <c r="AL41" s="280">
        <v>2</v>
      </c>
      <c r="AM41" s="280">
        <v>2</v>
      </c>
      <c r="AN41" s="280">
        <v>2</v>
      </c>
      <c r="AO41" s="280">
        <v>5</v>
      </c>
      <c r="AP41" s="280">
        <v>2</v>
      </c>
      <c r="AQ41" s="280">
        <v>4</v>
      </c>
      <c r="AR41" s="280">
        <v>4</v>
      </c>
      <c r="AS41" s="280">
        <v>3</v>
      </c>
      <c r="AT41" s="280">
        <v>7</v>
      </c>
      <c r="AU41" s="280">
        <v>2</v>
      </c>
      <c r="AV41" s="280">
        <v>1</v>
      </c>
      <c r="AW41" s="281" t="s">
        <v>1293</v>
      </c>
      <c r="AX41" s="280">
        <v>1</v>
      </c>
      <c r="AY41" s="280">
        <v>2</v>
      </c>
      <c r="AZ41" s="280">
        <v>2</v>
      </c>
      <c r="BA41" s="280">
        <v>1</v>
      </c>
      <c r="BB41" s="280">
        <v>3</v>
      </c>
      <c r="BC41" s="280">
        <v>2</v>
      </c>
      <c r="BD41" s="280">
        <v>2</v>
      </c>
      <c r="BE41" s="280">
        <v>4</v>
      </c>
      <c r="BF41" s="281" t="s">
        <v>1293</v>
      </c>
      <c r="BG41" s="281" t="s">
        <v>1293</v>
      </c>
      <c r="BH41" s="280">
        <v>2</v>
      </c>
      <c r="BI41" s="280">
        <v>3</v>
      </c>
      <c r="BJ41" s="280">
        <v>3</v>
      </c>
      <c r="BK41" s="281" t="s">
        <v>1293</v>
      </c>
      <c r="BL41" s="280">
        <v>4</v>
      </c>
      <c r="BM41" s="280">
        <v>3</v>
      </c>
      <c r="BN41" s="280">
        <v>1</v>
      </c>
      <c r="BO41" s="280">
        <v>2</v>
      </c>
      <c r="BP41" s="280">
        <v>4</v>
      </c>
      <c r="BQ41" s="280">
        <v>5</v>
      </c>
      <c r="BR41" s="280">
        <v>2</v>
      </c>
      <c r="BS41" s="280">
        <v>2</v>
      </c>
      <c r="BT41" s="280">
        <v>3</v>
      </c>
      <c r="BU41" s="280">
        <v>2</v>
      </c>
      <c r="BV41" s="280">
        <v>5</v>
      </c>
      <c r="BW41" s="280">
        <v>2</v>
      </c>
      <c r="BX41" s="280">
        <v>4</v>
      </c>
      <c r="BY41" s="280">
        <v>3</v>
      </c>
      <c r="BZ41" s="280">
        <v>9</v>
      </c>
      <c r="CA41" s="280">
        <v>5</v>
      </c>
      <c r="CB41" s="280">
        <v>3</v>
      </c>
      <c r="CC41" s="280">
        <v>2</v>
      </c>
      <c r="CD41" s="280">
        <v>5</v>
      </c>
      <c r="CE41" s="280">
        <v>3</v>
      </c>
      <c r="CF41" s="280">
        <v>2</v>
      </c>
      <c r="CG41" s="280">
        <v>3</v>
      </c>
      <c r="CH41" s="280">
        <v>3</v>
      </c>
      <c r="CI41" s="280">
        <v>2</v>
      </c>
      <c r="CJ41" s="280">
        <v>3</v>
      </c>
      <c r="CK41" s="280">
        <v>1</v>
      </c>
      <c r="CL41" s="280">
        <v>1</v>
      </c>
      <c r="CM41" s="280">
        <v>1</v>
      </c>
      <c r="CN41" s="280">
        <v>1</v>
      </c>
      <c r="CO41" s="280">
        <v>3</v>
      </c>
      <c r="CP41" s="281" t="s">
        <v>1293</v>
      </c>
      <c r="CQ41" s="280">
        <v>2</v>
      </c>
      <c r="CR41" s="281" t="s">
        <v>1293</v>
      </c>
      <c r="CS41" s="280">
        <v>2</v>
      </c>
      <c r="CT41" s="281" t="s">
        <v>1293</v>
      </c>
      <c r="CU41" s="281" t="s">
        <v>1293</v>
      </c>
      <c r="CV41" s="281" t="s">
        <v>1293</v>
      </c>
      <c r="CW41" s="281" t="s">
        <v>1293</v>
      </c>
      <c r="CX41" s="281" t="s">
        <v>1293</v>
      </c>
      <c r="CY41" s="281" t="s">
        <v>1293</v>
      </c>
      <c r="CZ41" s="281" t="s">
        <v>1293</v>
      </c>
      <c r="DA41" s="280">
        <v>1</v>
      </c>
      <c r="DB41" s="281" t="s">
        <v>1293</v>
      </c>
      <c r="DC41" s="281" t="s">
        <v>1293</v>
      </c>
      <c r="DD41" s="281" t="s">
        <v>1293</v>
      </c>
      <c r="DE41" s="280">
        <v>1</v>
      </c>
      <c r="DF41" s="281" t="s">
        <v>1293</v>
      </c>
      <c r="DG41" s="280">
        <v>1</v>
      </c>
      <c r="DH41" s="281" t="s">
        <v>1293</v>
      </c>
      <c r="DI41" s="280">
        <v>1</v>
      </c>
      <c r="DJ41" s="281" t="s">
        <v>1293</v>
      </c>
      <c r="DK41" s="280">
        <v>1</v>
      </c>
      <c r="DL41" s="281" t="s">
        <v>1293</v>
      </c>
      <c r="DM41" s="281" t="s">
        <v>1293</v>
      </c>
      <c r="DN41" s="281" t="s">
        <v>1293</v>
      </c>
      <c r="DO41" s="281" t="s">
        <v>1293</v>
      </c>
      <c r="DP41" s="281" t="s">
        <v>1293</v>
      </c>
      <c r="DQ41" s="281" t="s">
        <v>1293</v>
      </c>
      <c r="DR41" s="281" t="s">
        <v>1293</v>
      </c>
      <c r="DS41" s="281" t="s">
        <v>1293</v>
      </c>
      <c r="DT41" s="281" t="s">
        <v>1293</v>
      </c>
      <c r="DU41" s="281" t="s">
        <v>1293</v>
      </c>
      <c r="DV41" s="281" t="s">
        <v>1293</v>
      </c>
      <c r="DW41" s="281" t="s">
        <v>1293</v>
      </c>
      <c r="DX41" s="281" t="s">
        <v>1293</v>
      </c>
      <c r="DY41" s="281" t="s">
        <v>1293</v>
      </c>
      <c r="DZ41" s="281" t="s">
        <v>1293</v>
      </c>
      <c r="EB41" s="70">
        <f t="shared" si="15"/>
        <v>7.1428571428571432</v>
      </c>
      <c r="EC41" s="70">
        <f t="shared" si="16"/>
        <v>12.755102040816327</v>
      </c>
      <c r="ED41" s="70">
        <f t="shared" si="17"/>
        <v>70.408163265306129</v>
      </c>
      <c r="EE41" s="70">
        <f t="shared" si="18"/>
        <v>9.6938775510204067</v>
      </c>
    </row>
    <row r="42" spans="1:135">
      <c r="A42" s="21">
        <v>4901</v>
      </c>
      <c r="B42" s="39" t="s">
        <v>186</v>
      </c>
      <c r="C42" s="38">
        <v>0</v>
      </c>
      <c r="D42" s="171">
        <f t="shared" si="1"/>
        <v>0</v>
      </c>
      <c r="E42" s="38">
        <f t="shared" si="2"/>
        <v>0</v>
      </c>
      <c r="F42" s="171">
        <f t="shared" si="3"/>
        <v>0</v>
      </c>
      <c r="G42" s="38">
        <f t="shared" si="4"/>
        <v>1</v>
      </c>
      <c r="H42" s="171">
        <f t="shared" si="5"/>
        <v>2.3255813953488373</v>
      </c>
      <c r="I42" s="38">
        <f t="shared" si="6"/>
        <v>3</v>
      </c>
      <c r="J42" s="171">
        <f t="shared" si="7"/>
        <v>6.9767441860465116</v>
      </c>
      <c r="K42" s="38">
        <f t="shared" si="8"/>
        <v>25</v>
      </c>
      <c r="L42" s="171">
        <f t="shared" si="9"/>
        <v>58.139534883720934</v>
      </c>
      <c r="M42" s="38">
        <f t="shared" si="10"/>
        <v>12</v>
      </c>
      <c r="N42" s="171">
        <f t="shared" si="11"/>
        <v>27.906976744186046</v>
      </c>
      <c r="O42" s="38">
        <f t="shared" si="12"/>
        <v>2</v>
      </c>
      <c r="P42" s="171">
        <f t="shared" si="13"/>
        <v>4.6511627906976747</v>
      </c>
      <c r="Q42" s="38">
        <f t="shared" si="14"/>
        <v>43</v>
      </c>
      <c r="S42" s="279" t="s">
        <v>186</v>
      </c>
      <c r="T42" s="280">
        <v>43</v>
      </c>
      <c r="U42" s="281" t="s">
        <v>1293</v>
      </c>
      <c r="V42" s="281" t="s">
        <v>1293</v>
      </c>
      <c r="W42" s="281" t="s">
        <v>1293</v>
      </c>
      <c r="X42" s="281" t="s">
        <v>1293</v>
      </c>
      <c r="Y42" s="281" t="s">
        <v>1293</v>
      </c>
      <c r="Z42" s="281" t="s">
        <v>1293</v>
      </c>
      <c r="AA42" s="281" t="s">
        <v>1293</v>
      </c>
      <c r="AB42" s="281" t="s">
        <v>1293</v>
      </c>
      <c r="AC42" s="280">
        <v>1</v>
      </c>
      <c r="AD42" s="281" t="s">
        <v>1293</v>
      </c>
      <c r="AE42" s="281" t="s">
        <v>1293</v>
      </c>
      <c r="AF42" s="281" t="s">
        <v>1293</v>
      </c>
      <c r="AG42" s="281" t="s">
        <v>1293</v>
      </c>
      <c r="AH42" s="281" t="s">
        <v>1293</v>
      </c>
      <c r="AI42" s="281" t="s">
        <v>1293</v>
      </c>
      <c r="AJ42" s="281" t="s">
        <v>1293</v>
      </c>
      <c r="AK42" s="281" t="s">
        <v>1293</v>
      </c>
      <c r="AL42" s="280">
        <v>1</v>
      </c>
      <c r="AM42" s="281" t="s">
        <v>1293</v>
      </c>
      <c r="AN42" s="281" t="s">
        <v>1293</v>
      </c>
      <c r="AO42" s="280">
        <v>1</v>
      </c>
      <c r="AP42" s="281" t="s">
        <v>1293</v>
      </c>
      <c r="AQ42" s="281" t="s">
        <v>1293</v>
      </c>
      <c r="AR42" s="281" t="s">
        <v>1293</v>
      </c>
      <c r="AS42" s="280">
        <v>1</v>
      </c>
      <c r="AT42" s="281" t="s">
        <v>1293</v>
      </c>
      <c r="AU42" s="280">
        <v>2</v>
      </c>
      <c r="AV42" s="280">
        <v>1</v>
      </c>
      <c r="AW42" s="280">
        <v>1</v>
      </c>
      <c r="AX42" s="281" t="s">
        <v>1293</v>
      </c>
      <c r="AY42" s="281" t="s">
        <v>1293</v>
      </c>
      <c r="AZ42" s="281" t="s">
        <v>1293</v>
      </c>
      <c r="BA42" s="281" t="s">
        <v>1293</v>
      </c>
      <c r="BB42" s="281" t="s">
        <v>1293</v>
      </c>
      <c r="BC42" s="281" t="s">
        <v>1293</v>
      </c>
      <c r="BD42" s="281" t="s">
        <v>1293</v>
      </c>
      <c r="BE42" s="280">
        <v>1</v>
      </c>
      <c r="BF42" s="281" t="s">
        <v>1293</v>
      </c>
      <c r="BG42" s="280">
        <v>1</v>
      </c>
      <c r="BH42" s="281" t="s">
        <v>1293</v>
      </c>
      <c r="BI42" s="281" t="s">
        <v>1293</v>
      </c>
      <c r="BJ42" s="281" t="s">
        <v>1293</v>
      </c>
      <c r="BK42" s="281" t="s">
        <v>1293</v>
      </c>
      <c r="BL42" s="280">
        <v>1</v>
      </c>
      <c r="BM42" s="281" t="s">
        <v>1293</v>
      </c>
      <c r="BN42" s="281" t="s">
        <v>1293</v>
      </c>
      <c r="BO42" s="281" t="s">
        <v>1293</v>
      </c>
      <c r="BP42" s="281" t="s">
        <v>1293</v>
      </c>
      <c r="BQ42" s="281" t="s">
        <v>1293</v>
      </c>
      <c r="BR42" s="281" t="s">
        <v>1293</v>
      </c>
      <c r="BS42" s="281" t="s">
        <v>1293</v>
      </c>
      <c r="BT42" s="281" t="s">
        <v>1293</v>
      </c>
      <c r="BU42" s="280">
        <v>1</v>
      </c>
      <c r="BV42" s="281" t="s">
        <v>1293</v>
      </c>
      <c r="BW42" s="281" t="s">
        <v>1293</v>
      </c>
      <c r="BX42" s="281" t="s">
        <v>1293</v>
      </c>
      <c r="BY42" s="280">
        <v>1</v>
      </c>
      <c r="BZ42" s="280">
        <v>1</v>
      </c>
      <c r="CA42" s="280">
        <v>2</v>
      </c>
      <c r="CB42" s="280">
        <v>1</v>
      </c>
      <c r="CC42" s="280">
        <v>3</v>
      </c>
      <c r="CD42" s="280">
        <v>2</v>
      </c>
      <c r="CE42" s="280">
        <v>1</v>
      </c>
      <c r="CF42" s="281" t="s">
        <v>1293</v>
      </c>
      <c r="CG42" s="280">
        <v>2</v>
      </c>
      <c r="CH42" s="280">
        <v>1</v>
      </c>
      <c r="CI42" s="280">
        <v>3</v>
      </c>
      <c r="CJ42" s="280">
        <v>3</v>
      </c>
      <c r="CK42" s="280">
        <v>1</v>
      </c>
      <c r="CL42" s="281" t="s">
        <v>1293</v>
      </c>
      <c r="CM42" s="281" t="s">
        <v>1293</v>
      </c>
      <c r="CN42" s="280">
        <v>1</v>
      </c>
      <c r="CO42" s="281" t="s">
        <v>1293</v>
      </c>
      <c r="CP42" s="280">
        <v>2</v>
      </c>
      <c r="CQ42" s="280">
        <v>1</v>
      </c>
      <c r="CR42" s="281" t="s">
        <v>1293</v>
      </c>
      <c r="CS42" s="280">
        <v>1</v>
      </c>
      <c r="CT42" s="281" t="s">
        <v>1293</v>
      </c>
      <c r="CU42" s="280">
        <v>1</v>
      </c>
      <c r="CV42" s="280">
        <v>2</v>
      </c>
      <c r="CW42" s="281" t="s">
        <v>1293</v>
      </c>
      <c r="CX42" s="281" t="s">
        <v>1293</v>
      </c>
      <c r="CY42" s="281" t="s">
        <v>1293</v>
      </c>
      <c r="CZ42" s="280">
        <v>1</v>
      </c>
      <c r="DA42" s="281" t="s">
        <v>1293</v>
      </c>
      <c r="DB42" s="280">
        <v>1</v>
      </c>
      <c r="DC42" s="281" t="s">
        <v>1293</v>
      </c>
      <c r="DD42" s="281" t="s">
        <v>1293</v>
      </c>
      <c r="DE42" s="281" t="s">
        <v>1293</v>
      </c>
      <c r="DF42" s="281" t="s">
        <v>1293</v>
      </c>
      <c r="DG42" s="281" t="s">
        <v>1293</v>
      </c>
      <c r="DH42" s="281" t="s">
        <v>1293</v>
      </c>
      <c r="DI42" s="281" t="s">
        <v>1293</v>
      </c>
      <c r="DJ42" s="281" t="s">
        <v>1293</v>
      </c>
      <c r="DK42" s="281" t="s">
        <v>1293</v>
      </c>
      <c r="DL42" s="281" t="s">
        <v>1293</v>
      </c>
      <c r="DM42" s="281" t="s">
        <v>1293</v>
      </c>
      <c r="DN42" s="281" t="s">
        <v>1293</v>
      </c>
      <c r="DO42" s="281" t="s">
        <v>1293</v>
      </c>
      <c r="DP42" s="281" t="s">
        <v>1293</v>
      </c>
      <c r="DQ42" s="281" t="s">
        <v>1293</v>
      </c>
      <c r="DR42" s="281" t="s">
        <v>1293</v>
      </c>
      <c r="DS42" s="281" t="s">
        <v>1293</v>
      </c>
      <c r="DT42" s="281" t="s">
        <v>1293</v>
      </c>
      <c r="DU42" s="281" t="s">
        <v>1293</v>
      </c>
      <c r="DV42" s="281" t="s">
        <v>1293</v>
      </c>
      <c r="DW42" s="281" t="s">
        <v>1293</v>
      </c>
      <c r="DX42" s="281" t="s">
        <v>1293</v>
      </c>
      <c r="DY42" s="281" t="s">
        <v>1293</v>
      </c>
      <c r="DZ42" s="281" t="s">
        <v>1293</v>
      </c>
      <c r="EB42" s="70">
        <f t="shared" si="15"/>
        <v>0</v>
      </c>
      <c r="EC42" s="70">
        <f t="shared" si="16"/>
        <v>2.3255813953488373</v>
      </c>
      <c r="ED42" s="70">
        <f t="shared" si="17"/>
        <v>65.116279069767444</v>
      </c>
      <c r="EE42" s="70">
        <f t="shared" si="18"/>
        <v>32.558139534883722</v>
      </c>
    </row>
    <row r="43" spans="1:135">
      <c r="A43" s="21">
        <v>4902</v>
      </c>
      <c r="B43" s="16" t="s">
        <v>187</v>
      </c>
      <c r="C43" s="35">
        <v>0</v>
      </c>
      <c r="D43" s="172">
        <f t="shared" si="1"/>
        <v>0</v>
      </c>
      <c r="E43" s="35">
        <f t="shared" si="2"/>
        <v>8</v>
      </c>
      <c r="F43" s="172">
        <f t="shared" si="3"/>
        <v>7.3394495412844041</v>
      </c>
      <c r="G43" s="35">
        <f t="shared" si="4"/>
        <v>7</v>
      </c>
      <c r="H43" s="172">
        <f t="shared" si="5"/>
        <v>6.4220183486238538</v>
      </c>
      <c r="I43" s="35">
        <f t="shared" si="6"/>
        <v>12</v>
      </c>
      <c r="J43" s="172">
        <f t="shared" si="7"/>
        <v>11.009174311926607</v>
      </c>
      <c r="K43" s="35">
        <f t="shared" si="8"/>
        <v>63</v>
      </c>
      <c r="L43" s="172">
        <f t="shared" si="9"/>
        <v>57.798165137614674</v>
      </c>
      <c r="M43" s="35">
        <f t="shared" si="10"/>
        <v>18</v>
      </c>
      <c r="N43" s="172">
        <f t="shared" si="11"/>
        <v>16.513761467889911</v>
      </c>
      <c r="O43" s="35">
        <f t="shared" si="12"/>
        <v>1</v>
      </c>
      <c r="P43" s="172">
        <f t="shared" si="13"/>
        <v>0.91743119266055051</v>
      </c>
      <c r="Q43" s="35">
        <f t="shared" si="14"/>
        <v>109</v>
      </c>
      <c r="S43" s="279" t="s">
        <v>187</v>
      </c>
      <c r="T43" s="280">
        <v>109</v>
      </c>
      <c r="U43" s="281" t="s">
        <v>1293</v>
      </c>
      <c r="V43" s="280">
        <v>1</v>
      </c>
      <c r="W43" s="281" t="s">
        <v>1293</v>
      </c>
      <c r="X43" s="280">
        <v>2</v>
      </c>
      <c r="Y43" s="280">
        <v>2</v>
      </c>
      <c r="Z43" s="280">
        <v>3</v>
      </c>
      <c r="AA43" s="281" t="s">
        <v>1293</v>
      </c>
      <c r="AB43" s="281" t="s">
        <v>1293</v>
      </c>
      <c r="AC43" s="280">
        <v>1</v>
      </c>
      <c r="AD43" s="280">
        <v>2</v>
      </c>
      <c r="AE43" s="280">
        <v>1</v>
      </c>
      <c r="AF43" s="280">
        <v>1</v>
      </c>
      <c r="AG43" s="281" t="s">
        <v>1293</v>
      </c>
      <c r="AH43" s="280">
        <v>1</v>
      </c>
      <c r="AI43" s="281" t="s">
        <v>1293</v>
      </c>
      <c r="AJ43" s="280">
        <v>1</v>
      </c>
      <c r="AK43" s="281" t="s">
        <v>1293</v>
      </c>
      <c r="AL43" s="280">
        <v>1</v>
      </c>
      <c r="AM43" s="280">
        <v>3</v>
      </c>
      <c r="AN43" s="280">
        <v>4</v>
      </c>
      <c r="AO43" s="280">
        <v>1</v>
      </c>
      <c r="AP43" s="281" t="s">
        <v>1293</v>
      </c>
      <c r="AQ43" s="280">
        <v>1</v>
      </c>
      <c r="AR43" s="280">
        <v>1</v>
      </c>
      <c r="AS43" s="280">
        <v>1</v>
      </c>
      <c r="AT43" s="281" t="s">
        <v>1293</v>
      </c>
      <c r="AU43" s="280">
        <v>1</v>
      </c>
      <c r="AV43" s="281" t="s">
        <v>1293</v>
      </c>
      <c r="AW43" s="280">
        <v>1</v>
      </c>
      <c r="AX43" s="280">
        <v>2</v>
      </c>
      <c r="AY43" s="280">
        <v>1</v>
      </c>
      <c r="AZ43" s="280">
        <v>2</v>
      </c>
      <c r="BA43" s="281" t="s">
        <v>1293</v>
      </c>
      <c r="BB43" s="280">
        <v>2</v>
      </c>
      <c r="BC43" s="281" t="s">
        <v>1293</v>
      </c>
      <c r="BD43" s="280">
        <v>1</v>
      </c>
      <c r="BE43" s="280">
        <v>3</v>
      </c>
      <c r="BF43" s="280">
        <v>1</v>
      </c>
      <c r="BG43" s="280">
        <v>1</v>
      </c>
      <c r="BH43" s="280">
        <v>5</v>
      </c>
      <c r="BI43" s="280">
        <v>2</v>
      </c>
      <c r="BJ43" s="281" t="s">
        <v>1293</v>
      </c>
      <c r="BK43" s="280">
        <v>1</v>
      </c>
      <c r="BL43" s="281" t="s">
        <v>1293</v>
      </c>
      <c r="BM43" s="280">
        <v>2</v>
      </c>
      <c r="BN43" s="280">
        <v>1</v>
      </c>
      <c r="BO43" s="281" t="s">
        <v>1293</v>
      </c>
      <c r="BP43" s="280">
        <v>1</v>
      </c>
      <c r="BQ43" s="280">
        <v>1</v>
      </c>
      <c r="BR43" s="280">
        <v>1</v>
      </c>
      <c r="BS43" s="281" t="s">
        <v>1293</v>
      </c>
      <c r="BT43" s="280">
        <v>1</v>
      </c>
      <c r="BU43" s="281" t="s">
        <v>1293</v>
      </c>
      <c r="BV43" s="280">
        <v>3</v>
      </c>
      <c r="BW43" s="281" t="s">
        <v>1293</v>
      </c>
      <c r="BX43" s="280">
        <v>2</v>
      </c>
      <c r="BY43" s="281" t="s">
        <v>1293</v>
      </c>
      <c r="BZ43" s="280">
        <v>2</v>
      </c>
      <c r="CA43" s="280">
        <v>1</v>
      </c>
      <c r="CB43" s="280">
        <v>2</v>
      </c>
      <c r="CC43" s="280">
        <v>2</v>
      </c>
      <c r="CD43" s="280">
        <v>2</v>
      </c>
      <c r="CE43" s="280">
        <v>3</v>
      </c>
      <c r="CF43" s="280">
        <v>5</v>
      </c>
      <c r="CG43" s="280">
        <v>3</v>
      </c>
      <c r="CH43" s="280">
        <v>5</v>
      </c>
      <c r="CI43" s="280">
        <v>3</v>
      </c>
      <c r="CJ43" s="280">
        <v>4</v>
      </c>
      <c r="CK43" s="281" t="s">
        <v>1293</v>
      </c>
      <c r="CL43" s="280">
        <v>3</v>
      </c>
      <c r="CM43" s="280">
        <v>4</v>
      </c>
      <c r="CN43" s="280">
        <v>2</v>
      </c>
      <c r="CO43" s="280">
        <v>2</v>
      </c>
      <c r="CP43" s="281" t="s">
        <v>1293</v>
      </c>
      <c r="CQ43" s="281" t="s">
        <v>1293</v>
      </c>
      <c r="CR43" s="281" t="s">
        <v>1293</v>
      </c>
      <c r="CS43" s="281" t="s">
        <v>1293</v>
      </c>
      <c r="CT43" s="281" t="s">
        <v>1293</v>
      </c>
      <c r="CU43" s="280">
        <v>2</v>
      </c>
      <c r="CV43" s="280">
        <v>1</v>
      </c>
      <c r="CW43" s="281" t="s">
        <v>1293</v>
      </c>
      <c r="CX43" s="281" t="s">
        <v>1293</v>
      </c>
      <c r="CY43" s="281" t="s">
        <v>1293</v>
      </c>
      <c r="CZ43" s="281" t="s">
        <v>1293</v>
      </c>
      <c r="DA43" s="280">
        <v>1</v>
      </c>
      <c r="DB43" s="281" t="s">
        <v>1293</v>
      </c>
      <c r="DC43" s="281" t="s">
        <v>1293</v>
      </c>
      <c r="DD43" s="281" t="s">
        <v>1293</v>
      </c>
      <c r="DE43" s="281" t="s">
        <v>1293</v>
      </c>
      <c r="DF43" s="281" t="s">
        <v>1293</v>
      </c>
      <c r="DG43" s="281" t="s">
        <v>1293</v>
      </c>
      <c r="DH43" s="281" t="s">
        <v>1293</v>
      </c>
      <c r="DI43" s="281" t="s">
        <v>1293</v>
      </c>
      <c r="DJ43" s="281" t="s">
        <v>1293</v>
      </c>
      <c r="DK43" s="281" t="s">
        <v>1293</v>
      </c>
      <c r="DL43" s="281" t="s">
        <v>1293</v>
      </c>
      <c r="DM43" s="281" t="s">
        <v>1293</v>
      </c>
      <c r="DN43" s="281" t="s">
        <v>1293</v>
      </c>
      <c r="DO43" s="281" t="s">
        <v>1293</v>
      </c>
      <c r="DP43" s="281" t="s">
        <v>1293</v>
      </c>
      <c r="DQ43" s="281" t="s">
        <v>1293</v>
      </c>
      <c r="DR43" s="281" t="s">
        <v>1293</v>
      </c>
      <c r="DS43" s="281" t="s">
        <v>1293</v>
      </c>
      <c r="DT43" s="281" t="s">
        <v>1293</v>
      </c>
      <c r="DU43" s="281" t="s">
        <v>1293</v>
      </c>
      <c r="DV43" s="281" t="s">
        <v>1293</v>
      </c>
      <c r="DW43" s="281" t="s">
        <v>1293</v>
      </c>
      <c r="DX43" s="281" t="s">
        <v>1293</v>
      </c>
      <c r="DY43" s="281" t="s">
        <v>1293</v>
      </c>
      <c r="DZ43" s="281" t="s">
        <v>1293</v>
      </c>
      <c r="EB43" s="70">
        <f t="shared" si="15"/>
        <v>7.3394495412844041</v>
      </c>
      <c r="EC43" s="70">
        <f t="shared" si="16"/>
        <v>6.4220183486238538</v>
      </c>
      <c r="ED43" s="70">
        <f t="shared" si="17"/>
        <v>68.807339449541274</v>
      </c>
      <c r="EE43" s="70">
        <f t="shared" si="18"/>
        <v>17.431192660550462</v>
      </c>
    </row>
    <row r="44" spans="1:135">
      <c r="A44" s="21">
        <v>4911</v>
      </c>
      <c r="B44" s="39" t="s">
        <v>188</v>
      </c>
      <c r="C44" s="38">
        <f t="shared" si="0"/>
        <v>4</v>
      </c>
      <c r="D44" s="171">
        <f t="shared" si="1"/>
        <v>0.88691796008869184</v>
      </c>
      <c r="E44" s="38">
        <f t="shared" si="2"/>
        <v>20</v>
      </c>
      <c r="F44" s="171">
        <f t="shared" si="3"/>
        <v>4.434589800443459</v>
      </c>
      <c r="G44" s="38">
        <f t="shared" si="4"/>
        <v>57</v>
      </c>
      <c r="H44" s="171">
        <f t="shared" si="5"/>
        <v>12.638580931263856</v>
      </c>
      <c r="I44" s="38">
        <f t="shared" si="6"/>
        <v>66</v>
      </c>
      <c r="J44" s="171">
        <f t="shared" si="7"/>
        <v>14.634146341463413</v>
      </c>
      <c r="K44" s="38">
        <f t="shared" si="8"/>
        <v>231</v>
      </c>
      <c r="L44" s="171">
        <f t="shared" si="9"/>
        <v>51.219512195121951</v>
      </c>
      <c r="M44" s="38">
        <f t="shared" si="10"/>
        <v>38</v>
      </c>
      <c r="N44" s="171">
        <f t="shared" si="11"/>
        <v>8.4257206208425721</v>
      </c>
      <c r="O44" s="38">
        <f t="shared" si="12"/>
        <v>35</v>
      </c>
      <c r="P44" s="171">
        <f t="shared" si="13"/>
        <v>7.7605321507760534</v>
      </c>
      <c r="Q44" s="38">
        <f t="shared" si="14"/>
        <v>451</v>
      </c>
      <c r="S44" s="279" t="s">
        <v>188</v>
      </c>
      <c r="T44" s="280">
        <v>451</v>
      </c>
      <c r="U44" s="280">
        <v>4</v>
      </c>
      <c r="V44" s="280">
        <v>4</v>
      </c>
      <c r="W44" s="280">
        <v>7</v>
      </c>
      <c r="X44" s="280">
        <v>2</v>
      </c>
      <c r="Y44" s="280">
        <v>4</v>
      </c>
      <c r="Z44" s="280">
        <v>3</v>
      </c>
      <c r="AA44" s="280">
        <v>8</v>
      </c>
      <c r="AB44" s="280">
        <v>7</v>
      </c>
      <c r="AC44" s="280">
        <v>2</v>
      </c>
      <c r="AD44" s="280">
        <v>4</v>
      </c>
      <c r="AE44" s="280">
        <v>7</v>
      </c>
      <c r="AF44" s="280">
        <v>8</v>
      </c>
      <c r="AG44" s="280">
        <v>4</v>
      </c>
      <c r="AH44" s="280">
        <v>2</v>
      </c>
      <c r="AI44" s="280">
        <v>11</v>
      </c>
      <c r="AJ44" s="280">
        <v>4</v>
      </c>
      <c r="AK44" s="280">
        <v>5</v>
      </c>
      <c r="AL44" s="280">
        <v>7</v>
      </c>
      <c r="AM44" s="280">
        <v>4</v>
      </c>
      <c r="AN44" s="280">
        <v>12</v>
      </c>
      <c r="AO44" s="280">
        <v>3</v>
      </c>
      <c r="AP44" s="280">
        <v>9</v>
      </c>
      <c r="AQ44" s="280">
        <v>6</v>
      </c>
      <c r="AR44" s="280">
        <v>6</v>
      </c>
      <c r="AS44" s="280">
        <v>9</v>
      </c>
      <c r="AT44" s="280">
        <v>5</v>
      </c>
      <c r="AU44" s="280">
        <v>3</v>
      </c>
      <c r="AV44" s="280">
        <v>6</v>
      </c>
      <c r="AW44" s="280">
        <v>5</v>
      </c>
      <c r="AX44" s="280">
        <v>8</v>
      </c>
      <c r="AY44" s="280">
        <v>4</v>
      </c>
      <c r="AZ44" s="280">
        <v>2</v>
      </c>
      <c r="BA44" s="280">
        <v>5</v>
      </c>
      <c r="BB44" s="280">
        <v>2</v>
      </c>
      <c r="BC44" s="280">
        <v>3</v>
      </c>
      <c r="BD44" s="280">
        <v>5</v>
      </c>
      <c r="BE44" s="280">
        <v>6</v>
      </c>
      <c r="BF44" s="280">
        <v>6</v>
      </c>
      <c r="BG44" s="280">
        <v>3</v>
      </c>
      <c r="BH44" s="281" t="s">
        <v>1293</v>
      </c>
      <c r="BI44" s="280">
        <v>4</v>
      </c>
      <c r="BJ44" s="280">
        <v>7</v>
      </c>
      <c r="BK44" s="280">
        <v>7</v>
      </c>
      <c r="BL44" s="280">
        <v>5</v>
      </c>
      <c r="BM44" s="280">
        <v>6</v>
      </c>
      <c r="BN44" s="280">
        <v>4</v>
      </c>
      <c r="BO44" s="280">
        <v>6</v>
      </c>
      <c r="BP44" s="280">
        <v>3</v>
      </c>
      <c r="BQ44" s="280">
        <v>7</v>
      </c>
      <c r="BR44" s="280">
        <v>5</v>
      </c>
      <c r="BS44" s="280">
        <v>3</v>
      </c>
      <c r="BT44" s="280">
        <v>3</v>
      </c>
      <c r="BU44" s="280">
        <v>9</v>
      </c>
      <c r="BV44" s="280">
        <v>4</v>
      </c>
      <c r="BW44" s="280">
        <v>7</v>
      </c>
      <c r="BX44" s="280">
        <v>11</v>
      </c>
      <c r="BY44" s="280">
        <v>7</v>
      </c>
      <c r="BZ44" s="280">
        <v>9</v>
      </c>
      <c r="CA44" s="280">
        <v>11</v>
      </c>
      <c r="CB44" s="280">
        <v>8</v>
      </c>
      <c r="CC44" s="280">
        <v>6</v>
      </c>
      <c r="CD44" s="280">
        <v>4</v>
      </c>
      <c r="CE44" s="280">
        <v>12</v>
      </c>
      <c r="CF44" s="280">
        <v>7</v>
      </c>
      <c r="CG44" s="280">
        <v>8</v>
      </c>
      <c r="CH44" s="280">
        <v>7</v>
      </c>
      <c r="CI44" s="280">
        <v>3</v>
      </c>
      <c r="CJ44" s="280">
        <v>3</v>
      </c>
      <c r="CK44" s="280">
        <v>5</v>
      </c>
      <c r="CL44" s="280">
        <v>3</v>
      </c>
      <c r="CM44" s="280">
        <v>2</v>
      </c>
      <c r="CN44" s="280">
        <v>5</v>
      </c>
      <c r="CO44" s="280">
        <v>3</v>
      </c>
      <c r="CP44" s="280">
        <v>2</v>
      </c>
      <c r="CQ44" s="280">
        <v>2</v>
      </c>
      <c r="CR44" s="280">
        <v>4</v>
      </c>
      <c r="CS44" s="280">
        <v>2</v>
      </c>
      <c r="CT44" s="280">
        <v>4</v>
      </c>
      <c r="CU44" s="280">
        <v>2</v>
      </c>
      <c r="CV44" s="280">
        <v>1</v>
      </c>
      <c r="CW44" s="280">
        <v>3</v>
      </c>
      <c r="CX44" s="280">
        <v>2</v>
      </c>
      <c r="CY44" s="280">
        <v>5</v>
      </c>
      <c r="CZ44" s="280">
        <v>2</v>
      </c>
      <c r="DA44" s="280">
        <v>4</v>
      </c>
      <c r="DB44" s="280">
        <v>3</v>
      </c>
      <c r="DC44" s="280">
        <v>5</v>
      </c>
      <c r="DD44" s="280">
        <v>3</v>
      </c>
      <c r="DE44" s="280">
        <v>2</v>
      </c>
      <c r="DF44" s="280">
        <v>3</v>
      </c>
      <c r="DG44" s="280">
        <v>1</v>
      </c>
      <c r="DH44" s="280">
        <v>2</v>
      </c>
      <c r="DI44" s="281" t="s">
        <v>1293</v>
      </c>
      <c r="DJ44" s="281" t="s">
        <v>1293</v>
      </c>
      <c r="DK44" s="281" t="s">
        <v>1293</v>
      </c>
      <c r="DL44" s="281" t="s">
        <v>1293</v>
      </c>
      <c r="DM44" s="281" t="s">
        <v>1293</v>
      </c>
      <c r="DN44" s="281" t="s">
        <v>1293</v>
      </c>
      <c r="DO44" s="281" t="s">
        <v>1293</v>
      </c>
      <c r="DP44" s="281" t="s">
        <v>1293</v>
      </c>
      <c r="DQ44" s="281" t="s">
        <v>1293</v>
      </c>
      <c r="DR44" s="281" t="s">
        <v>1293</v>
      </c>
      <c r="DS44" s="281" t="s">
        <v>1293</v>
      </c>
      <c r="DT44" s="281" t="s">
        <v>1293</v>
      </c>
      <c r="DU44" s="281" t="s">
        <v>1293</v>
      </c>
      <c r="DV44" s="281" t="s">
        <v>1293</v>
      </c>
      <c r="DW44" s="281" t="s">
        <v>1293</v>
      </c>
      <c r="DX44" s="281" t="s">
        <v>1293</v>
      </c>
      <c r="DY44" s="281" t="s">
        <v>1293</v>
      </c>
      <c r="DZ44" s="281" t="s">
        <v>1293</v>
      </c>
      <c r="EB44" s="70">
        <f t="shared" si="15"/>
        <v>5.3215077605321506</v>
      </c>
      <c r="EC44" s="70">
        <f t="shared" si="16"/>
        <v>12.638580931263856</v>
      </c>
      <c r="ED44" s="70">
        <f t="shared" si="17"/>
        <v>65.853658536585357</v>
      </c>
      <c r="EE44" s="70">
        <f t="shared" si="18"/>
        <v>16.186252771618626</v>
      </c>
    </row>
    <row r="45" spans="1:135">
      <c r="B45" s="173" t="s">
        <v>261</v>
      </c>
      <c r="C45" s="49">
        <f>SUM(C36:C44)</f>
        <v>76</v>
      </c>
      <c r="D45" s="174">
        <f t="shared" si="1"/>
        <v>1.0866456963111237</v>
      </c>
      <c r="E45" s="49">
        <f>SUM(E36:E44)</f>
        <v>426</v>
      </c>
      <c r="F45" s="174">
        <f t="shared" si="3"/>
        <v>6.0909350872176153</v>
      </c>
      <c r="G45" s="49">
        <f>SUM(G36:G44)</f>
        <v>895</v>
      </c>
      <c r="H45" s="174">
        <f t="shared" si="5"/>
        <v>12.796682871032313</v>
      </c>
      <c r="I45" s="49">
        <f>SUM(I36:I44)</f>
        <v>967</v>
      </c>
      <c r="J45" s="174">
        <f t="shared" si="7"/>
        <v>13.826136688590221</v>
      </c>
      <c r="K45" s="49">
        <f>SUM(K36:K44)</f>
        <v>3677</v>
      </c>
      <c r="L45" s="174">
        <f t="shared" si="9"/>
        <v>52.573634543894762</v>
      </c>
      <c r="M45" s="49">
        <f>SUM(M36:M44)</f>
        <v>654</v>
      </c>
      <c r="N45" s="174">
        <f t="shared" si="11"/>
        <v>9.3508721761509879</v>
      </c>
      <c r="O45" s="49">
        <f>SUM(O36:O44)</f>
        <v>299</v>
      </c>
      <c r="P45" s="174">
        <f t="shared" si="13"/>
        <v>4.2750929368029738</v>
      </c>
      <c r="Q45" s="49">
        <f>SUM(Q36:Q44)</f>
        <v>6994</v>
      </c>
      <c r="S45" s="279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1"/>
      <c r="BI45" s="280"/>
      <c r="BJ45" s="280"/>
      <c r="BK45" s="280"/>
      <c r="BL45" s="280"/>
      <c r="BM45" s="280"/>
      <c r="BN45" s="280"/>
      <c r="BO45" s="280"/>
      <c r="BP45" s="280"/>
      <c r="BQ45" s="280"/>
      <c r="BR45" s="280"/>
      <c r="BS45" s="280"/>
      <c r="BT45" s="280"/>
      <c r="BU45" s="280"/>
      <c r="BV45" s="280"/>
      <c r="BW45" s="280"/>
      <c r="BX45" s="280"/>
      <c r="BY45" s="280"/>
      <c r="BZ45" s="280"/>
      <c r="CA45" s="280"/>
      <c r="CB45" s="280"/>
      <c r="CC45" s="280"/>
      <c r="CD45" s="280"/>
      <c r="CE45" s="280"/>
      <c r="CF45" s="280"/>
      <c r="CG45" s="280"/>
      <c r="CH45" s="280"/>
      <c r="CI45" s="280"/>
      <c r="CJ45" s="280"/>
      <c r="CK45" s="280"/>
      <c r="CL45" s="280"/>
      <c r="CM45" s="280"/>
      <c r="CN45" s="280"/>
      <c r="CO45" s="280"/>
      <c r="CP45" s="280"/>
      <c r="CQ45" s="280"/>
      <c r="CR45" s="280"/>
      <c r="CS45" s="280"/>
      <c r="CT45" s="280"/>
      <c r="CU45" s="280"/>
      <c r="CV45" s="280"/>
      <c r="CW45" s="280"/>
      <c r="CX45" s="280"/>
      <c r="CY45" s="280"/>
      <c r="CZ45" s="280"/>
      <c r="DA45" s="280"/>
      <c r="DB45" s="280"/>
      <c r="DC45" s="280"/>
      <c r="DD45" s="280"/>
      <c r="DE45" s="280"/>
      <c r="DF45" s="280"/>
      <c r="DG45" s="280"/>
      <c r="DH45" s="280"/>
      <c r="DI45" s="281"/>
      <c r="DJ45" s="281"/>
      <c r="DK45" s="281"/>
      <c r="DL45" s="281"/>
      <c r="DM45" s="281"/>
      <c r="DN45" s="281"/>
      <c r="DO45" s="281"/>
      <c r="DP45" s="281"/>
      <c r="DQ45" s="281"/>
      <c r="DR45" s="281"/>
      <c r="DS45" s="281"/>
      <c r="DT45" s="281"/>
      <c r="DU45" s="281"/>
      <c r="DV45" s="281"/>
      <c r="DW45" s="281"/>
      <c r="DX45" s="281"/>
      <c r="DY45" s="281"/>
      <c r="DZ45" s="281"/>
      <c r="EB45" s="70"/>
      <c r="EC45" s="70"/>
      <c r="ED45" s="70"/>
      <c r="EE45" s="70"/>
    </row>
    <row r="46" spans="1:135">
      <c r="B46" s="16"/>
      <c r="C46" s="35"/>
      <c r="D46" s="172"/>
      <c r="E46" s="35"/>
      <c r="F46" s="172"/>
      <c r="G46" s="35"/>
      <c r="H46" s="172"/>
      <c r="I46" s="35"/>
      <c r="J46" s="172"/>
      <c r="K46" s="35"/>
      <c r="L46" s="172"/>
      <c r="M46" s="35"/>
      <c r="N46" s="172"/>
      <c r="O46" s="35"/>
      <c r="P46" s="172"/>
      <c r="Q46" s="35"/>
      <c r="S46" s="279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1"/>
      <c r="BI46" s="280"/>
      <c r="BJ46" s="280"/>
      <c r="BK46" s="280"/>
      <c r="BL46" s="280"/>
      <c r="BM46" s="280"/>
      <c r="BN46" s="280"/>
      <c r="BO46" s="280"/>
      <c r="BP46" s="280"/>
      <c r="BQ46" s="280"/>
      <c r="BR46" s="280"/>
      <c r="BS46" s="280"/>
      <c r="BT46" s="280"/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0"/>
      <c r="CI46" s="280"/>
      <c r="CJ46" s="280"/>
      <c r="CK46" s="280"/>
      <c r="CL46" s="280"/>
      <c r="CM46" s="280"/>
      <c r="CN46" s="280"/>
      <c r="CO46" s="280"/>
      <c r="CP46" s="280"/>
      <c r="CQ46" s="280"/>
      <c r="CR46" s="280"/>
      <c r="CS46" s="280"/>
      <c r="CT46" s="280"/>
      <c r="CU46" s="280"/>
      <c r="CV46" s="280"/>
      <c r="CW46" s="280"/>
      <c r="CX46" s="280"/>
      <c r="CY46" s="280"/>
      <c r="CZ46" s="280"/>
      <c r="DA46" s="280"/>
      <c r="DB46" s="280"/>
      <c r="DC46" s="280"/>
      <c r="DD46" s="280"/>
      <c r="DE46" s="280"/>
      <c r="DF46" s="280"/>
      <c r="DG46" s="280"/>
      <c r="DH46" s="280"/>
      <c r="DI46" s="281"/>
      <c r="DJ46" s="281"/>
      <c r="DK46" s="281"/>
      <c r="DL46" s="281"/>
      <c r="DM46" s="281"/>
      <c r="DN46" s="281"/>
      <c r="DO46" s="281"/>
      <c r="DP46" s="281"/>
      <c r="DQ46" s="281"/>
      <c r="DR46" s="281"/>
      <c r="DS46" s="281"/>
      <c r="DT46" s="281"/>
      <c r="DU46" s="281"/>
      <c r="DV46" s="281"/>
      <c r="DW46" s="281"/>
      <c r="DX46" s="281"/>
      <c r="DY46" s="281"/>
      <c r="DZ46" s="281"/>
      <c r="EB46" s="70"/>
      <c r="EC46" s="70"/>
      <c r="ED46" s="70"/>
      <c r="EE46" s="70"/>
    </row>
    <row r="47" spans="1:135">
      <c r="A47" s="21">
        <v>5200</v>
      </c>
      <c r="B47" s="39" t="s">
        <v>189</v>
      </c>
      <c r="C47" s="38">
        <f t="shared" si="0"/>
        <v>48</v>
      </c>
      <c r="D47" s="171">
        <f t="shared" si="1"/>
        <v>1.2136536030341341</v>
      </c>
      <c r="E47" s="38">
        <f t="shared" si="2"/>
        <v>259</v>
      </c>
      <c r="F47" s="171">
        <f t="shared" si="3"/>
        <v>6.5486725663716809</v>
      </c>
      <c r="G47" s="38">
        <f t="shared" si="4"/>
        <v>485</v>
      </c>
      <c r="H47" s="171">
        <f t="shared" si="5"/>
        <v>12.262958280657395</v>
      </c>
      <c r="I47" s="38">
        <f t="shared" si="6"/>
        <v>577</v>
      </c>
      <c r="J47" s="171">
        <f t="shared" si="7"/>
        <v>14.589127686472819</v>
      </c>
      <c r="K47" s="38">
        <f t="shared" si="8"/>
        <v>1983</v>
      </c>
      <c r="L47" s="171">
        <f t="shared" si="9"/>
        <v>50.139064475347659</v>
      </c>
      <c r="M47" s="38">
        <f t="shared" si="10"/>
        <v>405</v>
      </c>
      <c r="N47" s="171">
        <f t="shared" si="11"/>
        <v>10.240202275600506</v>
      </c>
      <c r="O47" s="38">
        <f t="shared" si="12"/>
        <v>198</v>
      </c>
      <c r="P47" s="171">
        <f t="shared" si="13"/>
        <v>5.0063211125158027</v>
      </c>
      <c r="Q47" s="38">
        <f t="shared" si="14"/>
        <v>3955</v>
      </c>
      <c r="S47" s="279" t="s">
        <v>189</v>
      </c>
      <c r="T47" s="280">
        <v>3955</v>
      </c>
      <c r="U47" s="280">
        <v>48</v>
      </c>
      <c r="V47" s="280">
        <v>42</v>
      </c>
      <c r="W47" s="280">
        <v>50</v>
      </c>
      <c r="X47" s="280">
        <v>60</v>
      </c>
      <c r="Y47" s="280">
        <v>47</v>
      </c>
      <c r="Z47" s="280">
        <v>60</v>
      </c>
      <c r="AA47" s="280">
        <v>31</v>
      </c>
      <c r="AB47" s="280">
        <v>57</v>
      </c>
      <c r="AC47" s="280">
        <v>39</v>
      </c>
      <c r="AD47" s="280">
        <v>50</v>
      </c>
      <c r="AE47" s="280">
        <v>43</v>
      </c>
      <c r="AF47" s="280">
        <v>49</v>
      </c>
      <c r="AG47" s="280">
        <v>66</v>
      </c>
      <c r="AH47" s="280">
        <v>49</v>
      </c>
      <c r="AI47" s="280">
        <v>44</v>
      </c>
      <c r="AJ47" s="280">
        <v>57</v>
      </c>
      <c r="AK47" s="280">
        <v>51</v>
      </c>
      <c r="AL47" s="280">
        <v>64</v>
      </c>
      <c r="AM47" s="280">
        <v>66</v>
      </c>
      <c r="AN47" s="280">
        <v>48</v>
      </c>
      <c r="AO47" s="280">
        <v>56</v>
      </c>
      <c r="AP47" s="280">
        <v>59</v>
      </c>
      <c r="AQ47" s="280">
        <v>53</v>
      </c>
      <c r="AR47" s="280">
        <v>54</v>
      </c>
      <c r="AS47" s="280">
        <v>60</v>
      </c>
      <c r="AT47" s="280">
        <v>66</v>
      </c>
      <c r="AU47" s="280">
        <v>55</v>
      </c>
      <c r="AV47" s="280">
        <v>65</v>
      </c>
      <c r="AW47" s="280">
        <v>39</v>
      </c>
      <c r="AX47" s="280">
        <v>41</v>
      </c>
      <c r="AY47" s="280">
        <v>40</v>
      </c>
      <c r="AZ47" s="280">
        <v>37</v>
      </c>
      <c r="BA47" s="280">
        <v>46</v>
      </c>
      <c r="BB47" s="280">
        <v>42</v>
      </c>
      <c r="BC47" s="280">
        <v>29</v>
      </c>
      <c r="BD47" s="280">
        <v>48</v>
      </c>
      <c r="BE47" s="280">
        <v>56</v>
      </c>
      <c r="BF47" s="280">
        <v>45</v>
      </c>
      <c r="BG47" s="280">
        <v>41</v>
      </c>
      <c r="BH47" s="280">
        <v>44</v>
      </c>
      <c r="BI47" s="280">
        <v>45</v>
      </c>
      <c r="BJ47" s="280">
        <v>40</v>
      </c>
      <c r="BK47" s="280">
        <v>47</v>
      </c>
      <c r="BL47" s="280">
        <v>40</v>
      </c>
      <c r="BM47" s="280">
        <v>57</v>
      </c>
      <c r="BN47" s="280">
        <v>55</v>
      </c>
      <c r="BO47" s="280">
        <v>42</v>
      </c>
      <c r="BP47" s="280">
        <v>49</v>
      </c>
      <c r="BQ47" s="280">
        <v>48</v>
      </c>
      <c r="BR47" s="280">
        <v>60</v>
      </c>
      <c r="BS47" s="280">
        <v>48</v>
      </c>
      <c r="BT47" s="280">
        <v>51</v>
      </c>
      <c r="BU47" s="280">
        <v>55</v>
      </c>
      <c r="BV47" s="280">
        <v>52</v>
      </c>
      <c r="BW47" s="280">
        <v>65</v>
      </c>
      <c r="BX47" s="280">
        <v>42</v>
      </c>
      <c r="BY47" s="280">
        <v>52</v>
      </c>
      <c r="BZ47" s="280">
        <v>61</v>
      </c>
      <c r="CA47" s="280">
        <v>49</v>
      </c>
      <c r="CB47" s="280">
        <v>47</v>
      </c>
      <c r="CC47" s="280">
        <v>68</v>
      </c>
      <c r="CD47" s="280">
        <v>51</v>
      </c>
      <c r="CE47" s="280">
        <v>46</v>
      </c>
      <c r="CF47" s="280">
        <v>43</v>
      </c>
      <c r="CG47" s="280">
        <v>50</v>
      </c>
      <c r="CH47" s="280">
        <v>49</v>
      </c>
      <c r="CI47" s="280">
        <v>43</v>
      </c>
      <c r="CJ47" s="280">
        <v>43</v>
      </c>
      <c r="CK47" s="280">
        <v>36</v>
      </c>
      <c r="CL47" s="280">
        <v>46</v>
      </c>
      <c r="CM47" s="280">
        <v>37</v>
      </c>
      <c r="CN47" s="280">
        <v>27</v>
      </c>
      <c r="CO47" s="280">
        <v>37</v>
      </c>
      <c r="CP47" s="280">
        <v>34</v>
      </c>
      <c r="CQ47" s="280">
        <v>31</v>
      </c>
      <c r="CR47" s="280">
        <v>27</v>
      </c>
      <c r="CS47" s="280">
        <v>25</v>
      </c>
      <c r="CT47" s="280">
        <v>24</v>
      </c>
      <c r="CU47" s="280">
        <v>19</v>
      </c>
      <c r="CV47" s="280">
        <v>19</v>
      </c>
      <c r="CW47" s="280">
        <v>25</v>
      </c>
      <c r="CX47" s="280">
        <v>21</v>
      </c>
      <c r="CY47" s="280">
        <v>17</v>
      </c>
      <c r="CZ47" s="280">
        <v>13</v>
      </c>
      <c r="DA47" s="280">
        <v>17</v>
      </c>
      <c r="DB47" s="280">
        <v>15</v>
      </c>
      <c r="DC47" s="280">
        <v>14</v>
      </c>
      <c r="DD47" s="280">
        <v>10</v>
      </c>
      <c r="DE47" s="280">
        <v>12</v>
      </c>
      <c r="DF47" s="280">
        <v>10</v>
      </c>
      <c r="DG47" s="280">
        <v>7</v>
      </c>
      <c r="DH47" s="280">
        <v>7</v>
      </c>
      <c r="DI47" s="280">
        <v>9</v>
      </c>
      <c r="DJ47" s="280">
        <v>3</v>
      </c>
      <c r="DK47" s="280">
        <v>9</v>
      </c>
      <c r="DL47" s="280">
        <v>1</v>
      </c>
      <c r="DM47" s="280">
        <v>3</v>
      </c>
      <c r="DN47" s="280">
        <v>1</v>
      </c>
      <c r="DO47" s="280">
        <v>3</v>
      </c>
      <c r="DP47" s="281" t="s">
        <v>1293</v>
      </c>
      <c r="DQ47" s="281" t="s">
        <v>1293</v>
      </c>
      <c r="DR47" s="281" t="s">
        <v>1293</v>
      </c>
      <c r="DS47" s="280">
        <v>1</v>
      </c>
      <c r="DT47" s="281" t="s">
        <v>1293</v>
      </c>
      <c r="DU47" s="281" t="s">
        <v>1293</v>
      </c>
      <c r="DV47" s="281" t="s">
        <v>1293</v>
      </c>
      <c r="DW47" s="281" t="s">
        <v>1293</v>
      </c>
      <c r="DX47" s="281" t="s">
        <v>1293</v>
      </c>
      <c r="DY47" s="281" t="s">
        <v>1293</v>
      </c>
      <c r="DZ47" s="281" t="s">
        <v>1293</v>
      </c>
      <c r="EB47" s="70">
        <f t="shared" si="15"/>
        <v>7.7623261694058154</v>
      </c>
      <c r="EC47" s="70">
        <f t="shared" si="16"/>
        <v>12.262958280657395</v>
      </c>
      <c r="ED47" s="70">
        <f t="shared" si="17"/>
        <v>64.728192161820473</v>
      </c>
      <c r="EE47" s="70">
        <f t="shared" si="18"/>
        <v>15.246523388116309</v>
      </c>
    </row>
    <row r="48" spans="1:135">
      <c r="A48" s="21">
        <v>5508</v>
      </c>
      <c r="B48" s="16" t="s">
        <v>190</v>
      </c>
      <c r="C48" s="35">
        <f t="shared" si="0"/>
        <v>16</v>
      </c>
      <c r="D48" s="172">
        <f t="shared" si="1"/>
        <v>1.3411567476948869</v>
      </c>
      <c r="E48" s="35">
        <f t="shared" si="2"/>
        <v>58</v>
      </c>
      <c r="F48" s="172">
        <f t="shared" si="3"/>
        <v>4.8616932103939652</v>
      </c>
      <c r="G48" s="35">
        <f t="shared" si="4"/>
        <v>150</v>
      </c>
      <c r="H48" s="172">
        <f t="shared" si="5"/>
        <v>12.573344509639565</v>
      </c>
      <c r="I48" s="35">
        <f t="shared" si="6"/>
        <v>172</v>
      </c>
      <c r="J48" s="172">
        <f t="shared" si="7"/>
        <v>14.417435037720033</v>
      </c>
      <c r="K48" s="35">
        <f t="shared" si="8"/>
        <v>594</v>
      </c>
      <c r="L48" s="172">
        <f t="shared" si="9"/>
        <v>49.79044425817267</v>
      </c>
      <c r="M48" s="35">
        <f t="shared" si="10"/>
        <v>140</v>
      </c>
      <c r="N48" s="172">
        <f t="shared" si="11"/>
        <v>11.73512154233026</v>
      </c>
      <c r="O48" s="35">
        <f t="shared" si="12"/>
        <v>63</v>
      </c>
      <c r="P48" s="172">
        <f t="shared" si="13"/>
        <v>5.2808046940486175</v>
      </c>
      <c r="Q48" s="35">
        <f t="shared" si="14"/>
        <v>1193</v>
      </c>
      <c r="S48" s="279" t="s">
        <v>190</v>
      </c>
      <c r="T48" s="280">
        <v>1193</v>
      </c>
      <c r="U48" s="280">
        <v>16</v>
      </c>
      <c r="V48" s="280">
        <v>12</v>
      </c>
      <c r="W48" s="280">
        <v>15</v>
      </c>
      <c r="X48" s="280">
        <v>9</v>
      </c>
      <c r="Y48" s="280">
        <v>13</v>
      </c>
      <c r="Z48" s="280">
        <v>9</v>
      </c>
      <c r="AA48" s="280">
        <v>14</v>
      </c>
      <c r="AB48" s="280">
        <v>13</v>
      </c>
      <c r="AC48" s="280">
        <v>11</v>
      </c>
      <c r="AD48" s="280">
        <v>16</v>
      </c>
      <c r="AE48" s="280">
        <v>14</v>
      </c>
      <c r="AF48" s="280">
        <v>18</v>
      </c>
      <c r="AG48" s="280">
        <v>11</v>
      </c>
      <c r="AH48" s="280">
        <v>26</v>
      </c>
      <c r="AI48" s="280">
        <v>13</v>
      </c>
      <c r="AJ48" s="280">
        <v>14</v>
      </c>
      <c r="AK48" s="280">
        <v>8</v>
      </c>
      <c r="AL48" s="280">
        <v>14</v>
      </c>
      <c r="AM48" s="280">
        <v>23</v>
      </c>
      <c r="AN48" s="280">
        <v>28</v>
      </c>
      <c r="AO48" s="280">
        <v>13</v>
      </c>
      <c r="AP48" s="280">
        <v>24</v>
      </c>
      <c r="AQ48" s="280">
        <v>14</v>
      </c>
      <c r="AR48" s="280">
        <v>17</v>
      </c>
      <c r="AS48" s="280">
        <v>16</v>
      </c>
      <c r="AT48" s="280">
        <v>15</v>
      </c>
      <c r="AU48" s="280">
        <v>14</v>
      </c>
      <c r="AV48" s="280">
        <v>22</v>
      </c>
      <c r="AW48" s="280">
        <v>9</v>
      </c>
      <c r="AX48" s="280">
        <v>18</v>
      </c>
      <c r="AY48" s="280">
        <v>14</v>
      </c>
      <c r="AZ48" s="280">
        <v>9</v>
      </c>
      <c r="BA48" s="280">
        <v>8</v>
      </c>
      <c r="BB48" s="280">
        <v>15</v>
      </c>
      <c r="BC48" s="280">
        <v>8</v>
      </c>
      <c r="BD48" s="280">
        <v>19</v>
      </c>
      <c r="BE48" s="280">
        <v>13</v>
      </c>
      <c r="BF48" s="280">
        <v>10</v>
      </c>
      <c r="BG48" s="280">
        <v>20</v>
      </c>
      <c r="BH48" s="280">
        <v>19</v>
      </c>
      <c r="BI48" s="280">
        <v>15</v>
      </c>
      <c r="BJ48" s="280">
        <v>15</v>
      </c>
      <c r="BK48" s="280">
        <v>10</v>
      </c>
      <c r="BL48" s="280">
        <v>13</v>
      </c>
      <c r="BM48" s="280">
        <v>19</v>
      </c>
      <c r="BN48" s="280">
        <v>13</v>
      </c>
      <c r="BO48" s="280">
        <v>9</v>
      </c>
      <c r="BP48" s="280">
        <v>11</v>
      </c>
      <c r="BQ48" s="280">
        <v>16</v>
      </c>
      <c r="BR48" s="280">
        <v>10</v>
      </c>
      <c r="BS48" s="280">
        <v>13</v>
      </c>
      <c r="BT48" s="280">
        <v>10</v>
      </c>
      <c r="BU48" s="280">
        <v>15</v>
      </c>
      <c r="BV48" s="280">
        <v>20</v>
      </c>
      <c r="BW48" s="280">
        <v>15</v>
      </c>
      <c r="BX48" s="280">
        <v>12</v>
      </c>
      <c r="BY48" s="280">
        <v>8</v>
      </c>
      <c r="BZ48" s="280">
        <v>17</v>
      </c>
      <c r="CA48" s="280">
        <v>15</v>
      </c>
      <c r="CB48" s="280">
        <v>4</v>
      </c>
      <c r="CC48" s="280">
        <v>14</v>
      </c>
      <c r="CD48" s="280">
        <v>21</v>
      </c>
      <c r="CE48" s="280">
        <v>30</v>
      </c>
      <c r="CF48" s="280">
        <v>20</v>
      </c>
      <c r="CG48" s="280">
        <v>17</v>
      </c>
      <c r="CH48" s="280">
        <v>19</v>
      </c>
      <c r="CI48" s="280">
        <v>15</v>
      </c>
      <c r="CJ48" s="280">
        <v>15</v>
      </c>
      <c r="CK48" s="280">
        <v>19</v>
      </c>
      <c r="CL48" s="280">
        <v>10</v>
      </c>
      <c r="CM48" s="280">
        <v>11</v>
      </c>
      <c r="CN48" s="280">
        <v>12</v>
      </c>
      <c r="CO48" s="280">
        <v>10</v>
      </c>
      <c r="CP48" s="280">
        <v>5</v>
      </c>
      <c r="CQ48" s="280">
        <v>15</v>
      </c>
      <c r="CR48" s="280">
        <v>12</v>
      </c>
      <c r="CS48" s="280">
        <v>11</v>
      </c>
      <c r="CT48" s="280">
        <v>6</v>
      </c>
      <c r="CU48" s="280">
        <v>5</v>
      </c>
      <c r="CV48" s="280">
        <v>9</v>
      </c>
      <c r="CW48" s="280">
        <v>12</v>
      </c>
      <c r="CX48" s="280">
        <v>4</v>
      </c>
      <c r="CY48" s="280">
        <v>4</v>
      </c>
      <c r="CZ48" s="280">
        <v>4</v>
      </c>
      <c r="DA48" s="280">
        <v>8</v>
      </c>
      <c r="DB48" s="280">
        <v>7</v>
      </c>
      <c r="DC48" s="280">
        <v>6</v>
      </c>
      <c r="DD48" s="280">
        <v>6</v>
      </c>
      <c r="DE48" s="280">
        <v>4</v>
      </c>
      <c r="DF48" s="280">
        <v>2</v>
      </c>
      <c r="DG48" s="281" t="s">
        <v>1293</v>
      </c>
      <c r="DH48" s="280">
        <v>1</v>
      </c>
      <c r="DI48" s="280">
        <v>2</v>
      </c>
      <c r="DJ48" s="281" t="s">
        <v>1293</v>
      </c>
      <c r="DK48" s="280">
        <v>1</v>
      </c>
      <c r="DL48" s="281" t="s">
        <v>1293</v>
      </c>
      <c r="DM48" s="281" t="s">
        <v>1293</v>
      </c>
      <c r="DN48" s="280">
        <v>1</v>
      </c>
      <c r="DO48" s="281" t="s">
        <v>1293</v>
      </c>
      <c r="DP48" s="281" t="s">
        <v>1293</v>
      </c>
      <c r="DQ48" s="281" t="s">
        <v>1293</v>
      </c>
      <c r="DR48" s="281" t="s">
        <v>1293</v>
      </c>
      <c r="DS48" s="280">
        <v>1</v>
      </c>
      <c r="DT48" s="281" t="s">
        <v>1293</v>
      </c>
      <c r="DU48" s="281" t="s">
        <v>1293</v>
      </c>
      <c r="DV48" s="281" t="s">
        <v>1293</v>
      </c>
      <c r="DW48" s="281" t="s">
        <v>1293</v>
      </c>
      <c r="DX48" s="281" t="s">
        <v>1293</v>
      </c>
      <c r="DY48" s="281" t="s">
        <v>1293</v>
      </c>
      <c r="DZ48" s="281" t="s">
        <v>1293</v>
      </c>
      <c r="EB48" s="70">
        <f t="shared" si="15"/>
        <v>6.2028499580888523</v>
      </c>
      <c r="EC48" s="70">
        <f t="shared" si="16"/>
        <v>12.573344509639565</v>
      </c>
      <c r="ED48" s="70">
        <f t="shared" si="17"/>
        <v>64.207879295892695</v>
      </c>
      <c r="EE48" s="70">
        <f t="shared" si="18"/>
        <v>17.015926236378878</v>
      </c>
    </row>
    <row r="49" spans="1:135">
      <c r="A49" s="21">
        <v>5604</v>
      </c>
      <c r="B49" s="39" t="s">
        <v>191</v>
      </c>
      <c r="C49" s="38">
        <f t="shared" si="0"/>
        <v>9</v>
      </c>
      <c r="D49" s="171">
        <f t="shared" si="1"/>
        <v>1.005586592178771</v>
      </c>
      <c r="E49" s="38">
        <f t="shared" si="2"/>
        <v>60</v>
      </c>
      <c r="F49" s="171">
        <f t="shared" si="3"/>
        <v>6.7039106145251397</v>
      </c>
      <c r="G49" s="38">
        <f t="shared" si="4"/>
        <v>128</v>
      </c>
      <c r="H49" s="171">
        <f t="shared" si="5"/>
        <v>14.30167597765363</v>
      </c>
      <c r="I49" s="38">
        <f t="shared" si="6"/>
        <v>112</v>
      </c>
      <c r="J49" s="171">
        <f t="shared" si="7"/>
        <v>12.513966480446928</v>
      </c>
      <c r="K49" s="38">
        <f t="shared" si="8"/>
        <v>421</v>
      </c>
      <c r="L49" s="171">
        <f t="shared" si="9"/>
        <v>47.039106145251395</v>
      </c>
      <c r="M49" s="38">
        <f t="shared" si="10"/>
        <v>112</v>
      </c>
      <c r="N49" s="171">
        <f t="shared" si="11"/>
        <v>12.513966480446928</v>
      </c>
      <c r="O49" s="38">
        <f t="shared" si="12"/>
        <v>53</v>
      </c>
      <c r="P49" s="171">
        <f t="shared" si="13"/>
        <v>5.9217877094972069</v>
      </c>
      <c r="Q49" s="38">
        <f t="shared" si="14"/>
        <v>895</v>
      </c>
      <c r="S49" s="279" t="s">
        <v>1302</v>
      </c>
      <c r="T49" s="280">
        <v>895</v>
      </c>
      <c r="U49" s="280">
        <v>9</v>
      </c>
      <c r="V49" s="280">
        <v>11</v>
      </c>
      <c r="W49" s="280">
        <v>14</v>
      </c>
      <c r="X49" s="280">
        <v>11</v>
      </c>
      <c r="Y49" s="280">
        <v>12</v>
      </c>
      <c r="Z49" s="280">
        <v>12</v>
      </c>
      <c r="AA49" s="280">
        <v>12</v>
      </c>
      <c r="AB49" s="280">
        <v>16</v>
      </c>
      <c r="AC49" s="280">
        <v>12</v>
      </c>
      <c r="AD49" s="280">
        <v>17</v>
      </c>
      <c r="AE49" s="280">
        <v>10</v>
      </c>
      <c r="AF49" s="280">
        <v>14</v>
      </c>
      <c r="AG49" s="280">
        <v>13</v>
      </c>
      <c r="AH49" s="280">
        <v>8</v>
      </c>
      <c r="AI49" s="280">
        <v>17</v>
      </c>
      <c r="AJ49" s="280">
        <v>9</v>
      </c>
      <c r="AK49" s="280">
        <v>10</v>
      </c>
      <c r="AL49" s="280">
        <v>13</v>
      </c>
      <c r="AM49" s="280">
        <v>17</v>
      </c>
      <c r="AN49" s="280">
        <v>9</v>
      </c>
      <c r="AO49" s="280">
        <v>16</v>
      </c>
      <c r="AP49" s="280">
        <v>14</v>
      </c>
      <c r="AQ49" s="280">
        <v>6</v>
      </c>
      <c r="AR49" s="280">
        <v>7</v>
      </c>
      <c r="AS49" s="280">
        <v>9</v>
      </c>
      <c r="AT49" s="280">
        <v>11</v>
      </c>
      <c r="AU49" s="280">
        <v>10</v>
      </c>
      <c r="AV49" s="280">
        <v>10</v>
      </c>
      <c r="AW49" s="280">
        <v>7</v>
      </c>
      <c r="AX49" s="280">
        <v>11</v>
      </c>
      <c r="AY49" s="280">
        <v>13</v>
      </c>
      <c r="AZ49" s="280">
        <v>9</v>
      </c>
      <c r="BA49" s="280">
        <v>11</v>
      </c>
      <c r="BB49" s="280">
        <v>9</v>
      </c>
      <c r="BC49" s="280">
        <v>15</v>
      </c>
      <c r="BD49" s="280">
        <v>14</v>
      </c>
      <c r="BE49" s="280">
        <v>11</v>
      </c>
      <c r="BF49" s="280">
        <v>10</v>
      </c>
      <c r="BG49" s="280">
        <v>13</v>
      </c>
      <c r="BH49" s="280">
        <v>14</v>
      </c>
      <c r="BI49" s="280">
        <v>8</v>
      </c>
      <c r="BJ49" s="280">
        <v>5</v>
      </c>
      <c r="BK49" s="280">
        <v>11</v>
      </c>
      <c r="BL49" s="280">
        <v>8</v>
      </c>
      <c r="BM49" s="280">
        <v>17</v>
      </c>
      <c r="BN49" s="280">
        <v>8</v>
      </c>
      <c r="BO49" s="280">
        <v>9</v>
      </c>
      <c r="BP49" s="280">
        <v>12</v>
      </c>
      <c r="BQ49" s="280">
        <v>9</v>
      </c>
      <c r="BR49" s="280">
        <v>10</v>
      </c>
      <c r="BS49" s="280">
        <v>6</v>
      </c>
      <c r="BT49" s="280">
        <v>7</v>
      </c>
      <c r="BU49" s="280">
        <v>6</v>
      </c>
      <c r="BV49" s="280">
        <v>7</v>
      </c>
      <c r="BW49" s="280">
        <v>11</v>
      </c>
      <c r="BX49" s="280">
        <v>12</v>
      </c>
      <c r="BY49" s="280">
        <v>14</v>
      </c>
      <c r="BZ49" s="280">
        <v>4</v>
      </c>
      <c r="CA49" s="280">
        <v>9</v>
      </c>
      <c r="CB49" s="280">
        <v>10</v>
      </c>
      <c r="CC49" s="280">
        <v>13</v>
      </c>
      <c r="CD49" s="280">
        <v>7</v>
      </c>
      <c r="CE49" s="280">
        <v>12</v>
      </c>
      <c r="CF49" s="280">
        <v>5</v>
      </c>
      <c r="CG49" s="280">
        <v>24</v>
      </c>
      <c r="CH49" s="280">
        <v>12</v>
      </c>
      <c r="CI49" s="280">
        <v>8</v>
      </c>
      <c r="CJ49" s="280">
        <v>11</v>
      </c>
      <c r="CK49" s="280">
        <v>10</v>
      </c>
      <c r="CL49" s="280">
        <v>7</v>
      </c>
      <c r="CM49" s="280">
        <v>10</v>
      </c>
      <c r="CN49" s="280">
        <v>9</v>
      </c>
      <c r="CO49" s="280">
        <v>14</v>
      </c>
      <c r="CP49" s="280">
        <v>12</v>
      </c>
      <c r="CQ49" s="280">
        <v>8</v>
      </c>
      <c r="CR49" s="280">
        <v>8</v>
      </c>
      <c r="CS49" s="280">
        <v>4</v>
      </c>
      <c r="CT49" s="280">
        <v>4</v>
      </c>
      <c r="CU49" s="280">
        <v>7</v>
      </c>
      <c r="CV49" s="280">
        <v>8</v>
      </c>
      <c r="CW49" s="280">
        <v>4</v>
      </c>
      <c r="CX49" s="280">
        <v>4</v>
      </c>
      <c r="CY49" s="280">
        <v>6</v>
      </c>
      <c r="CZ49" s="280">
        <v>3</v>
      </c>
      <c r="DA49" s="280">
        <v>3</v>
      </c>
      <c r="DB49" s="280">
        <v>5</v>
      </c>
      <c r="DC49" s="280">
        <v>5</v>
      </c>
      <c r="DD49" s="280">
        <v>6</v>
      </c>
      <c r="DE49" s="280">
        <v>2</v>
      </c>
      <c r="DF49" s="280">
        <v>3</v>
      </c>
      <c r="DG49" s="280">
        <v>3</v>
      </c>
      <c r="DH49" s="281" t="s">
        <v>1293</v>
      </c>
      <c r="DI49" s="280">
        <v>4</v>
      </c>
      <c r="DJ49" s="281" t="s">
        <v>1293</v>
      </c>
      <c r="DK49" s="280">
        <v>2</v>
      </c>
      <c r="DL49" s="280">
        <v>1</v>
      </c>
      <c r="DM49" s="281" t="s">
        <v>1293</v>
      </c>
      <c r="DN49" s="281" t="s">
        <v>1293</v>
      </c>
      <c r="DO49" s="280">
        <v>1</v>
      </c>
      <c r="DP49" s="280">
        <v>1</v>
      </c>
      <c r="DQ49" s="281" t="s">
        <v>1293</v>
      </c>
      <c r="DR49" s="281" t="s">
        <v>1293</v>
      </c>
      <c r="DS49" s="281" t="s">
        <v>1293</v>
      </c>
      <c r="DT49" s="281" t="s">
        <v>1293</v>
      </c>
      <c r="DU49" s="281" t="s">
        <v>1293</v>
      </c>
      <c r="DV49" s="281" t="s">
        <v>1293</v>
      </c>
      <c r="DW49" s="281" t="s">
        <v>1293</v>
      </c>
      <c r="DX49" s="281" t="s">
        <v>1293</v>
      </c>
      <c r="DY49" s="281" t="s">
        <v>1293</v>
      </c>
      <c r="DZ49" s="281" t="s">
        <v>1293</v>
      </c>
      <c r="EB49" s="70">
        <f t="shared" si="15"/>
        <v>7.7094972067039107</v>
      </c>
      <c r="EC49" s="70">
        <f t="shared" si="16"/>
        <v>14.30167597765363</v>
      </c>
      <c r="ED49" s="70">
        <f t="shared" si="17"/>
        <v>59.55307262569832</v>
      </c>
      <c r="EE49" s="70">
        <f t="shared" si="18"/>
        <v>18.435754189944134</v>
      </c>
    </row>
    <row r="50" spans="1:135">
      <c r="A50" s="21">
        <v>5609</v>
      </c>
      <c r="B50" s="16" t="s">
        <v>192</v>
      </c>
      <c r="C50" s="35">
        <f t="shared" si="0"/>
        <v>6</v>
      </c>
      <c r="D50" s="172">
        <f t="shared" si="1"/>
        <v>1.2448132780082988</v>
      </c>
      <c r="E50" s="35">
        <f t="shared" si="2"/>
        <v>26</v>
      </c>
      <c r="F50" s="172">
        <f t="shared" si="3"/>
        <v>5.394190871369295</v>
      </c>
      <c r="G50" s="35">
        <f t="shared" si="4"/>
        <v>70</v>
      </c>
      <c r="H50" s="172">
        <f t="shared" si="5"/>
        <v>14.522821576763487</v>
      </c>
      <c r="I50" s="35">
        <f t="shared" si="6"/>
        <v>67</v>
      </c>
      <c r="J50" s="172">
        <f t="shared" si="7"/>
        <v>13.900414937759336</v>
      </c>
      <c r="K50" s="35">
        <f t="shared" si="8"/>
        <v>243</v>
      </c>
      <c r="L50" s="172">
        <f t="shared" si="9"/>
        <v>50.414937759336098</v>
      </c>
      <c r="M50" s="35">
        <f t="shared" si="10"/>
        <v>50</v>
      </c>
      <c r="N50" s="172">
        <f t="shared" si="11"/>
        <v>10.37344398340249</v>
      </c>
      <c r="O50" s="35">
        <f t="shared" si="12"/>
        <v>20</v>
      </c>
      <c r="P50" s="172">
        <f t="shared" si="13"/>
        <v>4.1493775933609953</v>
      </c>
      <c r="Q50" s="35">
        <f t="shared" si="14"/>
        <v>482</v>
      </c>
      <c r="S50" s="279" t="s">
        <v>192</v>
      </c>
      <c r="T50" s="280">
        <v>482</v>
      </c>
      <c r="U50" s="280">
        <v>6</v>
      </c>
      <c r="V50" s="280">
        <v>5</v>
      </c>
      <c r="W50" s="280">
        <v>2</v>
      </c>
      <c r="X50" s="280">
        <v>7</v>
      </c>
      <c r="Y50" s="280">
        <v>5</v>
      </c>
      <c r="Z50" s="280">
        <v>7</v>
      </c>
      <c r="AA50" s="280">
        <v>7</v>
      </c>
      <c r="AB50" s="280">
        <v>8</v>
      </c>
      <c r="AC50" s="280">
        <v>3</v>
      </c>
      <c r="AD50" s="280">
        <v>6</v>
      </c>
      <c r="AE50" s="280">
        <v>5</v>
      </c>
      <c r="AF50" s="280">
        <v>7</v>
      </c>
      <c r="AG50" s="280">
        <v>8</v>
      </c>
      <c r="AH50" s="280">
        <v>11</v>
      </c>
      <c r="AI50" s="280">
        <v>9</v>
      </c>
      <c r="AJ50" s="280">
        <v>6</v>
      </c>
      <c r="AK50" s="280">
        <v>10</v>
      </c>
      <c r="AL50" s="280">
        <v>10</v>
      </c>
      <c r="AM50" s="280">
        <v>5</v>
      </c>
      <c r="AN50" s="280">
        <v>6</v>
      </c>
      <c r="AO50" s="280">
        <v>7</v>
      </c>
      <c r="AP50" s="280">
        <v>8</v>
      </c>
      <c r="AQ50" s="280">
        <v>7</v>
      </c>
      <c r="AR50" s="280">
        <v>8</v>
      </c>
      <c r="AS50" s="280">
        <v>6</v>
      </c>
      <c r="AT50" s="281" t="s">
        <v>1293</v>
      </c>
      <c r="AU50" s="280">
        <v>6</v>
      </c>
      <c r="AV50" s="280">
        <v>6</v>
      </c>
      <c r="AW50" s="280">
        <v>4</v>
      </c>
      <c r="AX50" s="280">
        <v>6</v>
      </c>
      <c r="AY50" s="280">
        <v>3</v>
      </c>
      <c r="AZ50" s="280">
        <v>3</v>
      </c>
      <c r="BA50" s="280">
        <v>9</v>
      </c>
      <c r="BB50" s="280">
        <v>6</v>
      </c>
      <c r="BC50" s="280">
        <v>9</v>
      </c>
      <c r="BD50" s="280">
        <v>5</v>
      </c>
      <c r="BE50" s="280">
        <v>6</v>
      </c>
      <c r="BF50" s="280">
        <v>8</v>
      </c>
      <c r="BG50" s="280">
        <v>4</v>
      </c>
      <c r="BH50" s="280">
        <v>5</v>
      </c>
      <c r="BI50" s="280">
        <v>2</v>
      </c>
      <c r="BJ50" s="280">
        <v>5</v>
      </c>
      <c r="BK50" s="280">
        <v>6</v>
      </c>
      <c r="BL50" s="280">
        <v>8</v>
      </c>
      <c r="BM50" s="280">
        <v>5</v>
      </c>
      <c r="BN50" s="280">
        <v>5</v>
      </c>
      <c r="BO50" s="280">
        <v>11</v>
      </c>
      <c r="BP50" s="280">
        <v>4</v>
      </c>
      <c r="BQ50" s="280">
        <v>8</v>
      </c>
      <c r="BR50" s="280">
        <v>5</v>
      </c>
      <c r="BS50" s="280">
        <v>12</v>
      </c>
      <c r="BT50" s="280">
        <v>7</v>
      </c>
      <c r="BU50" s="280">
        <v>4</v>
      </c>
      <c r="BV50" s="280">
        <v>3</v>
      </c>
      <c r="BW50" s="280">
        <v>9</v>
      </c>
      <c r="BX50" s="280">
        <v>3</v>
      </c>
      <c r="BY50" s="280">
        <v>6</v>
      </c>
      <c r="BZ50" s="280">
        <v>8</v>
      </c>
      <c r="CA50" s="280">
        <v>3</v>
      </c>
      <c r="CB50" s="280">
        <v>2</v>
      </c>
      <c r="CC50" s="280">
        <v>7</v>
      </c>
      <c r="CD50" s="280">
        <v>8</v>
      </c>
      <c r="CE50" s="280">
        <v>4</v>
      </c>
      <c r="CF50" s="280">
        <v>5</v>
      </c>
      <c r="CG50" s="280">
        <v>6</v>
      </c>
      <c r="CH50" s="280">
        <v>8</v>
      </c>
      <c r="CI50" s="280">
        <v>9</v>
      </c>
      <c r="CJ50" s="280">
        <v>6</v>
      </c>
      <c r="CK50" s="280">
        <v>6</v>
      </c>
      <c r="CL50" s="280">
        <v>2</v>
      </c>
      <c r="CM50" s="280">
        <v>4</v>
      </c>
      <c r="CN50" s="280">
        <v>6</v>
      </c>
      <c r="CO50" s="280">
        <v>8</v>
      </c>
      <c r="CP50" s="281" t="s">
        <v>1293</v>
      </c>
      <c r="CQ50" s="280">
        <v>7</v>
      </c>
      <c r="CR50" s="280">
        <v>2</v>
      </c>
      <c r="CS50" s="280">
        <v>4</v>
      </c>
      <c r="CT50" s="280">
        <v>2</v>
      </c>
      <c r="CU50" s="280">
        <v>1</v>
      </c>
      <c r="CV50" s="280">
        <v>2</v>
      </c>
      <c r="CW50" s="280">
        <v>1</v>
      </c>
      <c r="CX50" s="280">
        <v>4</v>
      </c>
      <c r="CY50" s="280">
        <v>1</v>
      </c>
      <c r="CZ50" s="280">
        <v>4</v>
      </c>
      <c r="DA50" s="280">
        <v>1</v>
      </c>
      <c r="DB50" s="281" t="s">
        <v>1293</v>
      </c>
      <c r="DC50" s="280">
        <v>2</v>
      </c>
      <c r="DD50" s="280">
        <v>1</v>
      </c>
      <c r="DE50" s="281" t="s">
        <v>1293</v>
      </c>
      <c r="DF50" s="281" t="s">
        <v>1293</v>
      </c>
      <c r="DG50" s="280">
        <v>1</v>
      </c>
      <c r="DH50" s="280">
        <v>1</v>
      </c>
      <c r="DI50" s="281" t="s">
        <v>1293</v>
      </c>
      <c r="DJ50" s="281" t="s">
        <v>1293</v>
      </c>
      <c r="DK50" s="281" t="s">
        <v>1293</v>
      </c>
      <c r="DL50" s="280">
        <v>1</v>
      </c>
      <c r="DM50" s="281" t="s">
        <v>1293</v>
      </c>
      <c r="DN50" s="280">
        <v>1</v>
      </c>
      <c r="DO50" s="281" t="s">
        <v>1293</v>
      </c>
      <c r="DP50" s="281" t="s">
        <v>1293</v>
      </c>
      <c r="DQ50" s="280">
        <v>1</v>
      </c>
      <c r="DR50" s="280">
        <v>1</v>
      </c>
      <c r="DS50" s="281" t="s">
        <v>1293</v>
      </c>
      <c r="DT50" s="281" t="s">
        <v>1293</v>
      </c>
      <c r="DU50" s="281" t="s">
        <v>1293</v>
      </c>
      <c r="DV50" s="281" t="s">
        <v>1293</v>
      </c>
      <c r="DW50" s="281" t="s">
        <v>1293</v>
      </c>
      <c r="DX50" s="281" t="s">
        <v>1293</v>
      </c>
      <c r="DY50" s="281" t="s">
        <v>1293</v>
      </c>
      <c r="DZ50" s="281" t="s">
        <v>1293</v>
      </c>
      <c r="EB50" s="70">
        <f t="shared" si="15"/>
        <v>6.6390041493775938</v>
      </c>
      <c r="EC50" s="70">
        <f t="shared" si="16"/>
        <v>14.522821576763487</v>
      </c>
      <c r="ED50" s="70">
        <f t="shared" si="17"/>
        <v>64.315352697095435</v>
      </c>
      <c r="EE50" s="70">
        <f t="shared" si="18"/>
        <v>14.522821576763485</v>
      </c>
    </row>
    <row r="51" spans="1:135">
      <c r="A51" s="21">
        <v>5611</v>
      </c>
      <c r="B51" s="39" t="s">
        <v>193</v>
      </c>
      <c r="C51" s="38">
        <f t="shared" si="0"/>
        <v>3</v>
      </c>
      <c r="D51" s="171">
        <f t="shared" si="1"/>
        <v>3.225806451612903</v>
      </c>
      <c r="E51" s="38">
        <f t="shared" si="2"/>
        <v>2</v>
      </c>
      <c r="F51" s="171">
        <f t="shared" si="3"/>
        <v>2.1505376344086025</v>
      </c>
      <c r="G51" s="38">
        <f t="shared" si="4"/>
        <v>12</v>
      </c>
      <c r="H51" s="171">
        <f t="shared" si="5"/>
        <v>12.903225806451612</v>
      </c>
      <c r="I51" s="38">
        <f t="shared" si="6"/>
        <v>21</v>
      </c>
      <c r="J51" s="171">
        <f t="shared" si="7"/>
        <v>22.58064516129032</v>
      </c>
      <c r="K51" s="38">
        <f t="shared" si="8"/>
        <v>39</v>
      </c>
      <c r="L51" s="171">
        <f t="shared" si="9"/>
        <v>41.935483870967744</v>
      </c>
      <c r="M51" s="38">
        <f t="shared" si="10"/>
        <v>11</v>
      </c>
      <c r="N51" s="171">
        <f t="shared" si="11"/>
        <v>11.827956989247312</v>
      </c>
      <c r="O51" s="38">
        <f t="shared" si="12"/>
        <v>5</v>
      </c>
      <c r="P51" s="171">
        <f t="shared" si="13"/>
        <v>5.376344086021505</v>
      </c>
      <c r="Q51" s="38">
        <f t="shared" si="14"/>
        <v>93</v>
      </c>
      <c r="S51" s="279" t="s">
        <v>193</v>
      </c>
      <c r="T51" s="280">
        <v>93</v>
      </c>
      <c r="U51" s="280">
        <v>3</v>
      </c>
      <c r="V51" s="281" t="s">
        <v>1293</v>
      </c>
      <c r="W51" s="280">
        <v>1</v>
      </c>
      <c r="X51" s="281" t="s">
        <v>1293</v>
      </c>
      <c r="Y51" s="280">
        <v>1</v>
      </c>
      <c r="Z51" s="281" t="s">
        <v>1293</v>
      </c>
      <c r="AA51" s="281" t="s">
        <v>1293</v>
      </c>
      <c r="AB51" s="280">
        <v>1</v>
      </c>
      <c r="AC51" s="280">
        <v>2</v>
      </c>
      <c r="AD51" s="280">
        <v>1</v>
      </c>
      <c r="AE51" s="280">
        <v>1</v>
      </c>
      <c r="AF51" s="280">
        <v>2</v>
      </c>
      <c r="AG51" s="281" t="s">
        <v>1293</v>
      </c>
      <c r="AH51" s="280">
        <v>1</v>
      </c>
      <c r="AI51" s="280">
        <v>1</v>
      </c>
      <c r="AJ51" s="280">
        <v>3</v>
      </c>
      <c r="AK51" s="280">
        <v>3</v>
      </c>
      <c r="AL51" s="280">
        <v>2</v>
      </c>
      <c r="AM51" s="280">
        <v>2</v>
      </c>
      <c r="AN51" s="280">
        <v>1</v>
      </c>
      <c r="AO51" s="280">
        <v>3</v>
      </c>
      <c r="AP51" s="280">
        <v>1</v>
      </c>
      <c r="AQ51" s="280">
        <v>6</v>
      </c>
      <c r="AR51" s="280">
        <v>1</v>
      </c>
      <c r="AS51" s="280">
        <v>2</v>
      </c>
      <c r="AT51" s="281" t="s">
        <v>1293</v>
      </c>
      <c r="AU51" s="280">
        <v>1</v>
      </c>
      <c r="AV51" s="281" t="s">
        <v>1293</v>
      </c>
      <c r="AW51" s="280">
        <v>2</v>
      </c>
      <c r="AX51" s="280">
        <v>1</v>
      </c>
      <c r="AY51" s="281" t="s">
        <v>1293</v>
      </c>
      <c r="AZ51" s="281" t="s">
        <v>1293</v>
      </c>
      <c r="BA51" s="281" t="s">
        <v>1293</v>
      </c>
      <c r="BB51" s="281" t="s">
        <v>1293</v>
      </c>
      <c r="BC51" s="281" t="s">
        <v>1293</v>
      </c>
      <c r="BD51" s="280">
        <v>1</v>
      </c>
      <c r="BE51" s="280">
        <v>1</v>
      </c>
      <c r="BF51" s="281" t="s">
        <v>1293</v>
      </c>
      <c r="BG51" s="281" t="s">
        <v>1293</v>
      </c>
      <c r="BH51" s="280">
        <v>1</v>
      </c>
      <c r="BI51" s="281" t="s">
        <v>1293</v>
      </c>
      <c r="BJ51" s="280">
        <v>1</v>
      </c>
      <c r="BK51" s="281" t="s">
        <v>1293</v>
      </c>
      <c r="BL51" s="280">
        <v>1</v>
      </c>
      <c r="BM51" s="280">
        <v>1</v>
      </c>
      <c r="BN51" s="280">
        <v>2</v>
      </c>
      <c r="BO51" s="280">
        <v>2</v>
      </c>
      <c r="BP51" s="280">
        <v>2</v>
      </c>
      <c r="BQ51" s="280">
        <v>2</v>
      </c>
      <c r="BR51" s="280">
        <v>2</v>
      </c>
      <c r="BS51" s="280">
        <v>1</v>
      </c>
      <c r="BT51" s="280">
        <v>5</v>
      </c>
      <c r="BU51" s="280">
        <v>1</v>
      </c>
      <c r="BV51" s="281" t="s">
        <v>1293</v>
      </c>
      <c r="BW51" s="280">
        <v>2</v>
      </c>
      <c r="BX51" s="280">
        <v>1</v>
      </c>
      <c r="BY51" s="280">
        <v>1</v>
      </c>
      <c r="BZ51" s="281" t="s">
        <v>1293</v>
      </c>
      <c r="CA51" s="281" t="s">
        <v>1293</v>
      </c>
      <c r="CB51" s="281" t="s">
        <v>1293</v>
      </c>
      <c r="CC51" s="281" t="s">
        <v>1293</v>
      </c>
      <c r="CD51" s="280">
        <v>3</v>
      </c>
      <c r="CE51" s="281" t="s">
        <v>1293</v>
      </c>
      <c r="CF51" s="280">
        <v>1</v>
      </c>
      <c r="CG51" s="280">
        <v>2</v>
      </c>
      <c r="CH51" s="280">
        <v>1</v>
      </c>
      <c r="CI51" s="280">
        <v>1</v>
      </c>
      <c r="CJ51" s="281" t="s">
        <v>1293</v>
      </c>
      <c r="CK51" s="280">
        <v>2</v>
      </c>
      <c r="CL51" s="280">
        <v>1</v>
      </c>
      <c r="CM51" s="280">
        <v>1</v>
      </c>
      <c r="CN51" s="280">
        <v>2</v>
      </c>
      <c r="CO51" s="280">
        <v>1</v>
      </c>
      <c r="CP51" s="281" t="s">
        <v>1293</v>
      </c>
      <c r="CQ51" s="281" t="s">
        <v>1293</v>
      </c>
      <c r="CR51" s="281" t="s">
        <v>1293</v>
      </c>
      <c r="CS51" s="281" t="s">
        <v>1293</v>
      </c>
      <c r="CT51" s="280">
        <v>2</v>
      </c>
      <c r="CU51" s="280">
        <v>1</v>
      </c>
      <c r="CV51" s="280">
        <v>1</v>
      </c>
      <c r="CW51" s="280">
        <v>1</v>
      </c>
      <c r="CX51" s="281" t="s">
        <v>1293</v>
      </c>
      <c r="CY51" s="280">
        <v>1</v>
      </c>
      <c r="CZ51" s="281" t="s">
        <v>1293</v>
      </c>
      <c r="DA51" s="281" t="s">
        <v>1293</v>
      </c>
      <c r="DB51" s="280">
        <v>2</v>
      </c>
      <c r="DC51" s="281" t="s">
        <v>1293</v>
      </c>
      <c r="DD51" s="281" t="s">
        <v>1293</v>
      </c>
      <c r="DE51" s="281" t="s">
        <v>1293</v>
      </c>
      <c r="DF51" s="281" t="s">
        <v>1293</v>
      </c>
      <c r="DG51" s="281" t="s">
        <v>1293</v>
      </c>
      <c r="DH51" s="281" t="s">
        <v>1293</v>
      </c>
      <c r="DI51" s="281" t="s">
        <v>1293</v>
      </c>
      <c r="DJ51" s="281" t="s">
        <v>1293</v>
      </c>
      <c r="DK51" s="281" t="s">
        <v>1293</v>
      </c>
      <c r="DL51" s="281" t="s">
        <v>1293</v>
      </c>
      <c r="DM51" s="281" t="s">
        <v>1293</v>
      </c>
      <c r="DN51" s="280">
        <v>1</v>
      </c>
      <c r="DO51" s="281" t="s">
        <v>1293</v>
      </c>
      <c r="DP51" s="281" t="s">
        <v>1293</v>
      </c>
      <c r="DQ51" s="281" t="s">
        <v>1293</v>
      </c>
      <c r="DR51" s="281" t="s">
        <v>1293</v>
      </c>
      <c r="DS51" s="281" t="s">
        <v>1293</v>
      </c>
      <c r="DT51" s="281" t="s">
        <v>1293</v>
      </c>
      <c r="DU51" s="281" t="s">
        <v>1293</v>
      </c>
      <c r="DV51" s="281" t="s">
        <v>1293</v>
      </c>
      <c r="DW51" s="281" t="s">
        <v>1293</v>
      </c>
      <c r="DX51" s="281" t="s">
        <v>1293</v>
      </c>
      <c r="DY51" s="281" t="s">
        <v>1293</v>
      </c>
      <c r="DZ51" s="281" t="s">
        <v>1293</v>
      </c>
      <c r="EB51" s="70">
        <f t="shared" si="15"/>
        <v>5.3763440860215059</v>
      </c>
      <c r="EC51" s="70">
        <f t="shared" si="16"/>
        <v>12.903225806451612</v>
      </c>
      <c r="ED51" s="70">
        <f t="shared" si="17"/>
        <v>64.516129032258064</v>
      </c>
      <c r="EE51" s="70">
        <f t="shared" si="18"/>
        <v>17.204301075268816</v>
      </c>
    </row>
    <row r="52" spans="1:135">
      <c r="A52" s="21">
        <v>5612</v>
      </c>
      <c r="B52" s="16" t="s">
        <v>194</v>
      </c>
      <c r="C52" s="35">
        <f t="shared" si="0"/>
        <v>2</v>
      </c>
      <c r="D52" s="172">
        <f t="shared" si="1"/>
        <v>0.52219321148825071</v>
      </c>
      <c r="E52" s="35">
        <f t="shared" si="2"/>
        <v>23</v>
      </c>
      <c r="F52" s="172">
        <f t="shared" si="3"/>
        <v>6.0052219321148828</v>
      </c>
      <c r="G52" s="35">
        <f t="shared" si="4"/>
        <v>41</v>
      </c>
      <c r="H52" s="172">
        <f t="shared" si="5"/>
        <v>10.704960835509137</v>
      </c>
      <c r="I52" s="35">
        <f t="shared" si="6"/>
        <v>63</v>
      </c>
      <c r="J52" s="172">
        <f t="shared" si="7"/>
        <v>16.449086161879894</v>
      </c>
      <c r="K52" s="35">
        <f t="shared" si="8"/>
        <v>201</v>
      </c>
      <c r="L52" s="172">
        <f t="shared" si="9"/>
        <v>52.480417754569189</v>
      </c>
      <c r="M52" s="35">
        <f t="shared" si="10"/>
        <v>37</v>
      </c>
      <c r="N52" s="172">
        <f t="shared" si="11"/>
        <v>9.660574412532636</v>
      </c>
      <c r="O52" s="35">
        <f t="shared" si="12"/>
        <v>16</v>
      </c>
      <c r="P52" s="172">
        <f t="shared" si="13"/>
        <v>4.1775456919060057</v>
      </c>
      <c r="Q52" s="35">
        <f t="shared" si="14"/>
        <v>383</v>
      </c>
      <c r="S52" s="279" t="s">
        <v>194</v>
      </c>
      <c r="T52" s="280">
        <v>383</v>
      </c>
      <c r="U52" s="280">
        <v>2</v>
      </c>
      <c r="V52" s="280">
        <v>4</v>
      </c>
      <c r="W52" s="280">
        <v>5</v>
      </c>
      <c r="X52" s="280">
        <v>5</v>
      </c>
      <c r="Y52" s="280">
        <v>4</v>
      </c>
      <c r="Z52" s="280">
        <v>5</v>
      </c>
      <c r="AA52" s="280">
        <v>1</v>
      </c>
      <c r="AB52" s="280">
        <v>8</v>
      </c>
      <c r="AC52" s="280">
        <v>4</v>
      </c>
      <c r="AD52" s="280">
        <v>1</v>
      </c>
      <c r="AE52" s="280">
        <v>4</v>
      </c>
      <c r="AF52" s="280">
        <v>4</v>
      </c>
      <c r="AG52" s="280">
        <v>6</v>
      </c>
      <c r="AH52" s="280">
        <v>2</v>
      </c>
      <c r="AI52" s="280">
        <v>5</v>
      </c>
      <c r="AJ52" s="280">
        <v>6</v>
      </c>
      <c r="AK52" s="280">
        <v>8</v>
      </c>
      <c r="AL52" s="280">
        <v>6</v>
      </c>
      <c r="AM52" s="280">
        <v>10</v>
      </c>
      <c r="AN52" s="280">
        <v>4</v>
      </c>
      <c r="AO52" s="280">
        <v>5</v>
      </c>
      <c r="AP52" s="280">
        <v>7</v>
      </c>
      <c r="AQ52" s="280">
        <v>5</v>
      </c>
      <c r="AR52" s="280">
        <v>6</v>
      </c>
      <c r="AS52" s="280">
        <v>6</v>
      </c>
      <c r="AT52" s="280">
        <v>6</v>
      </c>
      <c r="AU52" s="280">
        <v>7</v>
      </c>
      <c r="AV52" s="280">
        <v>7</v>
      </c>
      <c r="AW52" s="280">
        <v>7</v>
      </c>
      <c r="AX52" s="280">
        <v>2</v>
      </c>
      <c r="AY52" s="280">
        <v>3</v>
      </c>
      <c r="AZ52" s="280">
        <v>2</v>
      </c>
      <c r="BA52" s="280">
        <v>2</v>
      </c>
      <c r="BB52" s="280">
        <v>1</v>
      </c>
      <c r="BC52" s="280">
        <v>4</v>
      </c>
      <c r="BD52" s="280">
        <v>2</v>
      </c>
      <c r="BE52" s="280">
        <v>6</v>
      </c>
      <c r="BF52" s="280">
        <v>7</v>
      </c>
      <c r="BG52" s="280">
        <v>4</v>
      </c>
      <c r="BH52" s="280">
        <v>4</v>
      </c>
      <c r="BI52" s="280">
        <v>3</v>
      </c>
      <c r="BJ52" s="280">
        <v>3</v>
      </c>
      <c r="BK52" s="280">
        <v>1</v>
      </c>
      <c r="BL52" s="280">
        <v>5</v>
      </c>
      <c r="BM52" s="280">
        <v>8</v>
      </c>
      <c r="BN52" s="280">
        <v>5</v>
      </c>
      <c r="BO52" s="280">
        <v>6</v>
      </c>
      <c r="BP52" s="280">
        <v>3</v>
      </c>
      <c r="BQ52" s="280">
        <v>7</v>
      </c>
      <c r="BR52" s="280">
        <v>2</v>
      </c>
      <c r="BS52" s="280">
        <v>7</v>
      </c>
      <c r="BT52" s="280">
        <v>4</v>
      </c>
      <c r="BU52" s="280">
        <v>7</v>
      </c>
      <c r="BV52" s="280">
        <v>5</v>
      </c>
      <c r="BW52" s="280">
        <v>6</v>
      </c>
      <c r="BX52" s="280">
        <v>4</v>
      </c>
      <c r="BY52" s="280">
        <v>5</v>
      </c>
      <c r="BZ52" s="280">
        <v>6</v>
      </c>
      <c r="CA52" s="280">
        <v>8</v>
      </c>
      <c r="CB52" s="280">
        <v>8</v>
      </c>
      <c r="CC52" s="280">
        <v>6</v>
      </c>
      <c r="CD52" s="280">
        <v>7</v>
      </c>
      <c r="CE52" s="280">
        <v>3</v>
      </c>
      <c r="CF52" s="280">
        <v>3</v>
      </c>
      <c r="CG52" s="280">
        <v>4</v>
      </c>
      <c r="CH52" s="280">
        <v>8</v>
      </c>
      <c r="CI52" s="280">
        <v>9</v>
      </c>
      <c r="CJ52" s="280">
        <v>3</v>
      </c>
      <c r="CK52" s="280">
        <v>1</v>
      </c>
      <c r="CL52" s="280">
        <v>6</v>
      </c>
      <c r="CM52" s="280">
        <v>2</v>
      </c>
      <c r="CN52" s="280">
        <v>5</v>
      </c>
      <c r="CO52" s="280">
        <v>5</v>
      </c>
      <c r="CP52" s="280">
        <v>3</v>
      </c>
      <c r="CQ52" s="280">
        <v>5</v>
      </c>
      <c r="CR52" s="281" t="s">
        <v>1293</v>
      </c>
      <c r="CS52" s="281" t="s">
        <v>1293</v>
      </c>
      <c r="CT52" s="281" t="s">
        <v>1293</v>
      </c>
      <c r="CU52" s="280">
        <v>3</v>
      </c>
      <c r="CV52" s="280">
        <v>4</v>
      </c>
      <c r="CW52" s="281" t="s">
        <v>1293</v>
      </c>
      <c r="CX52" s="280">
        <v>1</v>
      </c>
      <c r="CY52" s="281" t="s">
        <v>1293</v>
      </c>
      <c r="CZ52" s="280">
        <v>1</v>
      </c>
      <c r="DA52" s="280">
        <v>2</v>
      </c>
      <c r="DB52" s="280">
        <v>1</v>
      </c>
      <c r="DC52" s="280">
        <v>3</v>
      </c>
      <c r="DD52" s="280">
        <v>1</v>
      </c>
      <c r="DE52" s="280">
        <v>1</v>
      </c>
      <c r="DF52" s="280">
        <v>2</v>
      </c>
      <c r="DG52" s="280">
        <v>1</v>
      </c>
      <c r="DH52" s="281" t="s">
        <v>1293</v>
      </c>
      <c r="DI52" s="281" t="s">
        <v>1293</v>
      </c>
      <c r="DJ52" s="280">
        <v>2</v>
      </c>
      <c r="DK52" s="281" t="s">
        <v>1293</v>
      </c>
      <c r="DL52" s="281" t="s">
        <v>1293</v>
      </c>
      <c r="DM52" s="281" t="s">
        <v>1293</v>
      </c>
      <c r="DN52" s="281" t="s">
        <v>1293</v>
      </c>
      <c r="DO52" s="281" t="s">
        <v>1293</v>
      </c>
      <c r="DP52" s="281" t="s">
        <v>1293</v>
      </c>
      <c r="DQ52" s="281" t="s">
        <v>1293</v>
      </c>
      <c r="DR52" s="281" t="s">
        <v>1293</v>
      </c>
      <c r="DS52" s="280">
        <v>1</v>
      </c>
      <c r="DT52" s="281" t="s">
        <v>1293</v>
      </c>
      <c r="DU52" s="281" t="s">
        <v>1293</v>
      </c>
      <c r="DV52" s="281" t="s">
        <v>1293</v>
      </c>
      <c r="DW52" s="281" t="s">
        <v>1293</v>
      </c>
      <c r="DX52" s="281" t="s">
        <v>1293</v>
      </c>
      <c r="DY52" s="281" t="s">
        <v>1293</v>
      </c>
      <c r="DZ52" s="281" t="s">
        <v>1293</v>
      </c>
      <c r="EB52" s="70">
        <f t="shared" si="15"/>
        <v>6.5274151436031334</v>
      </c>
      <c r="EC52" s="70">
        <f t="shared" si="16"/>
        <v>10.704960835509137</v>
      </c>
      <c r="ED52" s="70">
        <f t="shared" si="17"/>
        <v>68.929503916449079</v>
      </c>
      <c r="EE52" s="70">
        <f t="shared" si="18"/>
        <v>13.838120104438641</v>
      </c>
    </row>
    <row r="53" spans="1:135">
      <c r="A53" s="21">
        <v>5706</v>
      </c>
      <c r="B53" s="39" t="s">
        <v>195</v>
      </c>
      <c r="C53" s="38">
        <f t="shared" si="0"/>
        <v>1</v>
      </c>
      <c r="D53" s="171">
        <f t="shared" si="1"/>
        <v>0.51546391752577314</v>
      </c>
      <c r="E53" s="38">
        <f t="shared" si="2"/>
        <v>8</v>
      </c>
      <c r="F53" s="171">
        <f t="shared" si="3"/>
        <v>4.1237113402061851</v>
      </c>
      <c r="G53" s="38">
        <f t="shared" si="4"/>
        <v>29</v>
      </c>
      <c r="H53" s="171">
        <f t="shared" si="5"/>
        <v>14.948453608247423</v>
      </c>
      <c r="I53" s="38">
        <f t="shared" si="6"/>
        <v>34</v>
      </c>
      <c r="J53" s="171">
        <f t="shared" si="7"/>
        <v>17.525773195876287</v>
      </c>
      <c r="K53" s="38">
        <f t="shared" si="8"/>
        <v>86</v>
      </c>
      <c r="L53" s="171">
        <f t="shared" si="9"/>
        <v>44.329896907216494</v>
      </c>
      <c r="M53" s="38">
        <f t="shared" si="10"/>
        <v>22</v>
      </c>
      <c r="N53" s="171">
        <f t="shared" si="11"/>
        <v>11.340206185567011</v>
      </c>
      <c r="O53" s="38">
        <f t="shared" si="12"/>
        <v>14</v>
      </c>
      <c r="P53" s="171">
        <f t="shared" si="13"/>
        <v>7.216494845360824</v>
      </c>
      <c r="Q53" s="38">
        <f t="shared" si="14"/>
        <v>194</v>
      </c>
      <c r="S53" s="279" t="s">
        <v>195</v>
      </c>
      <c r="T53" s="280">
        <v>194</v>
      </c>
      <c r="U53" s="280">
        <v>1</v>
      </c>
      <c r="V53" s="280">
        <v>1</v>
      </c>
      <c r="W53" s="280">
        <v>3</v>
      </c>
      <c r="X53" s="280">
        <v>1</v>
      </c>
      <c r="Y53" s="280">
        <v>2</v>
      </c>
      <c r="Z53" s="280">
        <v>1</v>
      </c>
      <c r="AA53" s="280">
        <v>3</v>
      </c>
      <c r="AB53" s="280">
        <v>1</v>
      </c>
      <c r="AC53" s="280">
        <v>2</v>
      </c>
      <c r="AD53" s="280">
        <v>2</v>
      </c>
      <c r="AE53" s="280">
        <v>2</v>
      </c>
      <c r="AF53" s="280">
        <v>4</v>
      </c>
      <c r="AG53" s="280">
        <v>4</v>
      </c>
      <c r="AH53" s="280">
        <v>1</v>
      </c>
      <c r="AI53" s="280">
        <v>5</v>
      </c>
      <c r="AJ53" s="280">
        <v>5</v>
      </c>
      <c r="AK53" s="280">
        <v>1</v>
      </c>
      <c r="AL53" s="280">
        <v>5</v>
      </c>
      <c r="AM53" s="280">
        <v>7</v>
      </c>
      <c r="AN53" s="280">
        <v>6</v>
      </c>
      <c r="AO53" s="280">
        <v>2</v>
      </c>
      <c r="AP53" s="280">
        <v>3</v>
      </c>
      <c r="AQ53" s="280">
        <v>4</v>
      </c>
      <c r="AR53" s="280">
        <v>2</v>
      </c>
      <c r="AS53" s="280">
        <v>1</v>
      </c>
      <c r="AT53" s="280">
        <v>3</v>
      </c>
      <c r="AU53" s="281" t="s">
        <v>1293</v>
      </c>
      <c r="AV53" s="280">
        <v>2</v>
      </c>
      <c r="AW53" s="280">
        <v>2</v>
      </c>
      <c r="AX53" s="280">
        <v>2</v>
      </c>
      <c r="AY53" s="280">
        <v>1</v>
      </c>
      <c r="AZ53" s="281" t="s">
        <v>1293</v>
      </c>
      <c r="BA53" s="280">
        <v>1</v>
      </c>
      <c r="BB53" s="280">
        <v>1</v>
      </c>
      <c r="BC53" s="280">
        <v>2</v>
      </c>
      <c r="BD53" s="281" t="s">
        <v>1293</v>
      </c>
      <c r="BE53" s="280">
        <v>2</v>
      </c>
      <c r="BF53" s="280">
        <v>4</v>
      </c>
      <c r="BG53" s="280">
        <v>4</v>
      </c>
      <c r="BH53" s="280">
        <v>1</v>
      </c>
      <c r="BI53" s="280">
        <v>3</v>
      </c>
      <c r="BJ53" s="280">
        <v>2</v>
      </c>
      <c r="BK53" s="280">
        <v>6</v>
      </c>
      <c r="BL53" s="280">
        <v>1</v>
      </c>
      <c r="BM53" s="280">
        <v>2</v>
      </c>
      <c r="BN53" s="280">
        <v>2</v>
      </c>
      <c r="BO53" s="280">
        <v>1</v>
      </c>
      <c r="BP53" s="280">
        <v>3</v>
      </c>
      <c r="BQ53" s="280">
        <v>3</v>
      </c>
      <c r="BR53" s="280">
        <v>3</v>
      </c>
      <c r="BS53" s="280">
        <v>2</v>
      </c>
      <c r="BT53" s="280">
        <v>5</v>
      </c>
      <c r="BU53" s="280">
        <v>2</v>
      </c>
      <c r="BV53" s="280">
        <v>1</v>
      </c>
      <c r="BW53" s="280">
        <v>2</v>
      </c>
      <c r="BX53" s="280">
        <v>2</v>
      </c>
      <c r="BY53" s="280">
        <v>1</v>
      </c>
      <c r="BZ53" s="280">
        <v>1</v>
      </c>
      <c r="CA53" s="280">
        <v>1</v>
      </c>
      <c r="CB53" s="280">
        <v>3</v>
      </c>
      <c r="CC53" s="280">
        <v>3</v>
      </c>
      <c r="CD53" s="280">
        <v>2</v>
      </c>
      <c r="CE53" s="280">
        <v>2</v>
      </c>
      <c r="CF53" s="280">
        <v>4</v>
      </c>
      <c r="CG53" s="280">
        <v>1</v>
      </c>
      <c r="CH53" s="280">
        <v>3</v>
      </c>
      <c r="CI53" s="280">
        <v>3</v>
      </c>
      <c r="CJ53" s="280">
        <v>2</v>
      </c>
      <c r="CK53" s="280">
        <v>2</v>
      </c>
      <c r="CL53" s="280">
        <v>2</v>
      </c>
      <c r="CM53" s="280">
        <v>5</v>
      </c>
      <c r="CN53" s="281" t="s">
        <v>1293</v>
      </c>
      <c r="CO53" s="281" t="s">
        <v>1293</v>
      </c>
      <c r="CP53" s="280">
        <v>3</v>
      </c>
      <c r="CQ53" s="280">
        <v>1</v>
      </c>
      <c r="CR53" s="280">
        <v>1</v>
      </c>
      <c r="CS53" s="280">
        <v>2</v>
      </c>
      <c r="CT53" s="280">
        <v>1</v>
      </c>
      <c r="CU53" s="280">
        <v>2</v>
      </c>
      <c r="CV53" s="280">
        <v>1</v>
      </c>
      <c r="CW53" s="280">
        <v>2</v>
      </c>
      <c r="CX53" s="280">
        <v>2</v>
      </c>
      <c r="CY53" s="280">
        <v>1</v>
      </c>
      <c r="CZ53" s="280">
        <v>2</v>
      </c>
      <c r="DA53" s="280">
        <v>2</v>
      </c>
      <c r="DB53" s="281" t="s">
        <v>1293</v>
      </c>
      <c r="DC53" s="280">
        <v>1</v>
      </c>
      <c r="DD53" s="280">
        <v>1</v>
      </c>
      <c r="DE53" s="280">
        <v>1</v>
      </c>
      <c r="DF53" s="281" t="s">
        <v>1293</v>
      </c>
      <c r="DG53" s="281" t="s">
        <v>1293</v>
      </c>
      <c r="DH53" s="281" t="s">
        <v>1293</v>
      </c>
      <c r="DI53" s="280">
        <v>1</v>
      </c>
      <c r="DJ53" s="281" t="s">
        <v>1293</v>
      </c>
      <c r="DK53" s="281" t="s">
        <v>1293</v>
      </c>
      <c r="DL53" s="281" t="s">
        <v>1293</v>
      </c>
      <c r="DM53" s="280">
        <v>1</v>
      </c>
      <c r="DN53" s="281" t="s">
        <v>1293</v>
      </c>
      <c r="DO53" s="281" t="s">
        <v>1293</v>
      </c>
      <c r="DP53" s="281" t="s">
        <v>1293</v>
      </c>
      <c r="DQ53" s="281" t="s">
        <v>1293</v>
      </c>
      <c r="DR53" s="281" t="s">
        <v>1293</v>
      </c>
      <c r="DS53" s="281" t="s">
        <v>1293</v>
      </c>
      <c r="DT53" s="281" t="s">
        <v>1293</v>
      </c>
      <c r="DU53" s="281" t="s">
        <v>1293</v>
      </c>
      <c r="DV53" s="281" t="s">
        <v>1293</v>
      </c>
      <c r="DW53" s="281" t="s">
        <v>1293</v>
      </c>
      <c r="DX53" s="281" t="s">
        <v>1293</v>
      </c>
      <c r="DY53" s="281" t="s">
        <v>1293</v>
      </c>
      <c r="DZ53" s="281" t="s">
        <v>1293</v>
      </c>
      <c r="EB53" s="70">
        <f t="shared" si="15"/>
        <v>4.6391752577319583</v>
      </c>
      <c r="EC53" s="70">
        <f t="shared" si="16"/>
        <v>14.948453608247423</v>
      </c>
      <c r="ED53" s="70">
        <f t="shared" si="17"/>
        <v>61.855670103092777</v>
      </c>
      <c r="EE53" s="70">
        <f t="shared" si="18"/>
        <v>18.556701030927833</v>
      </c>
    </row>
    <row r="54" spans="1:135">
      <c r="B54" s="173" t="s">
        <v>606</v>
      </c>
      <c r="C54" s="49">
        <f>SUM(C47:C53)</f>
        <v>85</v>
      </c>
      <c r="D54" s="174">
        <f t="shared" si="1"/>
        <v>1.1813759555246699</v>
      </c>
      <c r="E54" s="49">
        <f>SUM(E47:E53)</f>
        <v>436</v>
      </c>
      <c r="F54" s="174">
        <f t="shared" si="3"/>
        <v>6.0597637248088949</v>
      </c>
      <c r="G54" s="49">
        <f>SUM(G47:G53)</f>
        <v>915</v>
      </c>
      <c r="H54" s="174">
        <f t="shared" si="5"/>
        <v>12.717164697706739</v>
      </c>
      <c r="I54" s="49">
        <f>SUM(I47:I53)</f>
        <v>1046</v>
      </c>
      <c r="J54" s="174">
        <f t="shared" si="7"/>
        <v>14.537873523280057</v>
      </c>
      <c r="K54" s="49">
        <f>SUM(K47:K53)</f>
        <v>3567</v>
      </c>
      <c r="L54" s="174">
        <f t="shared" si="9"/>
        <v>49.576094510076437</v>
      </c>
      <c r="M54" s="49">
        <f>SUM(M47:M53)</f>
        <v>777</v>
      </c>
      <c r="N54" s="174">
        <f t="shared" si="11"/>
        <v>10.799166087560806</v>
      </c>
      <c r="O54" s="49">
        <f>SUM(O47:O53)</f>
        <v>369</v>
      </c>
      <c r="P54" s="174">
        <f t="shared" si="13"/>
        <v>5.1285615010423902</v>
      </c>
      <c r="Q54" s="49">
        <f>SUM(Q47:Q53)</f>
        <v>7195</v>
      </c>
      <c r="S54" s="279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1"/>
      <c r="AV54" s="280"/>
      <c r="AW54" s="280"/>
      <c r="AX54" s="280"/>
      <c r="AY54" s="280"/>
      <c r="AZ54" s="281"/>
      <c r="BA54" s="280"/>
      <c r="BB54" s="280"/>
      <c r="BC54" s="280"/>
      <c r="BD54" s="281"/>
      <c r="BE54" s="280"/>
      <c r="BF54" s="280"/>
      <c r="BG54" s="280"/>
      <c r="BH54" s="280"/>
      <c r="BI54" s="280"/>
      <c r="BJ54" s="280"/>
      <c r="BK54" s="280"/>
      <c r="BL54" s="280"/>
      <c r="BM54" s="280"/>
      <c r="BN54" s="280"/>
      <c r="BO54" s="280"/>
      <c r="BP54" s="280"/>
      <c r="BQ54" s="280"/>
      <c r="BR54" s="280"/>
      <c r="BS54" s="280"/>
      <c r="BT54" s="280"/>
      <c r="BU54" s="280"/>
      <c r="BV54" s="280"/>
      <c r="BW54" s="280"/>
      <c r="BX54" s="280"/>
      <c r="BY54" s="280"/>
      <c r="BZ54" s="280"/>
      <c r="CA54" s="280"/>
      <c r="CB54" s="280"/>
      <c r="CC54" s="280"/>
      <c r="CD54" s="280"/>
      <c r="CE54" s="280"/>
      <c r="CF54" s="280"/>
      <c r="CG54" s="280"/>
      <c r="CH54" s="280"/>
      <c r="CI54" s="280"/>
      <c r="CJ54" s="280"/>
      <c r="CK54" s="280"/>
      <c r="CL54" s="280"/>
      <c r="CM54" s="280"/>
      <c r="CN54" s="281"/>
      <c r="CO54" s="281"/>
      <c r="CP54" s="280"/>
      <c r="CQ54" s="280"/>
      <c r="CR54" s="280"/>
      <c r="CS54" s="280"/>
      <c r="CT54" s="280"/>
      <c r="CU54" s="280"/>
      <c r="CV54" s="280"/>
      <c r="CW54" s="280"/>
      <c r="CX54" s="280"/>
      <c r="CY54" s="280"/>
      <c r="CZ54" s="280"/>
      <c r="DA54" s="280"/>
      <c r="DB54" s="281"/>
      <c r="DC54" s="280"/>
      <c r="DD54" s="280"/>
      <c r="DE54" s="280"/>
      <c r="DF54" s="281"/>
      <c r="DG54" s="281"/>
      <c r="DH54" s="281"/>
      <c r="DI54" s="280"/>
      <c r="DJ54" s="281"/>
      <c r="DK54" s="281"/>
      <c r="DL54" s="281"/>
      <c r="DM54" s="280"/>
      <c r="DN54" s="281"/>
      <c r="DO54" s="281"/>
      <c r="DP54" s="281"/>
      <c r="DQ54" s="281"/>
      <c r="DR54" s="281"/>
      <c r="DS54" s="281"/>
      <c r="DT54" s="281"/>
      <c r="DU54" s="281"/>
      <c r="DV54" s="281"/>
      <c r="DW54" s="281"/>
      <c r="DX54" s="281"/>
      <c r="DY54" s="281"/>
      <c r="DZ54" s="281"/>
      <c r="EB54" s="70"/>
      <c r="EC54" s="70"/>
      <c r="ED54" s="70"/>
      <c r="EE54" s="70"/>
    </row>
    <row r="55" spans="1:135">
      <c r="B55" s="16"/>
      <c r="C55" s="35"/>
      <c r="D55" s="172"/>
      <c r="E55" s="35"/>
      <c r="F55" s="172"/>
      <c r="G55" s="35"/>
      <c r="H55" s="172"/>
      <c r="I55" s="35"/>
      <c r="J55" s="172"/>
      <c r="K55" s="35"/>
      <c r="L55" s="172"/>
      <c r="M55" s="35"/>
      <c r="N55" s="172"/>
      <c r="O55" s="35"/>
      <c r="P55" s="172"/>
      <c r="Q55" s="35"/>
      <c r="S55" s="279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1"/>
      <c r="AV55" s="280"/>
      <c r="AW55" s="280"/>
      <c r="AX55" s="280"/>
      <c r="AY55" s="280"/>
      <c r="AZ55" s="281"/>
      <c r="BA55" s="280"/>
      <c r="BB55" s="280"/>
      <c r="BC55" s="280"/>
      <c r="BD55" s="281"/>
      <c r="BE55" s="280"/>
      <c r="BF55" s="280"/>
      <c r="BG55" s="280"/>
      <c r="BH55" s="280"/>
      <c r="BI55" s="280"/>
      <c r="BJ55" s="280"/>
      <c r="BK55" s="280"/>
      <c r="BL55" s="280"/>
      <c r="BM55" s="280"/>
      <c r="BN55" s="280"/>
      <c r="BO55" s="280"/>
      <c r="BP55" s="280"/>
      <c r="BQ55" s="280"/>
      <c r="BR55" s="280"/>
      <c r="BS55" s="280"/>
      <c r="BT55" s="280"/>
      <c r="BU55" s="280"/>
      <c r="BV55" s="280"/>
      <c r="BW55" s="280"/>
      <c r="BX55" s="280"/>
      <c r="BY55" s="280"/>
      <c r="BZ55" s="280"/>
      <c r="CA55" s="280"/>
      <c r="CB55" s="280"/>
      <c r="CC55" s="280"/>
      <c r="CD55" s="280"/>
      <c r="CE55" s="280"/>
      <c r="CF55" s="280"/>
      <c r="CG55" s="280"/>
      <c r="CH55" s="280"/>
      <c r="CI55" s="280"/>
      <c r="CJ55" s="280"/>
      <c r="CK55" s="280"/>
      <c r="CL55" s="280"/>
      <c r="CM55" s="280"/>
      <c r="CN55" s="281"/>
      <c r="CO55" s="281"/>
      <c r="CP55" s="280"/>
      <c r="CQ55" s="280"/>
      <c r="CR55" s="280"/>
      <c r="CS55" s="280"/>
      <c r="CT55" s="280"/>
      <c r="CU55" s="280"/>
      <c r="CV55" s="280"/>
      <c r="CW55" s="280"/>
      <c r="CX55" s="280"/>
      <c r="CY55" s="280"/>
      <c r="CZ55" s="280"/>
      <c r="DA55" s="280"/>
      <c r="DB55" s="281"/>
      <c r="DC55" s="280"/>
      <c r="DD55" s="280"/>
      <c r="DE55" s="280"/>
      <c r="DF55" s="281"/>
      <c r="DG55" s="281"/>
      <c r="DH55" s="281"/>
      <c r="DI55" s="280"/>
      <c r="DJ55" s="281"/>
      <c r="DK55" s="281"/>
      <c r="DL55" s="281"/>
      <c r="DM55" s="280"/>
      <c r="DN55" s="281"/>
      <c r="DO55" s="281"/>
      <c r="DP55" s="281"/>
      <c r="DQ55" s="281"/>
      <c r="DR55" s="281"/>
      <c r="DS55" s="281"/>
      <c r="DT55" s="281"/>
      <c r="DU55" s="281"/>
      <c r="DV55" s="281"/>
      <c r="DW55" s="281"/>
      <c r="DX55" s="281"/>
      <c r="DY55" s="281"/>
      <c r="DZ55" s="281"/>
      <c r="EB55" s="70"/>
      <c r="EC55" s="70"/>
      <c r="ED55" s="70"/>
      <c r="EE55" s="70"/>
    </row>
    <row r="56" spans="1:135">
      <c r="A56" s="21">
        <v>6000</v>
      </c>
      <c r="B56" s="39" t="s">
        <v>196</v>
      </c>
      <c r="C56" s="38">
        <f t="shared" si="0"/>
        <v>209</v>
      </c>
      <c r="D56" s="171">
        <f t="shared" si="1"/>
        <v>1.1124713897908127</v>
      </c>
      <c r="E56" s="38">
        <f t="shared" si="2"/>
        <v>1237</v>
      </c>
      <c r="F56" s="171">
        <f t="shared" si="3"/>
        <v>6.5843402352690692</v>
      </c>
      <c r="G56" s="38">
        <f t="shared" si="4"/>
        <v>2719</v>
      </c>
      <c r="H56" s="171">
        <f t="shared" si="5"/>
        <v>14.472773726513013</v>
      </c>
      <c r="I56" s="38">
        <f t="shared" si="6"/>
        <v>2701</v>
      </c>
      <c r="J56" s="171">
        <f t="shared" si="7"/>
        <v>14.376962793420983</v>
      </c>
      <c r="K56" s="38">
        <f t="shared" si="8"/>
        <v>9484</v>
      </c>
      <c r="L56" s="171">
        <f t="shared" si="9"/>
        <v>50.481716080268271</v>
      </c>
      <c r="M56" s="38">
        <f t="shared" si="10"/>
        <v>1716</v>
      </c>
      <c r="N56" s="171">
        <f t="shared" si="11"/>
        <v>9.1339756214403565</v>
      </c>
      <c r="O56" s="38">
        <f t="shared" si="12"/>
        <v>721</v>
      </c>
      <c r="P56" s="171">
        <f t="shared" si="13"/>
        <v>3.8377601532974932</v>
      </c>
      <c r="Q56" s="38">
        <f t="shared" si="14"/>
        <v>18787</v>
      </c>
      <c r="S56" s="279" t="s">
        <v>1303</v>
      </c>
      <c r="T56" s="280">
        <v>18787</v>
      </c>
      <c r="U56" s="280">
        <v>209</v>
      </c>
      <c r="V56" s="280">
        <v>236</v>
      </c>
      <c r="W56" s="280">
        <v>233</v>
      </c>
      <c r="X56" s="280">
        <v>218</v>
      </c>
      <c r="Y56" s="280">
        <v>258</v>
      </c>
      <c r="Z56" s="280">
        <v>292</v>
      </c>
      <c r="AA56" s="280">
        <v>238</v>
      </c>
      <c r="AB56" s="280">
        <v>301</v>
      </c>
      <c r="AC56" s="280">
        <v>275</v>
      </c>
      <c r="AD56" s="280">
        <v>275</v>
      </c>
      <c r="AE56" s="280">
        <v>275</v>
      </c>
      <c r="AF56" s="280">
        <v>290</v>
      </c>
      <c r="AG56" s="280">
        <v>249</v>
      </c>
      <c r="AH56" s="280">
        <v>261</v>
      </c>
      <c r="AI56" s="280">
        <v>294</v>
      </c>
      <c r="AJ56" s="280">
        <v>261</v>
      </c>
      <c r="AK56" s="280">
        <v>268</v>
      </c>
      <c r="AL56" s="280">
        <v>278</v>
      </c>
      <c r="AM56" s="280">
        <v>262</v>
      </c>
      <c r="AN56" s="280">
        <v>311</v>
      </c>
      <c r="AO56" s="280">
        <v>267</v>
      </c>
      <c r="AP56" s="280">
        <v>268</v>
      </c>
      <c r="AQ56" s="280">
        <v>258</v>
      </c>
      <c r="AR56" s="280">
        <v>272</v>
      </c>
      <c r="AS56" s="280">
        <v>248</v>
      </c>
      <c r="AT56" s="280">
        <v>269</v>
      </c>
      <c r="AU56" s="280">
        <v>281</v>
      </c>
      <c r="AV56" s="280">
        <v>306</v>
      </c>
      <c r="AW56" s="280">
        <v>261</v>
      </c>
      <c r="AX56" s="280">
        <v>243</v>
      </c>
      <c r="AY56" s="280">
        <v>221</v>
      </c>
      <c r="AZ56" s="280">
        <v>223</v>
      </c>
      <c r="BA56" s="280">
        <v>208</v>
      </c>
      <c r="BB56" s="280">
        <v>216</v>
      </c>
      <c r="BC56" s="280">
        <v>238</v>
      </c>
      <c r="BD56" s="280">
        <v>240</v>
      </c>
      <c r="BE56" s="280">
        <v>244</v>
      </c>
      <c r="BF56" s="280">
        <v>240</v>
      </c>
      <c r="BG56" s="280">
        <v>257</v>
      </c>
      <c r="BH56" s="280">
        <v>216</v>
      </c>
      <c r="BI56" s="280">
        <v>212</v>
      </c>
      <c r="BJ56" s="280">
        <v>215</v>
      </c>
      <c r="BK56" s="280">
        <v>240</v>
      </c>
      <c r="BL56" s="280">
        <v>247</v>
      </c>
      <c r="BM56" s="280">
        <v>239</v>
      </c>
      <c r="BN56" s="280">
        <v>260</v>
      </c>
      <c r="BO56" s="280">
        <v>216</v>
      </c>
      <c r="BP56" s="280">
        <v>201</v>
      </c>
      <c r="BQ56" s="280">
        <v>230</v>
      </c>
      <c r="BR56" s="280">
        <v>270</v>
      </c>
      <c r="BS56" s="280">
        <v>237</v>
      </c>
      <c r="BT56" s="280">
        <v>259</v>
      </c>
      <c r="BU56" s="280">
        <v>235</v>
      </c>
      <c r="BV56" s="280">
        <v>235</v>
      </c>
      <c r="BW56" s="280">
        <v>230</v>
      </c>
      <c r="BX56" s="280">
        <v>238</v>
      </c>
      <c r="BY56" s="280">
        <v>209</v>
      </c>
      <c r="BZ56" s="280">
        <v>241</v>
      </c>
      <c r="CA56" s="280">
        <v>238</v>
      </c>
      <c r="CB56" s="280">
        <v>220</v>
      </c>
      <c r="CC56" s="280">
        <v>197</v>
      </c>
      <c r="CD56" s="280">
        <v>223</v>
      </c>
      <c r="CE56" s="280">
        <v>215</v>
      </c>
      <c r="CF56" s="280">
        <v>222</v>
      </c>
      <c r="CG56" s="280">
        <v>191</v>
      </c>
      <c r="CH56" s="280">
        <v>189</v>
      </c>
      <c r="CI56" s="280">
        <v>181</v>
      </c>
      <c r="CJ56" s="280">
        <v>180</v>
      </c>
      <c r="CK56" s="280">
        <v>188</v>
      </c>
      <c r="CL56" s="280">
        <v>179</v>
      </c>
      <c r="CM56" s="280">
        <v>149</v>
      </c>
      <c r="CN56" s="280">
        <v>141</v>
      </c>
      <c r="CO56" s="280">
        <v>145</v>
      </c>
      <c r="CP56" s="280">
        <v>143</v>
      </c>
      <c r="CQ56" s="280">
        <v>129</v>
      </c>
      <c r="CR56" s="280">
        <v>116</v>
      </c>
      <c r="CS56" s="280">
        <v>87</v>
      </c>
      <c r="CT56" s="280">
        <v>92</v>
      </c>
      <c r="CU56" s="280">
        <v>92</v>
      </c>
      <c r="CV56" s="280">
        <v>75</v>
      </c>
      <c r="CW56" s="280">
        <v>75</v>
      </c>
      <c r="CX56" s="280">
        <v>81</v>
      </c>
      <c r="CY56" s="280">
        <v>61</v>
      </c>
      <c r="CZ56" s="280">
        <v>62</v>
      </c>
      <c r="DA56" s="280">
        <v>59</v>
      </c>
      <c r="DB56" s="280">
        <v>67</v>
      </c>
      <c r="DC56" s="280">
        <v>53</v>
      </c>
      <c r="DD56" s="280">
        <v>68</v>
      </c>
      <c r="DE56" s="280">
        <v>52</v>
      </c>
      <c r="DF56" s="280">
        <v>32</v>
      </c>
      <c r="DG56" s="280">
        <v>25</v>
      </c>
      <c r="DH56" s="280">
        <v>24</v>
      </c>
      <c r="DI56" s="280">
        <v>17</v>
      </c>
      <c r="DJ56" s="280">
        <v>17</v>
      </c>
      <c r="DK56" s="280">
        <v>9</v>
      </c>
      <c r="DL56" s="280">
        <v>6</v>
      </c>
      <c r="DM56" s="280">
        <v>5</v>
      </c>
      <c r="DN56" s="280">
        <v>2</v>
      </c>
      <c r="DO56" s="280">
        <v>1</v>
      </c>
      <c r="DP56" s="280">
        <v>4</v>
      </c>
      <c r="DQ56" s="281" t="s">
        <v>1293</v>
      </c>
      <c r="DR56" s="280">
        <v>1</v>
      </c>
      <c r="DS56" s="281" t="s">
        <v>1293</v>
      </c>
      <c r="DT56" s="281" t="s">
        <v>1293</v>
      </c>
      <c r="DU56" s="281" t="s">
        <v>1293</v>
      </c>
      <c r="DV56" s="281" t="s">
        <v>1293</v>
      </c>
      <c r="DW56" s="281" t="s">
        <v>1293</v>
      </c>
      <c r="DX56" s="281" t="s">
        <v>1293</v>
      </c>
      <c r="DY56" s="281" t="s">
        <v>1293</v>
      </c>
      <c r="DZ56" s="281" t="s">
        <v>1293</v>
      </c>
      <c r="EB56" s="70">
        <f t="shared" si="15"/>
        <v>7.6968116250598815</v>
      </c>
      <c r="EC56" s="70">
        <f t="shared" si="16"/>
        <v>14.472773726513013</v>
      </c>
      <c r="ED56" s="70">
        <f t="shared" si="17"/>
        <v>64.858678873689257</v>
      </c>
      <c r="EE56" s="70">
        <f t="shared" si="18"/>
        <v>12.97173577473785</v>
      </c>
    </row>
    <row r="57" spans="1:135">
      <c r="A57" s="21">
        <v>6100</v>
      </c>
      <c r="B57" s="16" t="s">
        <v>197</v>
      </c>
      <c r="C57" s="35">
        <f t="shared" si="0"/>
        <v>29</v>
      </c>
      <c r="D57" s="172">
        <f t="shared" si="1"/>
        <v>0.89672232529375384</v>
      </c>
      <c r="E57" s="35">
        <f t="shared" si="2"/>
        <v>155</v>
      </c>
      <c r="F57" s="172">
        <f t="shared" si="3"/>
        <v>4.7928262213976502</v>
      </c>
      <c r="G57" s="35">
        <f t="shared" si="4"/>
        <v>324</v>
      </c>
      <c r="H57" s="172">
        <f t="shared" si="5"/>
        <v>10.018552875695732</v>
      </c>
      <c r="I57" s="35">
        <f t="shared" si="6"/>
        <v>419</v>
      </c>
      <c r="J57" s="172">
        <f t="shared" si="7"/>
        <v>12.956091527520099</v>
      </c>
      <c r="K57" s="35">
        <f t="shared" si="8"/>
        <v>1838</v>
      </c>
      <c r="L57" s="172">
        <f t="shared" si="9"/>
        <v>56.833642547928264</v>
      </c>
      <c r="M57" s="35">
        <f t="shared" si="10"/>
        <v>309</v>
      </c>
      <c r="N57" s="172">
        <f t="shared" si="11"/>
        <v>9.5547309833024112</v>
      </c>
      <c r="O57" s="35">
        <f t="shared" si="12"/>
        <v>160</v>
      </c>
      <c r="P57" s="172">
        <f t="shared" si="13"/>
        <v>4.9474335188620904</v>
      </c>
      <c r="Q57" s="35">
        <f t="shared" si="14"/>
        <v>3234</v>
      </c>
      <c r="S57" s="279" t="s">
        <v>197</v>
      </c>
      <c r="T57" s="280">
        <v>3234</v>
      </c>
      <c r="U57" s="280">
        <v>29</v>
      </c>
      <c r="V57" s="280">
        <v>29</v>
      </c>
      <c r="W57" s="280">
        <v>31</v>
      </c>
      <c r="X57" s="280">
        <v>38</v>
      </c>
      <c r="Y57" s="280">
        <v>27</v>
      </c>
      <c r="Z57" s="280">
        <v>30</v>
      </c>
      <c r="AA57" s="280">
        <v>25</v>
      </c>
      <c r="AB57" s="280">
        <v>39</v>
      </c>
      <c r="AC57" s="280">
        <v>33</v>
      </c>
      <c r="AD57" s="280">
        <v>31</v>
      </c>
      <c r="AE57" s="280">
        <v>37</v>
      </c>
      <c r="AF57" s="280">
        <v>33</v>
      </c>
      <c r="AG57" s="280">
        <v>33</v>
      </c>
      <c r="AH57" s="280">
        <v>31</v>
      </c>
      <c r="AI57" s="280">
        <v>30</v>
      </c>
      <c r="AJ57" s="280">
        <v>32</v>
      </c>
      <c r="AK57" s="280">
        <v>30</v>
      </c>
      <c r="AL57" s="280">
        <v>34</v>
      </c>
      <c r="AM57" s="280">
        <v>35</v>
      </c>
      <c r="AN57" s="280">
        <v>39</v>
      </c>
      <c r="AO57" s="280">
        <v>49</v>
      </c>
      <c r="AP57" s="280">
        <v>51</v>
      </c>
      <c r="AQ57" s="280">
        <v>41</v>
      </c>
      <c r="AR57" s="280">
        <v>49</v>
      </c>
      <c r="AS57" s="280">
        <v>45</v>
      </c>
      <c r="AT57" s="280">
        <v>46</v>
      </c>
      <c r="AU57" s="280">
        <v>51</v>
      </c>
      <c r="AV57" s="280">
        <v>59</v>
      </c>
      <c r="AW57" s="280">
        <v>43</v>
      </c>
      <c r="AX57" s="280">
        <v>48</v>
      </c>
      <c r="AY57" s="280">
        <v>37</v>
      </c>
      <c r="AZ57" s="280">
        <v>47</v>
      </c>
      <c r="BA57" s="280">
        <v>38</v>
      </c>
      <c r="BB57" s="280">
        <v>36</v>
      </c>
      <c r="BC57" s="280">
        <v>44</v>
      </c>
      <c r="BD57" s="280">
        <v>49</v>
      </c>
      <c r="BE57" s="280">
        <v>48</v>
      </c>
      <c r="BF57" s="280">
        <v>45</v>
      </c>
      <c r="BG57" s="280">
        <v>44</v>
      </c>
      <c r="BH57" s="280">
        <v>51</v>
      </c>
      <c r="BI57" s="280">
        <v>28</v>
      </c>
      <c r="BJ57" s="280">
        <v>45</v>
      </c>
      <c r="BK57" s="280">
        <v>46</v>
      </c>
      <c r="BL57" s="280">
        <v>41</v>
      </c>
      <c r="BM57" s="280">
        <v>51</v>
      </c>
      <c r="BN57" s="280">
        <v>40</v>
      </c>
      <c r="BO57" s="280">
        <v>39</v>
      </c>
      <c r="BP57" s="280">
        <v>43</v>
      </c>
      <c r="BQ57" s="280">
        <v>57</v>
      </c>
      <c r="BR57" s="280">
        <v>49</v>
      </c>
      <c r="BS57" s="280">
        <v>48</v>
      </c>
      <c r="BT57" s="280">
        <v>54</v>
      </c>
      <c r="BU57" s="280">
        <v>42</v>
      </c>
      <c r="BV57" s="280">
        <v>56</v>
      </c>
      <c r="BW57" s="280">
        <v>52</v>
      </c>
      <c r="BX57" s="280">
        <v>48</v>
      </c>
      <c r="BY57" s="280">
        <v>59</v>
      </c>
      <c r="BZ57" s="280">
        <v>44</v>
      </c>
      <c r="CA57" s="280">
        <v>38</v>
      </c>
      <c r="CB57" s="280">
        <v>48</v>
      </c>
      <c r="CC57" s="280">
        <v>40</v>
      </c>
      <c r="CD57" s="280">
        <v>42</v>
      </c>
      <c r="CE57" s="280">
        <v>39</v>
      </c>
      <c r="CF57" s="280">
        <v>49</v>
      </c>
      <c r="CG57" s="280">
        <v>36</v>
      </c>
      <c r="CH57" s="280">
        <v>32</v>
      </c>
      <c r="CI57" s="280">
        <v>32</v>
      </c>
      <c r="CJ57" s="280">
        <v>36</v>
      </c>
      <c r="CK57" s="280">
        <v>21</v>
      </c>
      <c r="CL57" s="280">
        <v>34</v>
      </c>
      <c r="CM57" s="280">
        <v>29</v>
      </c>
      <c r="CN57" s="280">
        <v>20</v>
      </c>
      <c r="CO57" s="280">
        <v>34</v>
      </c>
      <c r="CP57" s="280">
        <v>24</v>
      </c>
      <c r="CQ57" s="280">
        <v>28</v>
      </c>
      <c r="CR57" s="280">
        <v>17</v>
      </c>
      <c r="CS57" s="280">
        <v>17</v>
      </c>
      <c r="CT57" s="280">
        <v>14</v>
      </c>
      <c r="CU57" s="280">
        <v>12</v>
      </c>
      <c r="CV57" s="280">
        <v>23</v>
      </c>
      <c r="CW57" s="280">
        <v>13</v>
      </c>
      <c r="CX57" s="280">
        <v>15</v>
      </c>
      <c r="CY57" s="280">
        <v>13</v>
      </c>
      <c r="CZ57" s="280">
        <v>23</v>
      </c>
      <c r="DA57" s="280">
        <v>11</v>
      </c>
      <c r="DB57" s="280">
        <v>12</v>
      </c>
      <c r="DC57" s="280">
        <v>14</v>
      </c>
      <c r="DD57" s="280">
        <v>14</v>
      </c>
      <c r="DE57" s="280">
        <v>9</v>
      </c>
      <c r="DF57" s="280">
        <v>12</v>
      </c>
      <c r="DG57" s="280">
        <v>7</v>
      </c>
      <c r="DH57" s="280">
        <v>4</v>
      </c>
      <c r="DI57" s="280">
        <v>2</v>
      </c>
      <c r="DJ57" s="280">
        <v>3</v>
      </c>
      <c r="DK57" s="280">
        <v>3</v>
      </c>
      <c r="DL57" s="280">
        <v>2</v>
      </c>
      <c r="DM57" s="280">
        <v>2</v>
      </c>
      <c r="DN57" s="280">
        <v>1</v>
      </c>
      <c r="DO57" s="281" t="s">
        <v>1293</v>
      </c>
      <c r="DP57" s="281" t="s">
        <v>1293</v>
      </c>
      <c r="DQ57" s="281" t="s">
        <v>1293</v>
      </c>
      <c r="DR57" s="281" t="s">
        <v>1293</v>
      </c>
      <c r="DS57" s="281" t="s">
        <v>1293</v>
      </c>
      <c r="DT57" s="281" t="s">
        <v>1293</v>
      </c>
      <c r="DU57" s="281" t="s">
        <v>1293</v>
      </c>
      <c r="DV57" s="281" t="s">
        <v>1293</v>
      </c>
      <c r="DW57" s="281" t="s">
        <v>1293</v>
      </c>
      <c r="DX57" s="281" t="s">
        <v>1293</v>
      </c>
      <c r="DY57" s="281" t="s">
        <v>1293</v>
      </c>
      <c r="DZ57" s="281" t="s">
        <v>1293</v>
      </c>
      <c r="EB57" s="70">
        <f t="shared" si="15"/>
        <v>5.6895485466914044</v>
      </c>
      <c r="EC57" s="70">
        <f t="shared" si="16"/>
        <v>10.018552875695732</v>
      </c>
      <c r="ED57" s="70">
        <f t="shared" si="17"/>
        <v>69.789734075448365</v>
      </c>
      <c r="EE57" s="70">
        <f t="shared" si="18"/>
        <v>14.502164502164501</v>
      </c>
    </row>
    <row r="58" spans="1:135">
      <c r="A58" s="21">
        <v>6250</v>
      </c>
      <c r="B58" s="39" t="s">
        <v>198</v>
      </c>
      <c r="C58" s="38">
        <f t="shared" si="0"/>
        <v>13</v>
      </c>
      <c r="D58" s="171">
        <f t="shared" si="1"/>
        <v>0.64516129032258063</v>
      </c>
      <c r="E58" s="38">
        <f t="shared" si="2"/>
        <v>118</v>
      </c>
      <c r="F58" s="171">
        <f t="shared" si="3"/>
        <v>5.8560794044665014</v>
      </c>
      <c r="G58" s="38">
        <f t="shared" si="4"/>
        <v>197</v>
      </c>
      <c r="H58" s="171">
        <f t="shared" si="5"/>
        <v>9.7766749379652609</v>
      </c>
      <c r="I58" s="38">
        <f t="shared" si="6"/>
        <v>255</v>
      </c>
      <c r="J58" s="171">
        <f t="shared" si="7"/>
        <v>12.655086848635236</v>
      </c>
      <c r="K58" s="38">
        <f t="shared" si="8"/>
        <v>1023</v>
      </c>
      <c r="L58" s="171">
        <f t="shared" si="9"/>
        <v>50.769230769230766</v>
      </c>
      <c r="M58" s="38">
        <f t="shared" si="10"/>
        <v>289</v>
      </c>
      <c r="N58" s="171">
        <f t="shared" si="11"/>
        <v>14.3424317617866</v>
      </c>
      <c r="O58" s="38">
        <f t="shared" si="12"/>
        <v>120</v>
      </c>
      <c r="P58" s="171">
        <f t="shared" si="13"/>
        <v>5.9553349875930524</v>
      </c>
      <c r="Q58" s="38">
        <f t="shared" si="14"/>
        <v>2015</v>
      </c>
      <c r="S58" s="279" t="s">
        <v>198</v>
      </c>
      <c r="T58" s="280">
        <v>2015</v>
      </c>
      <c r="U58" s="280">
        <v>13</v>
      </c>
      <c r="V58" s="280">
        <v>24</v>
      </c>
      <c r="W58" s="280">
        <v>23</v>
      </c>
      <c r="X58" s="280">
        <v>22</v>
      </c>
      <c r="Y58" s="280">
        <v>17</v>
      </c>
      <c r="Z58" s="280">
        <v>32</v>
      </c>
      <c r="AA58" s="280">
        <v>20</v>
      </c>
      <c r="AB58" s="280">
        <v>27</v>
      </c>
      <c r="AC58" s="280">
        <v>25</v>
      </c>
      <c r="AD58" s="280">
        <v>17</v>
      </c>
      <c r="AE58" s="280">
        <v>18</v>
      </c>
      <c r="AF58" s="280">
        <v>16</v>
      </c>
      <c r="AG58" s="280">
        <v>16</v>
      </c>
      <c r="AH58" s="280">
        <v>18</v>
      </c>
      <c r="AI58" s="280">
        <v>18</v>
      </c>
      <c r="AJ58" s="280">
        <v>22</v>
      </c>
      <c r="AK58" s="280">
        <v>24</v>
      </c>
      <c r="AL58" s="280">
        <v>23</v>
      </c>
      <c r="AM58" s="280">
        <v>26</v>
      </c>
      <c r="AN58" s="280">
        <v>25</v>
      </c>
      <c r="AO58" s="280">
        <v>27</v>
      </c>
      <c r="AP58" s="280">
        <v>35</v>
      </c>
      <c r="AQ58" s="280">
        <v>28</v>
      </c>
      <c r="AR58" s="280">
        <v>23</v>
      </c>
      <c r="AS58" s="280">
        <v>24</v>
      </c>
      <c r="AT58" s="280">
        <v>20</v>
      </c>
      <c r="AU58" s="280">
        <v>21</v>
      </c>
      <c r="AV58" s="280">
        <v>23</v>
      </c>
      <c r="AW58" s="280">
        <v>24</v>
      </c>
      <c r="AX58" s="280">
        <v>23</v>
      </c>
      <c r="AY58" s="280">
        <v>21</v>
      </c>
      <c r="AZ58" s="280">
        <v>29</v>
      </c>
      <c r="BA58" s="280">
        <v>24</v>
      </c>
      <c r="BB58" s="280">
        <v>20</v>
      </c>
      <c r="BC58" s="280">
        <v>22</v>
      </c>
      <c r="BD58" s="280">
        <v>28</v>
      </c>
      <c r="BE58" s="280">
        <v>19</v>
      </c>
      <c r="BF58" s="280">
        <v>27</v>
      </c>
      <c r="BG58" s="280">
        <v>24</v>
      </c>
      <c r="BH58" s="280">
        <v>23</v>
      </c>
      <c r="BI58" s="280">
        <v>20</v>
      </c>
      <c r="BJ58" s="280">
        <v>19</v>
      </c>
      <c r="BK58" s="280">
        <v>13</v>
      </c>
      <c r="BL58" s="280">
        <v>22</v>
      </c>
      <c r="BM58" s="280">
        <v>27</v>
      </c>
      <c r="BN58" s="280">
        <v>24</v>
      </c>
      <c r="BO58" s="280">
        <v>19</v>
      </c>
      <c r="BP58" s="280">
        <v>20</v>
      </c>
      <c r="BQ58" s="280">
        <v>18</v>
      </c>
      <c r="BR58" s="280">
        <v>19</v>
      </c>
      <c r="BS58" s="280">
        <v>21</v>
      </c>
      <c r="BT58" s="280">
        <v>35</v>
      </c>
      <c r="BU58" s="280">
        <v>38</v>
      </c>
      <c r="BV58" s="280">
        <v>26</v>
      </c>
      <c r="BW58" s="280">
        <v>31</v>
      </c>
      <c r="BX58" s="280">
        <v>24</v>
      </c>
      <c r="BY58" s="280">
        <v>38</v>
      </c>
      <c r="BZ58" s="280">
        <v>41</v>
      </c>
      <c r="CA58" s="280">
        <v>36</v>
      </c>
      <c r="CB58" s="280">
        <v>24</v>
      </c>
      <c r="CC58" s="280">
        <v>31</v>
      </c>
      <c r="CD58" s="280">
        <v>23</v>
      </c>
      <c r="CE58" s="280">
        <v>30</v>
      </c>
      <c r="CF58" s="280">
        <v>24</v>
      </c>
      <c r="CG58" s="280">
        <v>24</v>
      </c>
      <c r="CH58" s="280">
        <v>25</v>
      </c>
      <c r="CI58" s="280">
        <v>23</v>
      </c>
      <c r="CJ58" s="280">
        <v>26</v>
      </c>
      <c r="CK58" s="280">
        <v>24</v>
      </c>
      <c r="CL58" s="280">
        <v>28</v>
      </c>
      <c r="CM58" s="280">
        <v>28</v>
      </c>
      <c r="CN58" s="280">
        <v>19</v>
      </c>
      <c r="CO58" s="280">
        <v>20</v>
      </c>
      <c r="CP58" s="280">
        <v>29</v>
      </c>
      <c r="CQ58" s="280">
        <v>16</v>
      </c>
      <c r="CR58" s="280">
        <v>20</v>
      </c>
      <c r="CS58" s="280">
        <v>24</v>
      </c>
      <c r="CT58" s="280">
        <v>19</v>
      </c>
      <c r="CU58" s="280">
        <v>19</v>
      </c>
      <c r="CV58" s="280">
        <v>17</v>
      </c>
      <c r="CW58" s="280">
        <v>17</v>
      </c>
      <c r="CX58" s="280">
        <v>16</v>
      </c>
      <c r="CY58" s="280">
        <v>10</v>
      </c>
      <c r="CZ58" s="280">
        <v>9</v>
      </c>
      <c r="DA58" s="280">
        <v>12</v>
      </c>
      <c r="DB58" s="280">
        <v>9</v>
      </c>
      <c r="DC58" s="280">
        <v>9</v>
      </c>
      <c r="DD58" s="280">
        <v>10</v>
      </c>
      <c r="DE58" s="280">
        <v>6</v>
      </c>
      <c r="DF58" s="280">
        <v>5</v>
      </c>
      <c r="DG58" s="280">
        <v>1</v>
      </c>
      <c r="DH58" s="280">
        <v>7</v>
      </c>
      <c r="DI58" s="280">
        <v>1</v>
      </c>
      <c r="DJ58" s="280">
        <v>2</v>
      </c>
      <c r="DK58" s="280">
        <v>2</v>
      </c>
      <c r="DL58" s="280">
        <v>2</v>
      </c>
      <c r="DM58" s="280">
        <v>1</v>
      </c>
      <c r="DN58" s="281" t="s">
        <v>1293</v>
      </c>
      <c r="DO58" s="281" t="s">
        <v>1293</v>
      </c>
      <c r="DP58" s="281" t="s">
        <v>1293</v>
      </c>
      <c r="DQ58" s="281" t="s">
        <v>1293</v>
      </c>
      <c r="DR58" s="280">
        <v>1</v>
      </c>
      <c r="DS58" s="281" t="s">
        <v>1293</v>
      </c>
      <c r="DT58" s="281" t="s">
        <v>1293</v>
      </c>
      <c r="DU58" s="281" t="s">
        <v>1293</v>
      </c>
      <c r="DV58" s="281" t="s">
        <v>1293</v>
      </c>
      <c r="DW58" s="281" t="s">
        <v>1293</v>
      </c>
      <c r="DX58" s="281" t="s">
        <v>1293</v>
      </c>
      <c r="DY58" s="281" t="s">
        <v>1293</v>
      </c>
      <c r="DZ58" s="281" t="s">
        <v>1293</v>
      </c>
      <c r="EB58" s="70">
        <f t="shared" si="15"/>
        <v>6.5012406947890824</v>
      </c>
      <c r="EC58" s="70">
        <f t="shared" si="16"/>
        <v>9.7766749379652609</v>
      </c>
      <c r="ED58" s="70">
        <f t="shared" si="17"/>
        <v>63.424317617866002</v>
      </c>
      <c r="EE58" s="70">
        <f t="shared" si="18"/>
        <v>20.297766749379651</v>
      </c>
    </row>
    <row r="59" spans="1:135">
      <c r="A59" s="21">
        <v>6400</v>
      </c>
      <c r="B59" s="16" t="s">
        <v>199</v>
      </c>
      <c r="C59" s="35">
        <f t="shared" si="0"/>
        <v>21</v>
      </c>
      <c r="D59" s="172">
        <f t="shared" si="1"/>
        <v>1.1170212765957448</v>
      </c>
      <c r="E59" s="35">
        <f t="shared" si="2"/>
        <v>124</v>
      </c>
      <c r="F59" s="172">
        <f t="shared" si="3"/>
        <v>6.5957446808510634</v>
      </c>
      <c r="G59" s="35">
        <f t="shared" si="4"/>
        <v>244</v>
      </c>
      <c r="H59" s="172">
        <f t="shared" si="5"/>
        <v>12.978723404255318</v>
      </c>
      <c r="I59" s="35">
        <f t="shared" si="6"/>
        <v>262</v>
      </c>
      <c r="J59" s="172">
        <f t="shared" si="7"/>
        <v>13.936170212765958</v>
      </c>
      <c r="K59" s="35">
        <f t="shared" si="8"/>
        <v>962</v>
      </c>
      <c r="L59" s="172">
        <f t="shared" si="9"/>
        <v>51.170212765957444</v>
      </c>
      <c r="M59" s="35">
        <f t="shared" si="10"/>
        <v>180</v>
      </c>
      <c r="N59" s="172">
        <f t="shared" si="11"/>
        <v>9.5744680851063837</v>
      </c>
      <c r="O59" s="35">
        <f t="shared" si="12"/>
        <v>87</v>
      </c>
      <c r="P59" s="172">
        <f t="shared" si="13"/>
        <v>4.6276595744680851</v>
      </c>
      <c r="Q59" s="35">
        <f t="shared" si="14"/>
        <v>1880</v>
      </c>
      <c r="S59" s="279" t="s">
        <v>199</v>
      </c>
      <c r="T59" s="280">
        <v>1880</v>
      </c>
      <c r="U59" s="280">
        <v>21</v>
      </c>
      <c r="V59" s="280">
        <v>25</v>
      </c>
      <c r="W59" s="280">
        <v>22</v>
      </c>
      <c r="X59" s="280">
        <v>26</v>
      </c>
      <c r="Y59" s="280">
        <v>26</v>
      </c>
      <c r="Z59" s="280">
        <v>25</v>
      </c>
      <c r="AA59" s="280">
        <v>22</v>
      </c>
      <c r="AB59" s="280">
        <v>27</v>
      </c>
      <c r="AC59" s="280">
        <v>32</v>
      </c>
      <c r="AD59" s="280">
        <v>27</v>
      </c>
      <c r="AE59" s="280">
        <v>23</v>
      </c>
      <c r="AF59" s="280">
        <v>25</v>
      </c>
      <c r="AG59" s="280">
        <v>16</v>
      </c>
      <c r="AH59" s="280">
        <v>18</v>
      </c>
      <c r="AI59" s="280">
        <v>25</v>
      </c>
      <c r="AJ59" s="280">
        <v>29</v>
      </c>
      <c r="AK59" s="280">
        <v>26</v>
      </c>
      <c r="AL59" s="280">
        <v>31</v>
      </c>
      <c r="AM59" s="280">
        <v>32</v>
      </c>
      <c r="AN59" s="280">
        <v>31</v>
      </c>
      <c r="AO59" s="280">
        <v>33</v>
      </c>
      <c r="AP59" s="280">
        <v>33</v>
      </c>
      <c r="AQ59" s="280">
        <v>16</v>
      </c>
      <c r="AR59" s="280">
        <v>20</v>
      </c>
      <c r="AS59" s="280">
        <v>22</v>
      </c>
      <c r="AT59" s="280">
        <v>18</v>
      </c>
      <c r="AU59" s="280">
        <v>31</v>
      </c>
      <c r="AV59" s="280">
        <v>26</v>
      </c>
      <c r="AW59" s="280">
        <v>17</v>
      </c>
      <c r="AX59" s="280">
        <v>22</v>
      </c>
      <c r="AY59" s="280">
        <v>22</v>
      </c>
      <c r="AZ59" s="280">
        <v>21</v>
      </c>
      <c r="BA59" s="280">
        <v>30</v>
      </c>
      <c r="BB59" s="280">
        <v>16</v>
      </c>
      <c r="BC59" s="280">
        <v>16</v>
      </c>
      <c r="BD59" s="280">
        <v>25</v>
      </c>
      <c r="BE59" s="280">
        <v>25</v>
      </c>
      <c r="BF59" s="280">
        <v>21</v>
      </c>
      <c r="BG59" s="280">
        <v>20</v>
      </c>
      <c r="BH59" s="280">
        <v>17</v>
      </c>
      <c r="BI59" s="280">
        <v>19</v>
      </c>
      <c r="BJ59" s="280">
        <v>22</v>
      </c>
      <c r="BK59" s="280">
        <v>25</v>
      </c>
      <c r="BL59" s="280">
        <v>14</v>
      </c>
      <c r="BM59" s="280">
        <v>27</v>
      </c>
      <c r="BN59" s="280">
        <v>30</v>
      </c>
      <c r="BO59" s="280">
        <v>18</v>
      </c>
      <c r="BP59" s="280">
        <v>33</v>
      </c>
      <c r="BQ59" s="280">
        <v>31</v>
      </c>
      <c r="BR59" s="280">
        <v>22</v>
      </c>
      <c r="BS59" s="280">
        <v>20</v>
      </c>
      <c r="BT59" s="280">
        <v>26</v>
      </c>
      <c r="BU59" s="280">
        <v>29</v>
      </c>
      <c r="BV59" s="280">
        <v>28</v>
      </c>
      <c r="BW59" s="280">
        <v>26</v>
      </c>
      <c r="BX59" s="280">
        <v>39</v>
      </c>
      <c r="BY59" s="280">
        <v>24</v>
      </c>
      <c r="BZ59" s="280">
        <v>26</v>
      </c>
      <c r="CA59" s="280">
        <v>34</v>
      </c>
      <c r="CB59" s="280">
        <v>27</v>
      </c>
      <c r="CC59" s="280">
        <v>19</v>
      </c>
      <c r="CD59" s="280">
        <v>19</v>
      </c>
      <c r="CE59" s="280">
        <v>24</v>
      </c>
      <c r="CF59" s="280">
        <v>18</v>
      </c>
      <c r="CG59" s="280">
        <v>20</v>
      </c>
      <c r="CH59" s="280">
        <v>13</v>
      </c>
      <c r="CI59" s="280">
        <v>20</v>
      </c>
      <c r="CJ59" s="280">
        <v>16</v>
      </c>
      <c r="CK59" s="280">
        <v>27</v>
      </c>
      <c r="CL59" s="280">
        <v>19</v>
      </c>
      <c r="CM59" s="280">
        <v>12</v>
      </c>
      <c r="CN59" s="280">
        <v>18</v>
      </c>
      <c r="CO59" s="280">
        <v>15</v>
      </c>
      <c r="CP59" s="280">
        <v>8</v>
      </c>
      <c r="CQ59" s="280">
        <v>14</v>
      </c>
      <c r="CR59" s="280">
        <v>10</v>
      </c>
      <c r="CS59" s="280">
        <v>13</v>
      </c>
      <c r="CT59" s="280">
        <v>9</v>
      </c>
      <c r="CU59" s="280">
        <v>9</v>
      </c>
      <c r="CV59" s="280">
        <v>10</v>
      </c>
      <c r="CW59" s="280">
        <v>16</v>
      </c>
      <c r="CX59" s="280">
        <v>4</v>
      </c>
      <c r="CY59" s="280">
        <v>9</v>
      </c>
      <c r="CZ59" s="280">
        <v>13</v>
      </c>
      <c r="DA59" s="280">
        <v>10</v>
      </c>
      <c r="DB59" s="280">
        <v>10</v>
      </c>
      <c r="DC59" s="280">
        <v>3</v>
      </c>
      <c r="DD59" s="280">
        <v>2</v>
      </c>
      <c r="DE59" s="280">
        <v>4</v>
      </c>
      <c r="DF59" s="280">
        <v>4</v>
      </c>
      <c r="DG59" s="280">
        <v>4</v>
      </c>
      <c r="DH59" s="280">
        <v>2</v>
      </c>
      <c r="DI59" s="281" t="s">
        <v>1293</v>
      </c>
      <c r="DJ59" s="280">
        <v>3</v>
      </c>
      <c r="DK59" s="281" t="s">
        <v>1293</v>
      </c>
      <c r="DL59" s="280">
        <v>1</v>
      </c>
      <c r="DM59" s="280">
        <v>1</v>
      </c>
      <c r="DN59" s="281" t="s">
        <v>1293</v>
      </c>
      <c r="DO59" s="281" t="s">
        <v>1293</v>
      </c>
      <c r="DP59" s="281" t="s">
        <v>1293</v>
      </c>
      <c r="DQ59" s="280">
        <v>1</v>
      </c>
      <c r="DR59" s="281" t="s">
        <v>1293</v>
      </c>
      <c r="DS59" s="281" t="s">
        <v>1293</v>
      </c>
      <c r="DT59" s="281" t="s">
        <v>1293</v>
      </c>
      <c r="DU59" s="281" t="s">
        <v>1293</v>
      </c>
      <c r="DV59" s="281" t="s">
        <v>1293</v>
      </c>
      <c r="DW59" s="281" t="s">
        <v>1293</v>
      </c>
      <c r="DX59" s="281" t="s">
        <v>1293</v>
      </c>
      <c r="DY59" s="281" t="s">
        <v>1293</v>
      </c>
      <c r="DZ59" s="281" t="s">
        <v>1293</v>
      </c>
      <c r="EB59" s="70">
        <f t="shared" si="15"/>
        <v>7.7127659574468082</v>
      </c>
      <c r="EC59" s="70">
        <f t="shared" si="16"/>
        <v>12.978723404255318</v>
      </c>
      <c r="ED59" s="70">
        <f t="shared" si="17"/>
        <v>65.106382978723403</v>
      </c>
      <c r="EE59" s="70">
        <f t="shared" si="18"/>
        <v>14.202127659574469</v>
      </c>
    </row>
    <row r="60" spans="1:135">
      <c r="A60" s="21">
        <v>6513</v>
      </c>
      <c r="B60" s="39" t="s">
        <v>200</v>
      </c>
      <c r="C60" s="38">
        <f t="shared" si="0"/>
        <v>7</v>
      </c>
      <c r="D60" s="171">
        <f t="shared" si="1"/>
        <v>0.6889763779527559</v>
      </c>
      <c r="E60" s="38">
        <f t="shared" si="2"/>
        <v>66</v>
      </c>
      <c r="F60" s="171">
        <f t="shared" si="3"/>
        <v>6.4960629921259834</v>
      </c>
      <c r="G60" s="38">
        <f t="shared" si="4"/>
        <v>137</v>
      </c>
      <c r="H60" s="171">
        <f t="shared" si="5"/>
        <v>13.484251968503939</v>
      </c>
      <c r="I60" s="38">
        <f t="shared" si="6"/>
        <v>169</v>
      </c>
      <c r="J60" s="171">
        <f t="shared" si="7"/>
        <v>16.633858267716537</v>
      </c>
      <c r="K60" s="38">
        <f t="shared" si="8"/>
        <v>509</v>
      </c>
      <c r="L60" s="171">
        <f t="shared" si="9"/>
        <v>50.098425196850393</v>
      </c>
      <c r="M60" s="38">
        <f t="shared" si="10"/>
        <v>92</v>
      </c>
      <c r="N60" s="171">
        <f t="shared" si="11"/>
        <v>9.0551181102362204</v>
      </c>
      <c r="O60" s="38">
        <f t="shared" si="12"/>
        <v>36</v>
      </c>
      <c r="P60" s="171">
        <f t="shared" si="13"/>
        <v>3.5433070866141732</v>
      </c>
      <c r="Q60" s="38">
        <f t="shared" si="14"/>
        <v>1016</v>
      </c>
      <c r="S60" s="279" t="s">
        <v>200</v>
      </c>
      <c r="T60" s="280">
        <v>1016</v>
      </c>
      <c r="U60" s="280">
        <v>7</v>
      </c>
      <c r="V60" s="280">
        <v>7</v>
      </c>
      <c r="W60" s="280">
        <v>14</v>
      </c>
      <c r="X60" s="280">
        <v>17</v>
      </c>
      <c r="Y60" s="280">
        <v>14</v>
      </c>
      <c r="Z60" s="280">
        <v>14</v>
      </c>
      <c r="AA60" s="280">
        <v>11</v>
      </c>
      <c r="AB60" s="280">
        <v>15</v>
      </c>
      <c r="AC60" s="280">
        <v>14</v>
      </c>
      <c r="AD60" s="280">
        <v>13</v>
      </c>
      <c r="AE60" s="280">
        <v>7</v>
      </c>
      <c r="AF60" s="280">
        <v>13</v>
      </c>
      <c r="AG60" s="280">
        <v>11</v>
      </c>
      <c r="AH60" s="280">
        <v>23</v>
      </c>
      <c r="AI60" s="280">
        <v>15</v>
      </c>
      <c r="AJ60" s="280">
        <v>15</v>
      </c>
      <c r="AK60" s="280">
        <v>16</v>
      </c>
      <c r="AL60" s="280">
        <v>14</v>
      </c>
      <c r="AM60" s="280">
        <v>23</v>
      </c>
      <c r="AN60" s="280">
        <v>19</v>
      </c>
      <c r="AO60" s="280">
        <v>22</v>
      </c>
      <c r="AP60" s="280">
        <v>19</v>
      </c>
      <c r="AQ60" s="280">
        <v>14</v>
      </c>
      <c r="AR60" s="280">
        <v>15</v>
      </c>
      <c r="AS60" s="280">
        <v>15</v>
      </c>
      <c r="AT60" s="280">
        <v>12</v>
      </c>
      <c r="AU60" s="280">
        <v>11</v>
      </c>
      <c r="AV60" s="280">
        <v>9</v>
      </c>
      <c r="AW60" s="280">
        <v>11</v>
      </c>
      <c r="AX60" s="280">
        <v>8</v>
      </c>
      <c r="AY60" s="280">
        <v>10</v>
      </c>
      <c r="AZ60" s="280">
        <v>6</v>
      </c>
      <c r="BA60" s="280">
        <v>6</v>
      </c>
      <c r="BB60" s="280">
        <v>10</v>
      </c>
      <c r="BC60" s="280">
        <v>10</v>
      </c>
      <c r="BD60" s="280">
        <v>9</v>
      </c>
      <c r="BE60" s="280">
        <v>10</v>
      </c>
      <c r="BF60" s="280">
        <v>16</v>
      </c>
      <c r="BG60" s="280">
        <v>10</v>
      </c>
      <c r="BH60" s="280">
        <v>9</v>
      </c>
      <c r="BI60" s="280">
        <v>6</v>
      </c>
      <c r="BJ60" s="280">
        <v>7</v>
      </c>
      <c r="BK60" s="280">
        <v>14</v>
      </c>
      <c r="BL60" s="280">
        <v>21</v>
      </c>
      <c r="BM60" s="280">
        <v>12</v>
      </c>
      <c r="BN60" s="280">
        <v>13</v>
      </c>
      <c r="BO60" s="280">
        <v>26</v>
      </c>
      <c r="BP60" s="280">
        <v>8</v>
      </c>
      <c r="BQ60" s="280">
        <v>11</v>
      </c>
      <c r="BR60" s="280">
        <v>11</v>
      </c>
      <c r="BS60" s="280">
        <v>18</v>
      </c>
      <c r="BT60" s="280">
        <v>15</v>
      </c>
      <c r="BU60" s="280">
        <v>10</v>
      </c>
      <c r="BV60" s="280">
        <v>18</v>
      </c>
      <c r="BW60" s="280">
        <v>20</v>
      </c>
      <c r="BX60" s="280">
        <v>18</v>
      </c>
      <c r="BY60" s="280">
        <v>15</v>
      </c>
      <c r="BZ60" s="280">
        <v>14</v>
      </c>
      <c r="CA60" s="280">
        <v>14</v>
      </c>
      <c r="CB60" s="280">
        <v>17</v>
      </c>
      <c r="CC60" s="280">
        <v>15</v>
      </c>
      <c r="CD60" s="280">
        <v>20</v>
      </c>
      <c r="CE60" s="280">
        <v>13</v>
      </c>
      <c r="CF60" s="280">
        <v>13</v>
      </c>
      <c r="CG60" s="280">
        <v>10</v>
      </c>
      <c r="CH60" s="280">
        <v>6</v>
      </c>
      <c r="CI60" s="280">
        <v>9</v>
      </c>
      <c r="CJ60" s="280">
        <v>14</v>
      </c>
      <c r="CK60" s="280">
        <v>17</v>
      </c>
      <c r="CL60" s="280">
        <v>9</v>
      </c>
      <c r="CM60" s="280">
        <v>11</v>
      </c>
      <c r="CN60" s="280">
        <v>5</v>
      </c>
      <c r="CO60" s="280">
        <v>8</v>
      </c>
      <c r="CP60" s="280">
        <v>3</v>
      </c>
      <c r="CQ60" s="280">
        <v>9</v>
      </c>
      <c r="CR60" s="280">
        <v>2</v>
      </c>
      <c r="CS60" s="280">
        <v>5</v>
      </c>
      <c r="CT60" s="280">
        <v>3</v>
      </c>
      <c r="CU60" s="280">
        <v>4</v>
      </c>
      <c r="CV60" s="280">
        <v>2</v>
      </c>
      <c r="CW60" s="280">
        <v>5</v>
      </c>
      <c r="CX60" s="280">
        <v>5</v>
      </c>
      <c r="CY60" s="280">
        <v>2</v>
      </c>
      <c r="CZ60" s="280">
        <v>4</v>
      </c>
      <c r="DA60" s="280">
        <v>9</v>
      </c>
      <c r="DB60" s="281" t="s">
        <v>1293</v>
      </c>
      <c r="DC60" s="280">
        <v>3</v>
      </c>
      <c r="DD60" s="281" t="s">
        <v>1293</v>
      </c>
      <c r="DE60" s="280">
        <v>2</v>
      </c>
      <c r="DF60" s="280">
        <v>1</v>
      </c>
      <c r="DG60" s="280">
        <v>1</v>
      </c>
      <c r="DH60" s="280">
        <v>1</v>
      </c>
      <c r="DI60" s="280">
        <v>2</v>
      </c>
      <c r="DJ60" s="280">
        <v>1</v>
      </c>
      <c r="DK60" s="281" t="s">
        <v>1293</v>
      </c>
      <c r="DL60" s="281" t="s">
        <v>1293</v>
      </c>
      <c r="DM60" s="281" t="s">
        <v>1293</v>
      </c>
      <c r="DN60" s="281" t="s">
        <v>1293</v>
      </c>
      <c r="DO60" s="281" t="s">
        <v>1293</v>
      </c>
      <c r="DP60" s="281" t="s">
        <v>1293</v>
      </c>
      <c r="DQ60" s="281" t="s">
        <v>1293</v>
      </c>
      <c r="DR60" s="281" t="s">
        <v>1293</v>
      </c>
      <c r="DS60" s="281" t="s">
        <v>1293</v>
      </c>
      <c r="DT60" s="281" t="s">
        <v>1293</v>
      </c>
      <c r="DU60" s="281" t="s">
        <v>1293</v>
      </c>
      <c r="DV60" s="281" t="s">
        <v>1293</v>
      </c>
      <c r="DW60" s="281" t="s">
        <v>1293</v>
      </c>
      <c r="DX60" s="281" t="s">
        <v>1293</v>
      </c>
      <c r="DY60" s="281" t="s">
        <v>1293</v>
      </c>
      <c r="DZ60" s="281" t="s">
        <v>1293</v>
      </c>
      <c r="EB60" s="70">
        <f t="shared" si="15"/>
        <v>7.1850393700787389</v>
      </c>
      <c r="EC60" s="70">
        <f t="shared" si="16"/>
        <v>13.484251968503939</v>
      </c>
      <c r="ED60" s="70">
        <f t="shared" si="17"/>
        <v>66.732283464566933</v>
      </c>
      <c r="EE60" s="70">
        <f t="shared" si="18"/>
        <v>12.598425196850393</v>
      </c>
    </row>
    <row r="61" spans="1:135">
      <c r="A61" s="21">
        <v>6515</v>
      </c>
      <c r="B61" s="16" t="s">
        <v>201</v>
      </c>
      <c r="C61" s="35">
        <f t="shared" si="0"/>
        <v>7</v>
      </c>
      <c r="D61" s="172">
        <f t="shared" si="1"/>
        <v>1.2068965517241379</v>
      </c>
      <c r="E61" s="35">
        <f t="shared" si="2"/>
        <v>30</v>
      </c>
      <c r="F61" s="172">
        <f t="shared" si="3"/>
        <v>5.1724137931034484</v>
      </c>
      <c r="G61" s="35">
        <f t="shared" si="4"/>
        <v>67</v>
      </c>
      <c r="H61" s="172">
        <f t="shared" si="5"/>
        <v>11.551724137931034</v>
      </c>
      <c r="I61" s="35">
        <f t="shared" si="6"/>
        <v>102</v>
      </c>
      <c r="J61" s="172">
        <f t="shared" si="7"/>
        <v>17.586206896551722</v>
      </c>
      <c r="K61" s="35">
        <f t="shared" si="8"/>
        <v>290</v>
      </c>
      <c r="L61" s="172">
        <f t="shared" si="9"/>
        <v>50</v>
      </c>
      <c r="M61" s="35">
        <f t="shared" si="10"/>
        <v>64</v>
      </c>
      <c r="N61" s="172">
        <f t="shared" si="11"/>
        <v>11.03448275862069</v>
      </c>
      <c r="O61" s="35">
        <f t="shared" si="12"/>
        <v>20</v>
      </c>
      <c r="P61" s="172">
        <f t="shared" si="13"/>
        <v>3.4482758620689653</v>
      </c>
      <c r="Q61" s="35">
        <f t="shared" si="14"/>
        <v>580</v>
      </c>
      <c r="S61" s="279" t="s">
        <v>201</v>
      </c>
      <c r="T61" s="280">
        <v>580</v>
      </c>
      <c r="U61" s="280">
        <v>7</v>
      </c>
      <c r="V61" s="280">
        <v>8</v>
      </c>
      <c r="W61" s="280">
        <v>5</v>
      </c>
      <c r="X61" s="280">
        <v>8</v>
      </c>
      <c r="Y61" s="280">
        <v>2</v>
      </c>
      <c r="Z61" s="280">
        <v>7</v>
      </c>
      <c r="AA61" s="280">
        <v>4</v>
      </c>
      <c r="AB61" s="280">
        <v>4</v>
      </c>
      <c r="AC61" s="280">
        <v>6</v>
      </c>
      <c r="AD61" s="280">
        <v>10</v>
      </c>
      <c r="AE61" s="280">
        <v>3</v>
      </c>
      <c r="AF61" s="280">
        <v>8</v>
      </c>
      <c r="AG61" s="280">
        <v>8</v>
      </c>
      <c r="AH61" s="280">
        <v>6</v>
      </c>
      <c r="AI61" s="280">
        <v>9</v>
      </c>
      <c r="AJ61" s="280">
        <v>9</v>
      </c>
      <c r="AK61" s="280">
        <v>11</v>
      </c>
      <c r="AL61" s="280">
        <v>14</v>
      </c>
      <c r="AM61" s="280">
        <v>6</v>
      </c>
      <c r="AN61" s="280">
        <v>14</v>
      </c>
      <c r="AO61" s="280">
        <v>10</v>
      </c>
      <c r="AP61" s="280">
        <v>10</v>
      </c>
      <c r="AQ61" s="280">
        <v>11</v>
      </c>
      <c r="AR61" s="280">
        <v>13</v>
      </c>
      <c r="AS61" s="280">
        <v>13</v>
      </c>
      <c r="AT61" s="281" t="s">
        <v>1293</v>
      </c>
      <c r="AU61" s="280">
        <v>4</v>
      </c>
      <c r="AV61" s="280">
        <v>13</v>
      </c>
      <c r="AW61" s="280">
        <v>8</v>
      </c>
      <c r="AX61" s="280">
        <v>5</v>
      </c>
      <c r="AY61" s="280">
        <v>6</v>
      </c>
      <c r="AZ61" s="280">
        <v>7</v>
      </c>
      <c r="BA61" s="280">
        <v>2</v>
      </c>
      <c r="BB61" s="280">
        <v>5</v>
      </c>
      <c r="BC61" s="280">
        <v>2</v>
      </c>
      <c r="BD61" s="280">
        <v>6</v>
      </c>
      <c r="BE61" s="280">
        <v>9</v>
      </c>
      <c r="BF61" s="280">
        <v>4</v>
      </c>
      <c r="BG61" s="280">
        <v>5</v>
      </c>
      <c r="BH61" s="280">
        <v>5</v>
      </c>
      <c r="BI61" s="280">
        <v>3</v>
      </c>
      <c r="BJ61" s="280">
        <v>12</v>
      </c>
      <c r="BK61" s="280">
        <v>7</v>
      </c>
      <c r="BL61" s="280">
        <v>7</v>
      </c>
      <c r="BM61" s="280">
        <v>3</v>
      </c>
      <c r="BN61" s="280">
        <v>6</v>
      </c>
      <c r="BO61" s="280">
        <v>12</v>
      </c>
      <c r="BP61" s="280">
        <v>4</v>
      </c>
      <c r="BQ61" s="280">
        <v>7</v>
      </c>
      <c r="BR61" s="280">
        <v>6</v>
      </c>
      <c r="BS61" s="280">
        <v>9</v>
      </c>
      <c r="BT61" s="280">
        <v>18</v>
      </c>
      <c r="BU61" s="280">
        <v>11</v>
      </c>
      <c r="BV61" s="280">
        <v>6</v>
      </c>
      <c r="BW61" s="280">
        <v>10</v>
      </c>
      <c r="BX61" s="280">
        <v>14</v>
      </c>
      <c r="BY61" s="280">
        <v>7</v>
      </c>
      <c r="BZ61" s="280">
        <v>10</v>
      </c>
      <c r="CA61" s="280">
        <v>13</v>
      </c>
      <c r="CB61" s="280">
        <v>6</v>
      </c>
      <c r="CC61" s="280">
        <v>9</v>
      </c>
      <c r="CD61" s="280">
        <v>2</v>
      </c>
      <c r="CE61" s="280">
        <v>5</v>
      </c>
      <c r="CF61" s="280">
        <v>4</v>
      </c>
      <c r="CG61" s="280">
        <v>7</v>
      </c>
      <c r="CH61" s="280">
        <v>7</v>
      </c>
      <c r="CI61" s="280">
        <v>4</v>
      </c>
      <c r="CJ61" s="280">
        <v>8</v>
      </c>
      <c r="CK61" s="280">
        <v>5</v>
      </c>
      <c r="CL61" s="280">
        <v>5</v>
      </c>
      <c r="CM61" s="280">
        <v>4</v>
      </c>
      <c r="CN61" s="280">
        <v>8</v>
      </c>
      <c r="CO61" s="280">
        <v>4</v>
      </c>
      <c r="CP61" s="280">
        <v>4</v>
      </c>
      <c r="CQ61" s="280">
        <v>7</v>
      </c>
      <c r="CR61" s="280">
        <v>3</v>
      </c>
      <c r="CS61" s="280">
        <v>8</v>
      </c>
      <c r="CT61" s="280">
        <v>4</v>
      </c>
      <c r="CU61" s="280">
        <v>3</v>
      </c>
      <c r="CV61" s="280">
        <v>1</v>
      </c>
      <c r="CW61" s="280">
        <v>3</v>
      </c>
      <c r="CX61" s="280">
        <v>1</v>
      </c>
      <c r="CY61" s="280">
        <v>1</v>
      </c>
      <c r="CZ61" s="280">
        <v>1</v>
      </c>
      <c r="DA61" s="280">
        <v>5</v>
      </c>
      <c r="DB61" s="280">
        <v>1</v>
      </c>
      <c r="DC61" s="280">
        <v>2</v>
      </c>
      <c r="DD61" s="280">
        <v>1</v>
      </c>
      <c r="DE61" s="280">
        <v>1</v>
      </c>
      <c r="DF61" s="280">
        <v>2</v>
      </c>
      <c r="DG61" s="280">
        <v>2</v>
      </c>
      <c r="DH61" s="281" t="s">
        <v>1293</v>
      </c>
      <c r="DI61" s="281" t="s">
        <v>1293</v>
      </c>
      <c r="DJ61" s="281" t="s">
        <v>1293</v>
      </c>
      <c r="DK61" s="281" t="s">
        <v>1293</v>
      </c>
      <c r="DL61" s="281" t="s">
        <v>1293</v>
      </c>
      <c r="DM61" s="281" t="s">
        <v>1293</v>
      </c>
      <c r="DN61" s="281" t="s">
        <v>1293</v>
      </c>
      <c r="DO61" s="281" t="s">
        <v>1293</v>
      </c>
      <c r="DP61" s="281" t="s">
        <v>1293</v>
      </c>
      <c r="DQ61" s="281" t="s">
        <v>1293</v>
      </c>
      <c r="DR61" s="281" t="s">
        <v>1293</v>
      </c>
      <c r="DS61" s="281" t="s">
        <v>1293</v>
      </c>
      <c r="DT61" s="281" t="s">
        <v>1293</v>
      </c>
      <c r="DU61" s="281" t="s">
        <v>1293</v>
      </c>
      <c r="DV61" s="281" t="s">
        <v>1293</v>
      </c>
      <c r="DW61" s="281" t="s">
        <v>1293</v>
      </c>
      <c r="DX61" s="281" t="s">
        <v>1293</v>
      </c>
      <c r="DY61" s="281" t="s">
        <v>1293</v>
      </c>
      <c r="DZ61" s="281" t="s">
        <v>1293</v>
      </c>
      <c r="EB61" s="70">
        <f t="shared" si="15"/>
        <v>6.3793103448275863</v>
      </c>
      <c r="EC61" s="70">
        <f t="shared" si="16"/>
        <v>11.551724137931034</v>
      </c>
      <c r="ED61" s="70">
        <f t="shared" si="17"/>
        <v>67.586206896551715</v>
      </c>
      <c r="EE61" s="70">
        <f t="shared" si="18"/>
        <v>14.482758620689655</v>
      </c>
    </row>
    <row r="62" spans="1:135">
      <c r="A62" s="21">
        <v>6601</v>
      </c>
      <c r="B62" s="39" t="s">
        <v>202</v>
      </c>
      <c r="C62" s="38">
        <f t="shared" si="0"/>
        <v>6</v>
      </c>
      <c r="D62" s="171">
        <f t="shared" si="1"/>
        <v>1.2422360248447204</v>
      </c>
      <c r="E62" s="38">
        <f t="shared" si="2"/>
        <v>27</v>
      </c>
      <c r="F62" s="171">
        <f t="shared" si="3"/>
        <v>5.5900621118012426</v>
      </c>
      <c r="G62" s="38">
        <f t="shared" si="4"/>
        <v>49</v>
      </c>
      <c r="H62" s="171">
        <f t="shared" si="5"/>
        <v>10.144927536231885</v>
      </c>
      <c r="I62" s="38">
        <f t="shared" si="6"/>
        <v>76</v>
      </c>
      <c r="J62" s="171">
        <f t="shared" si="7"/>
        <v>15.734989648033126</v>
      </c>
      <c r="K62" s="38">
        <f t="shared" si="8"/>
        <v>275</v>
      </c>
      <c r="L62" s="171">
        <f t="shared" si="9"/>
        <v>56.935817805383024</v>
      </c>
      <c r="M62" s="38">
        <f t="shared" si="10"/>
        <v>39</v>
      </c>
      <c r="N62" s="171">
        <f t="shared" si="11"/>
        <v>8.0745341614906838</v>
      </c>
      <c r="O62" s="38">
        <f t="shared" si="12"/>
        <v>11</v>
      </c>
      <c r="P62" s="171">
        <f t="shared" si="13"/>
        <v>2.2774327122153206</v>
      </c>
      <c r="Q62" s="38">
        <f t="shared" si="14"/>
        <v>483</v>
      </c>
      <c r="S62" s="279" t="s">
        <v>202</v>
      </c>
      <c r="T62" s="280">
        <v>483</v>
      </c>
      <c r="U62" s="280">
        <v>6</v>
      </c>
      <c r="V62" s="280">
        <v>4</v>
      </c>
      <c r="W62" s="280">
        <v>6</v>
      </c>
      <c r="X62" s="280">
        <v>6</v>
      </c>
      <c r="Y62" s="280">
        <v>3</v>
      </c>
      <c r="Z62" s="280">
        <v>8</v>
      </c>
      <c r="AA62" s="280">
        <v>4</v>
      </c>
      <c r="AB62" s="280">
        <v>9</v>
      </c>
      <c r="AC62" s="280">
        <v>5</v>
      </c>
      <c r="AD62" s="280">
        <v>3</v>
      </c>
      <c r="AE62" s="280">
        <v>6</v>
      </c>
      <c r="AF62" s="280">
        <v>4</v>
      </c>
      <c r="AG62" s="280">
        <v>4</v>
      </c>
      <c r="AH62" s="280">
        <v>5</v>
      </c>
      <c r="AI62" s="280">
        <v>6</v>
      </c>
      <c r="AJ62" s="280">
        <v>3</v>
      </c>
      <c r="AK62" s="280">
        <v>6</v>
      </c>
      <c r="AL62" s="280">
        <v>6</v>
      </c>
      <c r="AM62" s="280">
        <v>7</v>
      </c>
      <c r="AN62" s="280">
        <v>8</v>
      </c>
      <c r="AO62" s="280">
        <v>3</v>
      </c>
      <c r="AP62" s="280">
        <v>7</v>
      </c>
      <c r="AQ62" s="280">
        <v>8</v>
      </c>
      <c r="AR62" s="280">
        <v>8</v>
      </c>
      <c r="AS62" s="280">
        <v>13</v>
      </c>
      <c r="AT62" s="280">
        <v>10</v>
      </c>
      <c r="AU62" s="280">
        <v>12</v>
      </c>
      <c r="AV62" s="280">
        <v>10</v>
      </c>
      <c r="AW62" s="280">
        <v>5</v>
      </c>
      <c r="AX62" s="280">
        <v>9</v>
      </c>
      <c r="AY62" s="280">
        <v>6</v>
      </c>
      <c r="AZ62" s="280">
        <v>10</v>
      </c>
      <c r="BA62" s="280">
        <v>3</v>
      </c>
      <c r="BB62" s="280">
        <v>2</v>
      </c>
      <c r="BC62" s="280">
        <v>7</v>
      </c>
      <c r="BD62" s="280">
        <v>6</v>
      </c>
      <c r="BE62" s="280">
        <v>11</v>
      </c>
      <c r="BF62" s="280">
        <v>8</v>
      </c>
      <c r="BG62" s="280">
        <v>10</v>
      </c>
      <c r="BH62" s="280">
        <v>6</v>
      </c>
      <c r="BI62" s="280">
        <v>7</v>
      </c>
      <c r="BJ62" s="280">
        <v>3</v>
      </c>
      <c r="BK62" s="280">
        <v>6</v>
      </c>
      <c r="BL62" s="280">
        <v>6</v>
      </c>
      <c r="BM62" s="280">
        <v>2</v>
      </c>
      <c r="BN62" s="280">
        <v>11</v>
      </c>
      <c r="BO62" s="280">
        <v>7</v>
      </c>
      <c r="BP62" s="280">
        <v>5</v>
      </c>
      <c r="BQ62" s="280">
        <v>14</v>
      </c>
      <c r="BR62" s="280">
        <v>7</v>
      </c>
      <c r="BS62" s="280">
        <v>9</v>
      </c>
      <c r="BT62" s="280">
        <v>4</v>
      </c>
      <c r="BU62" s="280">
        <v>13</v>
      </c>
      <c r="BV62" s="280">
        <v>12</v>
      </c>
      <c r="BW62" s="280">
        <v>5</v>
      </c>
      <c r="BX62" s="280">
        <v>8</v>
      </c>
      <c r="BY62" s="280">
        <v>7</v>
      </c>
      <c r="BZ62" s="280">
        <v>8</v>
      </c>
      <c r="CA62" s="280">
        <v>4</v>
      </c>
      <c r="CB62" s="280">
        <v>7</v>
      </c>
      <c r="CC62" s="280">
        <v>9</v>
      </c>
      <c r="CD62" s="280">
        <v>3</v>
      </c>
      <c r="CE62" s="280">
        <v>5</v>
      </c>
      <c r="CF62" s="280">
        <v>3</v>
      </c>
      <c r="CG62" s="280">
        <v>2</v>
      </c>
      <c r="CH62" s="280">
        <v>1</v>
      </c>
      <c r="CI62" s="280">
        <v>2</v>
      </c>
      <c r="CJ62" s="280">
        <v>8</v>
      </c>
      <c r="CK62" s="280">
        <v>5</v>
      </c>
      <c r="CL62" s="280">
        <v>4</v>
      </c>
      <c r="CM62" s="280">
        <v>7</v>
      </c>
      <c r="CN62" s="280">
        <v>2</v>
      </c>
      <c r="CO62" s="280">
        <v>1</v>
      </c>
      <c r="CP62" s="280">
        <v>3</v>
      </c>
      <c r="CQ62" s="280">
        <v>1</v>
      </c>
      <c r="CR62" s="280">
        <v>2</v>
      </c>
      <c r="CS62" s="281" t="s">
        <v>1293</v>
      </c>
      <c r="CT62" s="280">
        <v>5</v>
      </c>
      <c r="CU62" s="281" t="s">
        <v>1293</v>
      </c>
      <c r="CV62" s="280">
        <v>1</v>
      </c>
      <c r="CW62" s="280">
        <v>1</v>
      </c>
      <c r="CX62" s="280">
        <v>4</v>
      </c>
      <c r="CY62" s="280">
        <v>1</v>
      </c>
      <c r="CZ62" s="281" t="s">
        <v>1293</v>
      </c>
      <c r="DA62" s="280">
        <v>1</v>
      </c>
      <c r="DB62" s="280">
        <v>1</v>
      </c>
      <c r="DC62" s="281" t="s">
        <v>1293</v>
      </c>
      <c r="DD62" s="281" t="s">
        <v>1293</v>
      </c>
      <c r="DE62" s="281" t="s">
        <v>1293</v>
      </c>
      <c r="DF62" s="280">
        <v>1</v>
      </c>
      <c r="DG62" s="280">
        <v>1</v>
      </c>
      <c r="DH62" s="280">
        <v>1</v>
      </c>
      <c r="DI62" s="281" t="s">
        <v>1293</v>
      </c>
      <c r="DJ62" s="281" t="s">
        <v>1293</v>
      </c>
      <c r="DK62" s="281" t="s">
        <v>1293</v>
      </c>
      <c r="DL62" s="281" t="s">
        <v>1293</v>
      </c>
      <c r="DM62" s="281" t="s">
        <v>1293</v>
      </c>
      <c r="DN62" s="281" t="s">
        <v>1293</v>
      </c>
      <c r="DO62" s="281" t="s">
        <v>1293</v>
      </c>
      <c r="DP62" s="281" t="s">
        <v>1293</v>
      </c>
      <c r="DQ62" s="281" t="s">
        <v>1293</v>
      </c>
      <c r="DR62" s="281" t="s">
        <v>1293</v>
      </c>
      <c r="DS62" s="281" t="s">
        <v>1293</v>
      </c>
      <c r="DT62" s="281" t="s">
        <v>1293</v>
      </c>
      <c r="DU62" s="281" t="s">
        <v>1293</v>
      </c>
      <c r="DV62" s="281" t="s">
        <v>1293</v>
      </c>
      <c r="DW62" s="281" t="s">
        <v>1293</v>
      </c>
      <c r="DX62" s="281" t="s">
        <v>1293</v>
      </c>
      <c r="DY62" s="281" t="s">
        <v>1293</v>
      </c>
      <c r="DZ62" s="281" t="s">
        <v>1293</v>
      </c>
      <c r="EB62" s="70">
        <f t="shared" si="15"/>
        <v>6.8322981366459627</v>
      </c>
      <c r="EC62" s="70">
        <f t="shared" si="16"/>
        <v>10.144927536231885</v>
      </c>
      <c r="ED62" s="70">
        <f t="shared" si="17"/>
        <v>72.670807453416145</v>
      </c>
      <c r="EE62" s="70">
        <f t="shared" si="18"/>
        <v>10.351966873706004</v>
      </c>
    </row>
    <row r="63" spans="1:135">
      <c r="A63" s="21">
        <v>6602</v>
      </c>
      <c r="B63" s="16" t="s">
        <v>203</v>
      </c>
      <c r="C63" s="35">
        <f t="shared" si="0"/>
        <v>5</v>
      </c>
      <c r="D63" s="172">
        <f t="shared" si="1"/>
        <v>1.3440860215053763</v>
      </c>
      <c r="E63" s="35">
        <f t="shared" si="2"/>
        <v>21</v>
      </c>
      <c r="F63" s="172">
        <f t="shared" si="3"/>
        <v>5.6451612903225801</v>
      </c>
      <c r="G63" s="35">
        <f t="shared" si="4"/>
        <v>49</v>
      </c>
      <c r="H63" s="172">
        <f t="shared" si="5"/>
        <v>13.172043010752688</v>
      </c>
      <c r="I63" s="35">
        <f t="shared" si="6"/>
        <v>58</v>
      </c>
      <c r="J63" s="172">
        <f t="shared" si="7"/>
        <v>15.591397849462366</v>
      </c>
      <c r="K63" s="35">
        <f t="shared" si="8"/>
        <v>169</v>
      </c>
      <c r="L63" s="172">
        <f t="shared" si="9"/>
        <v>45.43010752688172</v>
      </c>
      <c r="M63" s="35">
        <f t="shared" si="10"/>
        <v>52</v>
      </c>
      <c r="N63" s="172">
        <f t="shared" si="11"/>
        <v>13.978494623655912</v>
      </c>
      <c r="O63" s="35">
        <f t="shared" si="12"/>
        <v>18</v>
      </c>
      <c r="P63" s="172">
        <f t="shared" si="13"/>
        <v>4.838709677419355</v>
      </c>
      <c r="Q63" s="35">
        <f t="shared" si="14"/>
        <v>372</v>
      </c>
      <c r="S63" s="279" t="s">
        <v>203</v>
      </c>
      <c r="T63" s="280">
        <v>372</v>
      </c>
      <c r="U63" s="280">
        <v>5</v>
      </c>
      <c r="V63" s="280">
        <v>4</v>
      </c>
      <c r="W63" s="280">
        <v>2</v>
      </c>
      <c r="X63" s="280">
        <v>6</v>
      </c>
      <c r="Y63" s="280">
        <v>3</v>
      </c>
      <c r="Z63" s="280">
        <v>6</v>
      </c>
      <c r="AA63" s="280">
        <v>5</v>
      </c>
      <c r="AB63" s="280">
        <v>7</v>
      </c>
      <c r="AC63" s="280">
        <v>6</v>
      </c>
      <c r="AD63" s="280">
        <v>7</v>
      </c>
      <c r="AE63" s="280">
        <v>2</v>
      </c>
      <c r="AF63" s="280">
        <v>6</v>
      </c>
      <c r="AG63" s="280">
        <v>4</v>
      </c>
      <c r="AH63" s="280">
        <v>3</v>
      </c>
      <c r="AI63" s="280">
        <v>4</v>
      </c>
      <c r="AJ63" s="280">
        <v>5</v>
      </c>
      <c r="AK63" s="280">
        <v>7</v>
      </c>
      <c r="AL63" s="280">
        <v>9</v>
      </c>
      <c r="AM63" s="280">
        <v>5</v>
      </c>
      <c r="AN63" s="280">
        <v>6</v>
      </c>
      <c r="AO63" s="280">
        <v>9</v>
      </c>
      <c r="AP63" s="280">
        <v>2</v>
      </c>
      <c r="AQ63" s="280">
        <v>5</v>
      </c>
      <c r="AR63" s="280">
        <v>4</v>
      </c>
      <c r="AS63" s="280">
        <v>4</v>
      </c>
      <c r="AT63" s="280">
        <v>7</v>
      </c>
      <c r="AU63" s="280">
        <v>3</v>
      </c>
      <c r="AV63" s="280">
        <v>5</v>
      </c>
      <c r="AW63" s="280">
        <v>5</v>
      </c>
      <c r="AX63" s="280">
        <v>4</v>
      </c>
      <c r="AY63" s="280">
        <v>3</v>
      </c>
      <c r="AZ63" s="280">
        <v>2</v>
      </c>
      <c r="BA63" s="280">
        <v>6</v>
      </c>
      <c r="BB63" s="280">
        <v>5</v>
      </c>
      <c r="BC63" s="280">
        <v>4</v>
      </c>
      <c r="BD63" s="280">
        <v>5</v>
      </c>
      <c r="BE63" s="280">
        <v>4</v>
      </c>
      <c r="BF63" s="280">
        <v>4</v>
      </c>
      <c r="BG63" s="280">
        <v>5</v>
      </c>
      <c r="BH63" s="280">
        <v>6</v>
      </c>
      <c r="BI63" s="280">
        <v>3</v>
      </c>
      <c r="BJ63" s="280">
        <v>4</v>
      </c>
      <c r="BK63" s="280">
        <v>2</v>
      </c>
      <c r="BL63" s="280">
        <v>5</v>
      </c>
      <c r="BM63" s="280">
        <v>7</v>
      </c>
      <c r="BN63" s="280">
        <v>7</v>
      </c>
      <c r="BO63" s="280">
        <v>5</v>
      </c>
      <c r="BP63" s="280">
        <v>3</v>
      </c>
      <c r="BQ63" s="280">
        <v>5</v>
      </c>
      <c r="BR63" s="280">
        <v>5</v>
      </c>
      <c r="BS63" s="280">
        <v>7</v>
      </c>
      <c r="BT63" s="280">
        <v>1</v>
      </c>
      <c r="BU63" s="280">
        <v>4</v>
      </c>
      <c r="BV63" s="280">
        <v>1</v>
      </c>
      <c r="BW63" s="280">
        <v>4</v>
      </c>
      <c r="BX63" s="280">
        <v>4</v>
      </c>
      <c r="BY63" s="280">
        <v>4</v>
      </c>
      <c r="BZ63" s="280">
        <v>4</v>
      </c>
      <c r="CA63" s="280">
        <v>2</v>
      </c>
      <c r="CB63" s="280">
        <v>5</v>
      </c>
      <c r="CC63" s="280">
        <v>5</v>
      </c>
      <c r="CD63" s="280">
        <v>2</v>
      </c>
      <c r="CE63" s="280">
        <v>3</v>
      </c>
      <c r="CF63" s="280">
        <v>3</v>
      </c>
      <c r="CG63" s="280">
        <v>5</v>
      </c>
      <c r="CH63" s="280">
        <v>5</v>
      </c>
      <c r="CI63" s="280">
        <v>3</v>
      </c>
      <c r="CJ63" s="280">
        <v>5</v>
      </c>
      <c r="CK63" s="280">
        <v>5</v>
      </c>
      <c r="CL63" s="280">
        <v>6</v>
      </c>
      <c r="CM63" s="280">
        <v>9</v>
      </c>
      <c r="CN63" s="280">
        <v>6</v>
      </c>
      <c r="CO63" s="280">
        <v>3</v>
      </c>
      <c r="CP63" s="280">
        <v>2</v>
      </c>
      <c r="CQ63" s="280">
        <v>3</v>
      </c>
      <c r="CR63" s="280">
        <v>2</v>
      </c>
      <c r="CS63" s="280">
        <v>5</v>
      </c>
      <c r="CT63" s="280">
        <v>2</v>
      </c>
      <c r="CU63" s="280">
        <v>1</v>
      </c>
      <c r="CV63" s="280">
        <v>3</v>
      </c>
      <c r="CW63" s="280">
        <v>1</v>
      </c>
      <c r="CX63" s="280">
        <v>3</v>
      </c>
      <c r="CY63" s="280">
        <v>2</v>
      </c>
      <c r="CZ63" s="281" t="s">
        <v>1293</v>
      </c>
      <c r="DA63" s="280">
        <v>2</v>
      </c>
      <c r="DB63" s="280">
        <v>1</v>
      </c>
      <c r="DC63" s="280">
        <v>3</v>
      </c>
      <c r="DD63" s="281" t="s">
        <v>1293</v>
      </c>
      <c r="DE63" s="280">
        <v>2</v>
      </c>
      <c r="DF63" s="281" t="s">
        <v>1293</v>
      </c>
      <c r="DG63" s="280">
        <v>1</v>
      </c>
      <c r="DH63" s="280">
        <v>1</v>
      </c>
      <c r="DI63" s="281" t="s">
        <v>1293</v>
      </c>
      <c r="DJ63" s="280">
        <v>1</v>
      </c>
      <c r="DK63" s="281" t="s">
        <v>1293</v>
      </c>
      <c r="DL63" s="281" t="s">
        <v>1293</v>
      </c>
      <c r="DM63" s="281" t="s">
        <v>1293</v>
      </c>
      <c r="DN63" s="281" t="s">
        <v>1293</v>
      </c>
      <c r="DO63" s="280">
        <v>1</v>
      </c>
      <c r="DP63" s="281" t="s">
        <v>1293</v>
      </c>
      <c r="DQ63" s="281" t="s">
        <v>1293</v>
      </c>
      <c r="DR63" s="281" t="s">
        <v>1293</v>
      </c>
      <c r="DS63" s="281" t="s">
        <v>1293</v>
      </c>
      <c r="DT63" s="281" t="s">
        <v>1293</v>
      </c>
      <c r="DU63" s="281" t="s">
        <v>1293</v>
      </c>
      <c r="DV63" s="281" t="s">
        <v>1293</v>
      </c>
      <c r="DW63" s="281" t="s">
        <v>1293</v>
      </c>
      <c r="DX63" s="281" t="s">
        <v>1293</v>
      </c>
      <c r="DY63" s="281" t="s">
        <v>1293</v>
      </c>
      <c r="DZ63" s="281" t="s">
        <v>1293</v>
      </c>
      <c r="EB63" s="70">
        <f t="shared" si="15"/>
        <v>6.9892473118279561</v>
      </c>
      <c r="EC63" s="70">
        <f t="shared" si="16"/>
        <v>13.172043010752688</v>
      </c>
      <c r="ED63" s="70">
        <f t="shared" si="17"/>
        <v>61.021505376344088</v>
      </c>
      <c r="EE63" s="70">
        <f t="shared" si="18"/>
        <v>18.817204301075268</v>
      </c>
    </row>
    <row r="64" spans="1:135">
      <c r="A64" s="21">
        <v>6607</v>
      </c>
      <c r="B64" s="39" t="s">
        <v>204</v>
      </c>
      <c r="C64" s="38">
        <f t="shared" si="0"/>
        <v>5</v>
      </c>
      <c r="D64" s="171">
        <f t="shared" si="1"/>
        <v>1.0141987829614605</v>
      </c>
      <c r="E64" s="38">
        <f t="shared" si="2"/>
        <v>32</v>
      </c>
      <c r="F64" s="171">
        <f t="shared" si="3"/>
        <v>6.4908722109533468</v>
      </c>
      <c r="G64" s="38">
        <f t="shared" si="4"/>
        <v>34</v>
      </c>
      <c r="H64" s="171">
        <f t="shared" si="5"/>
        <v>6.8965517241379306</v>
      </c>
      <c r="I64" s="38">
        <f t="shared" si="6"/>
        <v>93</v>
      </c>
      <c r="J64" s="171">
        <f t="shared" si="7"/>
        <v>18.864097363083165</v>
      </c>
      <c r="K64" s="38">
        <f t="shared" si="8"/>
        <v>285</v>
      </c>
      <c r="L64" s="171">
        <f t="shared" si="9"/>
        <v>57.809330628803245</v>
      </c>
      <c r="M64" s="38">
        <f t="shared" si="10"/>
        <v>30</v>
      </c>
      <c r="N64" s="171">
        <f t="shared" si="11"/>
        <v>6.0851926977687629</v>
      </c>
      <c r="O64" s="38">
        <f t="shared" si="12"/>
        <v>14</v>
      </c>
      <c r="P64" s="171">
        <f t="shared" si="13"/>
        <v>2.8397565922920891</v>
      </c>
      <c r="Q64" s="38">
        <f t="shared" si="14"/>
        <v>493</v>
      </c>
      <c r="S64" s="279" t="s">
        <v>204</v>
      </c>
      <c r="T64" s="280">
        <v>493</v>
      </c>
      <c r="U64" s="280">
        <v>5</v>
      </c>
      <c r="V64" s="280">
        <v>5</v>
      </c>
      <c r="W64" s="280">
        <v>7</v>
      </c>
      <c r="X64" s="280">
        <v>7</v>
      </c>
      <c r="Y64" s="280">
        <v>8</v>
      </c>
      <c r="Z64" s="280">
        <v>5</v>
      </c>
      <c r="AA64" s="280">
        <v>1</v>
      </c>
      <c r="AB64" s="280">
        <v>7</v>
      </c>
      <c r="AC64" s="280">
        <v>5</v>
      </c>
      <c r="AD64" s="280">
        <v>1</v>
      </c>
      <c r="AE64" s="280">
        <v>3</v>
      </c>
      <c r="AF64" s="280">
        <v>5</v>
      </c>
      <c r="AG64" s="280">
        <v>4</v>
      </c>
      <c r="AH64" s="280">
        <v>4</v>
      </c>
      <c r="AI64" s="281" t="s">
        <v>1293</v>
      </c>
      <c r="AJ64" s="280">
        <v>4</v>
      </c>
      <c r="AK64" s="280">
        <v>4</v>
      </c>
      <c r="AL64" s="280">
        <v>3</v>
      </c>
      <c r="AM64" s="280">
        <v>7</v>
      </c>
      <c r="AN64" s="280">
        <v>7</v>
      </c>
      <c r="AO64" s="280">
        <v>9</v>
      </c>
      <c r="AP64" s="280">
        <v>11</v>
      </c>
      <c r="AQ64" s="280">
        <v>12</v>
      </c>
      <c r="AR64" s="280">
        <v>11</v>
      </c>
      <c r="AS64" s="280">
        <v>13</v>
      </c>
      <c r="AT64" s="280">
        <v>16</v>
      </c>
      <c r="AU64" s="280">
        <v>17</v>
      </c>
      <c r="AV64" s="280">
        <v>14</v>
      </c>
      <c r="AW64" s="280">
        <v>18</v>
      </c>
      <c r="AX64" s="280">
        <v>10</v>
      </c>
      <c r="AY64" s="280">
        <v>16</v>
      </c>
      <c r="AZ64" s="280">
        <v>4</v>
      </c>
      <c r="BA64" s="280">
        <v>9</v>
      </c>
      <c r="BB64" s="280">
        <v>7</v>
      </c>
      <c r="BC64" s="280">
        <v>11</v>
      </c>
      <c r="BD64" s="280">
        <v>6</v>
      </c>
      <c r="BE64" s="280">
        <v>6</v>
      </c>
      <c r="BF64" s="280">
        <v>3</v>
      </c>
      <c r="BG64" s="280">
        <v>3</v>
      </c>
      <c r="BH64" s="280">
        <v>5</v>
      </c>
      <c r="BI64" s="280">
        <v>4</v>
      </c>
      <c r="BJ64" s="280">
        <v>3</v>
      </c>
      <c r="BK64" s="280">
        <v>5</v>
      </c>
      <c r="BL64" s="280">
        <v>6</v>
      </c>
      <c r="BM64" s="281" t="s">
        <v>1293</v>
      </c>
      <c r="BN64" s="280">
        <v>2</v>
      </c>
      <c r="BO64" s="280">
        <v>2</v>
      </c>
      <c r="BP64" s="280">
        <v>7</v>
      </c>
      <c r="BQ64" s="280">
        <v>5</v>
      </c>
      <c r="BR64" s="280">
        <v>3</v>
      </c>
      <c r="BS64" s="280">
        <v>6</v>
      </c>
      <c r="BT64" s="280">
        <v>8</v>
      </c>
      <c r="BU64" s="280">
        <v>10</v>
      </c>
      <c r="BV64" s="280">
        <v>7</v>
      </c>
      <c r="BW64" s="280">
        <v>4</v>
      </c>
      <c r="BX64" s="280">
        <v>11</v>
      </c>
      <c r="BY64" s="280">
        <v>4</v>
      </c>
      <c r="BZ64" s="280">
        <v>8</v>
      </c>
      <c r="CA64" s="280">
        <v>13</v>
      </c>
      <c r="CB64" s="280">
        <v>10</v>
      </c>
      <c r="CC64" s="280">
        <v>7</v>
      </c>
      <c r="CD64" s="280">
        <v>5</v>
      </c>
      <c r="CE64" s="280">
        <v>5</v>
      </c>
      <c r="CF64" s="280">
        <v>4</v>
      </c>
      <c r="CG64" s="280">
        <v>3</v>
      </c>
      <c r="CH64" s="280">
        <v>7</v>
      </c>
      <c r="CI64" s="280">
        <v>7</v>
      </c>
      <c r="CJ64" s="280">
        <v>4</v>
      </c>
      <c r="CK64" s="280">
        <v>3</v>
      </c>
      <c r="CL64" s="280">
        <v>6</v>
      </c>
      <c r="CM64" s="280">
        <v>3</v>
      </c>
      <c r="CN64" s="280">
        <v>5</v>
      </c>
      <c r="CO64" s="281" t="s">
        <v>1293</v>
      </c>
      <c r="CP64" s="280">
        <v>4</v>
      </c>
      <c r="CQ64" s="281" t="s">
        <v>1293</v>
      </c>
      <c r="CR64" s="281" t="s">
        <v>1293</v>
      </c>
      <c r="CS64" s="280">
        <v>1</v>
      </c>
      <c r="CT64" s="280">
        <v>2</v>
      </c>
      <c r="CU64" s="280">
        <v>1</v>
      </c>
      <c r="CV64" s="280">
        <v>1</v>
      </c>
      <c r="CW64" s="280">
        <v>3</v>
      </c>
      <c r="CX64" s="281" t="s">
        <v>1293</v>
      </c>
      <c r="CY64" s="281" t="s">
        <v>1293</v>
      </c>
      <c r="CZ64" s="280">
        <v>3</v>
      </c>
      <c r="DA64" s="280">
        <v>1</v>
      </c>
      <c r="DB64" s="281" t="s">
        <v>1293</v>
      </c>
      <c r="DC64" s="280">
        <v>2</v>
      </c>
      <c r="DD64" s="281" t="s">
        <v>1293</v>
      </c>
      <c r="DE64" s="280">
        <v>2</v>
      </c>
      <c r="DF64" s="280">
        <v>1</v>
      </c>
      <c r="DG64" s="280">
        <v>1</v>
      </c>
      <c r="DH64" s="281" t="s">
        <v>1293</v>
      </c>
      <c r="DI64" s="281" t="s">
        <v>1293</v>
      </c>
      <c r="DJ64" s="281" t="s">
        <v>1293</v>
      </c>
      <c r="DK64" s="281" t="s">
        <v>1293</v>
      </c>
      <c r="DL64" s="280">
        <v>1</v>
      </c>
      <c r="DM64" s="281" t="s">
        <v>1293</v>
      </c>
      <c r="DN64" s="281" t="s">
        <v>1293</v>
      </c>
      <c r="DO64" s="281" t="s">
        <v>1293</v>
      </c>
      <c r="DP64" s="281" t="s">
        <v>1293</v>
      </c>
      <c r="DQ64" s="281" t="s">
        <v>1293</v>
      </c>
      <c r="DR64" s="281" t="s">
        <v>1293</v>
      </c>
      <c r="DS64" s="281" t="s">
        <v>1293</v>
      </c>
      <c r="DT64" s="281" t="s">
        <v>1293</v>
      </c>
      <c r="DU64" s="281" t="s">
        <v>1293</v>
      </c>
      <c r="DV64" s="281" t="s">
        <v>1293</v>
      </c>
      <c r="DW64" s="281" t="s">
        <v>1293</v>
      </c>
      <c r="DX64" s="281" t="s">
        <v>1293</v>
      </c>
      <c r="DY64" s="281" t="s">
        <v>1293</v>
      </c>
      <c r="DZ64" s="281" t="s">
        <v>1293</v>
      </c>
      <c r="EB64" s="70">
        <f t="shared" si="15"/>
        <v>7.5050709939148073</v>
      </c>
      <c r="EC64" s="70">
        <f t="shared" si="16"/>
        <v>6.8965517241379306</v>
      </c>
      <c r="ED64" s="70">
        <f t="shared" si="17"/>
        <v>76.673427991886413</v>
      </c>
      <c r="EE64" s="70">
        <f t="shared" si="18"/>
        <v>8.9249492900608516</v>
      </c>
    </row>
    <row r="65" spans="1:135">
      <c r="A65" s="21">
        <v>6611</v>
      </c>
      <c r="B65" s="16" t="s">
        <v>205</v>
      </c>
      <c r="C65" s="35">
        <f t="shared" si="0"/>
        <v>1</v>
      </c>
      <c r="D65" s="172">
        <f t="shared" si="1"/>
        <v>1.7241379310344827</v>
      </c>
      <c r="E65" s="35">
        <f t="shared" si="2"/>
        <v>1</v>
      </c>
      <c r="F65" s="172">
        <f t="shared" si="3"/>
        <v>1.7241379310344827</v>
      </c>
      <c r="G65" s="35">
        <f t="shared" si="4"/>
        <v>2</v>
      </c>
      <c r="H65" s="172">
        <f t="shared" si="5"/>
        <v>3.4482758620689653</v>
      </c>
      <c r="I65" s="35">
        <f t="shared" si="6"/>
        <v>5</v>
      </c>
      <c r="J65" s="172">
        <f t="shared" si="7"/>
        <v>8.6206896551724146</v>
      </c>
      <c r="K65" s="35">
        <f t="shared" si="8"/>
        <v>29</v>
      </c>
      <c r="L65" s="172">
        <f t="shared" si="9"/>
        <v>50</v>
      </c>
      <c r="M65" s="35">
        <f t="shared" si="10"/>
        <v>12</v>
      </c>
      <c r="N65" s="172">
        <f t="shared" si="11"/>
        <v>20.689655172413794</v>
      </c>
      <c r="O65" s="35">
        <f t="shared" si="12"/>
        <v>8</v>
      </c>
      <c r="P65" s="172">
        <f t="shared" si="13"/>
        <v>13.793103448275861</v>
      </c>
      <c r="Q65" s="35">
        <f t="shared" si="14"/>
        <v>58</v>
      </c>
      <c r="S65" s="279" t="s">
        <v>205</v>
      </c>
      <c r="T65" s="280">
        <v>58</v>
      </c>
      <c r="U65" s="280">
        <v>1</v>
      </c>
      <c r="V65" s="281" t="s">
        <v>1293</v>
      </c>
      <c r="W65" s="281" t="s">
        <v>1293</v>
      </c>
      <c r="X65" s="281" t="s">
        <v>1293</v>
      </c>
      <c r="Y65" s="280">
        <v>1</v>
      </c>
      <c r="Z65" s="281" t="s">
        <v>1293</v>
      </c>
      <c r="AA65" s="281" t="s">
        <v>1293</v>
      </c>
      <c r="AB65" s="281" t="s">
        <v>1293</v>
      </c>
      <c r="AC65" s="281" t="s">
        <v>1293</v>
      </c>
      <c r="AD65" s="281" t="s">
        <v>1293</v>
      </c>
      <c r="AE65" s="281" t="s">
        <v>1293</v>
      </c>
      <c r="AF65" s="281" t="s">
        <v>1293</v>
      </c>
      <c r="AG65" s="281" t="s">
        <v>1293</v>
      </c>
      <c r="AH65" s="280">
        <v>1</v>
      </c>
      <c r="AI65" s="281" t="s">
        <v>1293</v>
      </c>
      <c r="AJ65" s="280">
        <v>1</v>
      </c>
      <c r="AK65" s="281" t="s">
        <v>1293</v>
      </c>
      <c r="AL65" s="281" t="s">
        <v>1293</v>
      </c>
      <c r="AM65" s="281" t="s">
        <v>1293</v>
      </c>
      <c r="AN65" s="281" t="s">
        <v>1293</v>
      </c>
      <c r="AO65" s="280">
        <v>1</v>
      </c>
      <c r="AP65" s="280">
        <v>2</v>
      </c>
      <c r="AQ65" s="281" t="s">
        <v>1293</v>
      </c>
      <c r="AR65" s="281" t="s">
        <v>1293</v>
      </c>
      <c r="AS65" s="280">
        <v>2</v>
      </c>
      <c r="AT65" s="281" t="s">
        <v>1293</v>
      </c>
      <c r="AU65" s="280">
        <v>1</v>
      </c>
      <c r="AV65" s="281" t="s">
        <v>1293</v>
      </c>
      <c r="AW65" s="281" t="s">
        <v>1293</v>
      </c>
      <c r="AX65" s="281" t="s">
        <v>1293</v>
      </c>
      <c r="AY65" s="281" t="s">
        <v>1293</v>
      </c>
      <c r="AZ65" s="281" t="s">
        <v>1293</v>
      </c>
      <c r="BA65" s="281" t="s">
        <v>1293</v>
      </c>
      <c r="BB65" s="281" t="s">
        <v>1293</v>
      </c>
      <c r="BC65" s="281" t="s">
        <v>1293</v>
      </c>
      <c r="BD65" s="280">
        <v>1</v>
      </c>
      <c r="BE65" s="281" t="s">
        <v>1293</v>
      </c>
      <c r="BF65" s="281" t="s">
        <v>1293</v>
      </c>
      <c r="BG65" s="280">
        <v>2</v>
      </c>
      <c r="BH65" s="281" t="s">
        <v>1293</v>
      </c>
      <c r="BI65" s="281" t="s">
        <v>1293</v>
      </c>
      <c r="BJ65" s="281" t="s">
        <v>1293</v>
      </c>
      <c r="BK65" s="281" t="s">
        <v>1293</v>
      </c>
      <c r="BL65" s="280">
        <v>1</v>
      </c>
      <c r="BM65" s="280">
        <v>1</v>
      </c>
      <c r="BN65" s="280">
        <v>1</v>
      </c>
      <c r="BO65" s="281" t="s">
        <v>1293</v>
      </c>
      <c r="BP65" s="280">
        <v>1</v>
      </c>
      <c r="BQ65" s="281" t="s">
        <v>1293</v>
      </c>
      <c r="BR65" s="281" t="s">
        <v>1293</v>
      </c>
      <c r="BS65" s="280">
        <v>1</v>
      </c>
      <c r="BT65" s="281" t="s">
        <v>1293</v>
      </c>
      <c r="BU65" s="281" t="s">
        <v>1293</v>
      </c>
      <c r="BV65" s="280">
        <v>4</v>
      </c>
      <c r="BW65" s="280">
        <v>1</v>
      </c>
      <c r="BX65" s="280">
        <v>2</v>
      </c>
      <c r="BY65" s="280">
        <v>2</v>
      </c>
      <c r="BZ65" s="280">
        <v>1</v>
      </c>
      <c r="CA65" s="281" t="s">
        <v>1293</v>
      </c>
      <c r="CB65" s="280">
        <v>1</v>
      </c>
      <c r="CC65" s="281" t="s">
        <v>1293</v>
      </c>
      <c r="CD65" s="280">
        <v>1</v>
      </c>
      <c r="CE65" s="280">
        <v>2</v>
      </c>
      <c r="CF65" s="280">
        <v>1</v>
      </c>
      <c r="CG65" s="281" t="s">
        <v>1293</v>
      </c>
      <c r="CH65" s="280">
        <v>2</v>
      </c>
      <c r="CI65" s="280">
        <v>3</v>
      </c>
      <c r="CJ65" s="281" t="s">
        <v>1293</v>
      </c>
      <c r="CK65" s="280">
        <v>1</v>
      </c>
      <c r="CL65" s="280">
        <v>1</v>
      </c>
      <c r="CM65" s="281" t="s">
        <v>1293</v>
      </c>
      <c r="CN65" s="280">
        <v>5</v>
      </c>
      <c r="CO65" s="280">
        <v>1</v>
      </c>
      <c r="CP65" s="280">
        <v>2</v>
      </c>
      <c r="CQ65" s="280">
        <v>1</v>
      </c>
      <c r="CR65" s="281" t="s">
        <v>1293</v>
      </c>
      <c r="CS65" s="281" t="s">
        <v>1293</v>
      </c>
      <c r="CT65" s="281" t="s">
        <v>1293</v>
      </c>
      <c r="CU65" s="280">
        <v>1</v>
      </c>
      <c r="CV65" s="281" t="s">
        <v>1293</v>
      </c>
      <c r="CW65" s="280">
        <v>1</v>
      </c>
      <c r="CX65" s="280">
        <v>1</v>
      </c>
      <c r="CY65" s="281" t="s">
        <v>1293</v>
      </c>
      <c r="CZ65" s="280">
        <v>1</v>
      </c>
      <c r="DA65" s="281" t="s">
        <v>1293</v>
      </c>
      <c r="DB65" s="280">
        <v>1</v>
      </c>
      <c r="DC65" s="280">
        <v>1</v>
      </c>
      <c r="DD65" s="280">
        <v>1</v>
      </c>
      <c r="DE65" s="281" t="s">
        <v>1293</v>
      </c>
      <c r="DF65" s="280">
        <v>1</v>
      </c>
      <c r="DG65" s="281" t="s">
        <v>1293</v>
      </c>
      <c r="DH65" s="281" t="s">
        <v>1293</v>
      </c>
      <c r="DI65" s="280">
        <v>1</v>
      </c>
      <c r="DJ65" s="281" t="s">
        <v>1293</v>
      </c>
      <c r="DK65" s="281" t="s">
        <v>1293</v>
      </c>
      <c r="DL65" s="281" t="s">
        <v>1293</v>
      </c>
      <c r="DM65" s="281" t="s">
        <v>1293</v>
      </c>
      <c r="DN65" s="281" t="s">
        <v>1293</v>
      </c>
      <c r="DO65" s="281" t="s">
        <v>1293</v>
      </c>
      <c r="DP65" s="281" t="s">
        <v>1293</v>
      </c>
      <c r="DQ65" s="281" t="s">
        <v>1293</v>
      </c>
      <c r="DR65" s="281" t="s">
        <v>1293</v>
      </c>
      <c r="DS65" s="281" t="s">
        <v>1293</v>
      </c>
      <c r="DT65" s="281" t="s">
        <v>1293</v>
      </c>
      <c r="DU65" s="281" t="s">
        <v>1293</v>
      </c>
      <c r="DV65" s="281" t="s">
        <v>1293</v>
      </c>
      <c r="DW65" s="281" t="s">
        <v>1293</v>
      </c>
      <c r="DX65" s="281" t="s">
        <v>1293</v>
      </c>
      <c r="DY65" s="281" t="s">
        <v>1293</v>
      </c>
      <c r="DZ65" s="281" t="s">
        <v>1293</v>
      </c>
      <c r="EB65" s="70">
        <f t="shared" si="15"/>
        <v>3.4482758620689653</v>
      </c>
      <c r="EC65" s="70">
        <f t="shared" si="16"/>
        <v>3.4482758620689653</v>
      </c>
      <c r="ED65" s="70">
        <f t="shared" si="17"/>
        <v>58.620689655172413</v>
      </c>
      <c r="EE65" s="70">
        <f t="shared" si="18"/>
        <v>34.482758620689651</v>
      </c>
    </row>
    <row r="66" spans="1:135">
      <c r="A66" s="21">
        <v>6612</v>
      </c>
      <c r="B66" s="39" t="s">
        <v>206</v>
      </c>
      <c r="C66" s="38">
        <f t="shared" si="0"/>
        <v>8</v>
      </c>
      <c r="D66" s="171">
        <f t="shared" si="1"/>
        <v>0.83160083160083165</v>
      </c>
      <c r="E66" s="38">
        <f t="shared" si="2"/>
        <v>37</v>
      </c>
      <c r="F66" s="171">
        <f t="shared" si="3"/>
        <v>3.8461538461538463</v>
      </c>
      <c r="G66" s="38">
        <f t="shared" si="4"/>
        <v>106</v>
      </c>
      <c r="H66" s="171">
        <f t="shared" si="5"/>
        <v>11.01871101871102</v>
      </c>
      <c r="I66" s="38">
        <f t="shared" si="6"/>
        <v>117</v>
      </c>
      <c r="J66" s="171">
        <f t="shared" si="7"/>
        <v>12.162162162162163</v>
      </c>
      <c r="K66" s="38">
        <f t="shared" si="8"/>
        <v>526</v>
      </c>
      <c r="L66" s="171">
        <f t="shared" si="9"/>
        <v>54.677754677754677</v>
      </c>
      <c r="M66" s="38">
        <f t="shared" si="10"/>
        <v>113</v>
      </c>
      <c r="N66" s="171">
        <f t="shared" si="11"/>
        <v>11.746361746361748</v>
      </c>
      <c r="O66" s="38">
        <f t="shared" si="12"/>
        <v>55</v>
      </c>
      <c r="P66" s="171">
        <f t="shared" si="13"/>
        <v>5.7172557172557177</v>
      </c>
      <c r="Q66" s="38">
        <f t="shared" si="14"/>
        <v>962</v>
      </c>
      <c r="S66" s="279" t="s">
        <v>206</v>
      </c>
      <c r="T66" s="280">
        <v>962</v>
      </c>
      <c r="U66" s="280">
        <v>8</v>
      </c>
      <c r="V66" s="280">
        <v>4</v>
      </c>
      <c r="W66" s="280">
        <v>6</v>
      </c>
      <c r="X66" s="280">
        <v>11</v>
      </c>
      <c r="Y66" s="280">
        <v>9</v>
      </c>
      <c r="Z66" s="280">
        <v>7</v>
      </c>
      <c r="AA66" s="280">
        <v>7</v>
      </c>
      <c r="AB66" s="280">
        <v>7</v>
      </c>
      <c r="AC66" s="280">
        <v>14</v>
      </c>
      <c r="AD66" s="280">
        <v>10</v>
      </c>
      <c r="AE66" s="280">
        <v>14</v>
      </c>
      <c r="AF66" s="280">
        <v>11</v>
      </c>
      <c r="AG66" s="280">
        <v>11</v>
      </c>
      <c r="AH66" s="280">
        <v>9</v>
      </c>
      <c r="AI66" s="280">
        <v>13</v>
      </c>
      <c r="AJ66" s="280">
        <v>10</v>
      </c>
      <c r="AK66" s="280">
        <v>11</v>
      </c>
      <c r="AL66" s="280">
        <v>13</v>
      </c>
      <c r="AM66" s="280">
        <v>12</v>
      </c>
      <c r="AN66" s="280">
        <v>11</v>
      </c>
      <c r="AO66" s="280">
        <v>12</v>
      </c>
      <c r="AP66" s="280">
        <v>10</v>
      </c>
      <c r="AQ66" s="280">
        <v>15</v>
      </c>
      <c r="AR66" s="280">
        <v>12</v>
      </c>
      <c r="AS66" s="280">
        <v>11</v>
      </c>
      <c r="AT66" s="280">
        <v>10</v>
      </c>
      <c r="AU66" s="280">
        <v>19</v>
      </c>
      <c r="AV66" s="280">
        <v>13</v>
      </c>
      <c r="AW66" s="280">
        <v>11</v>
      </c>
      <c r="AX66" s="280">
        <v>14</v>
      </c>
      <c r="AY66" s="280">
        <v>11</v>
      </c>
      <c r="AZ66" s="280">
        <v>8</v>
      </c>
      <c r="BA66" s="280">
        <v>12</v>
      </c>
      <c r="BB66" s="280">
        <v>15</v>
      </c>
      <c r="BC66" s="280">
        <v>12</v>
      </c>
      <c r="BD66" s="280">
        <v>6</v>
      </c>
      <c r="BE66" s="280">
        <v>7</v>
      </c>
      <c r="BF66" s="280">
        <v>10</v>
      </c>
      <c r="BG66" s="280">
        <v>10</v>
      </c>
      <c r="BH66" s="280">
        <v>11</v>
      </c>
      <c r="BI66" s="280">
        <v>10</v>
      </c>
      <c r="BJ66" s="280">
        <v>7</v>
      </c>
      <c r="BK66" s="280">
        <v>17</v>
      </c>
      <c r="BL66" s="280">
        <v>13</v>
      </c>
      <c r="BM66" s="280">
        <v>8</v>
      </c>
      <c r="BN66" s="280">
        <v>17</v>
      </c>
      <c r="BO66" s="280">
        <v>13</v>
      </c>
      <c r="BP66" s="280">
        <v>16</v>
      </c>
      <c r="BQ66" s="280">
        <v>20</v>
      </c>
      <c r="BR66" s="280">
        <v>10</v>
      </c>
      <c r="BS66" s="280">
        <v>6</v>
      </c>
      <c r="BT66" s="280">
        <v>13</v>
      </c>
      <c r="BU66" s="280">
        <v>16</v>
      </c>
      <c r="BV66" s="280">
        <v>19</v>
      </c>
      <c r="BW66" s="280">
        <v>11</v>
      </c>
      <c r="BX66" s="280">
        <v>23</v>
      </c>
      <c r="BY66" s="280">
        <v>15</v>
      </c>
      <c r="BZ66" s="280">
        <v>13</v>
      </c>
      <c r="CA66" s="280">
        <v>20</v>
      </c>
      <c r="CB66" s="280">
        <v>15</v>
      </c>
      <c r="CC66" s="280">
        <v>20</v>
      </c>
      <c r="CD66" s="280">
        <v>12</v>
      </c>
      <c r="CE66" s="280">
        <v>15</v>
      </c>
      <c r="CF66" s="280">
        <v>13</v>
      </c>
      <c r="CG66" s="280">
        <v>8</v>
      </c>
      <c r="CH66" s="280">
        <v>13</v>
      </c>
      <c r="CI66" s="280">
        <v>4</v>
      </c>
      <c r="CJ66" s="280">
        <v>11</v>
      </c>
      <c r="CK66" s="280">
        <v>11</v>
      </c>
      <c r="CL66" s="280">
        <v>11</v>
      </c>
      <c r="CM66" s="280">
        <v>6</v>
      </c>
      <c r="CN66" s="280">
        <v>8</v>
      </c>
      <c r="CO66" s="280">
        <v>10</v>
      </c>
      <c r="CP66" s="280">
        <v>6</v>
      </c>
      <c r="CQ66" s="280">
        <v>6</v>
      </c>
      <c r="CR66" s="280">
        <v>9</v>
      </c>
      <c r="CS66" s="280">
        <v>8</v>
      </c>
      <c r="CT66" s="280">
        <v>8</v>
      </c>
      <c r="CU66" s="280">
        <v>10</v>
      </c>
      <c r="CV66" s="280">
        <v>9</v>
      </c>
      <c r="CW66" s="280">
        <v>5</v>
      </c>
      <c r="CX66" s="280">
        <v>7</v>
      </c>
      <c r="CY66" s="280">
        <v>3</v>
      </c>
      <c r="CZ66" s="280">
        <v>5</v>
      </c>
      <c r="DA66" s="280">
        <v>6</v>
      </c>
      <c r="DB66" s="280">
        <v>5</v>
      </c>
      <c r="DC66" s="280">
        <v>1</v>
      </c>
      <c r="DD66" s="280">
        <v>6</v>
      </c>
      <c r="DE66" s="280">
        <v>8</v>
      </c>
      <c r="DF66" s="280">
        <v>2</v>
      </c>
      <c r="DG66" s="281" t="s">
        <v>1293</v>
      </c>
      <c r="DH66" s="280">
        <v>1</v>
      </c>
      <c r="DI66" s="281" t="s">
        <v>1293</v>
      </c>
      <c r="DJ66" s="280">
        <v>1</v>
      </c>
      <c r="DK66" s="280">
        <v>1</v>
      </c>
      <c r="DL66" s="281" t="s">
        <v>1293</v>
      </c>
      <c r="DM66" s="280">
        <v>1</v>
      </c>
      <c r="DN66" s="281" t="s">
        <v>1293</v>
      </c>
      <c r="DO66" s="280">
        <v>2</v>
      </c>
      <c r="DP66" s="280">
        <v>1</v>
      </c>
      <c r="DQ66" s="281" t="s">
        <v>1293</v>
      </c>
      <c r="DR66" s="281" t="s">
        <v>1293</v>
      </c>
      <c r="DS66" s="281" t="s">
        <v>1293</v>
      </c>
      <c r="DT66" s="281" t="s">
        <v>1293</v>
      </c>
      <c r="DU66" s="281" t="s">
        <v>1293</v>
      </c>
      <c r="DV66" s="281" t="s">
        <v>1293</v>
      </c>
      <c r="DW66" s="281" t="s">
        <v>1293</v>
      </c>
      <c r="DX66" s="281" t="s">
        <v>1293</v>
      </c>
      <c r="DY66" s="281" t="s">
        <v>1293</v>
      </c>
      <c r="DZ66" s="281" t="s">
        <v>1293</v>
      </c>
      <c r="EB66" s="70">
        <f t="shared" si="15"/>
        <v>4.6777546777546775</v>
      </c>
      <c r="EC66" s="70">
        <f t="shared" si="16"/>
        <v>11.01871101871102</v>
      </c>
      <c r="ED66" s="70">
        <f t="shared" si="17"/>
        <v>66.839916839916839</v>
      </c>
      <c r="EE66" s="70">
        <f t="shared" si="18"/>
        <v>17.463617463617467</v>
      </c>
    </row>
    <row r="67" spans="1:135">
      <c r="A67" s="21">
        <v>6706</v>
      </c>
      <c r="B67" s="16" t="s">
        <v>207</v>
      </c>
      <c r="C67" s="35">
        <f t="shared" si="0"/>
        <v>1</v>
      </c>
      <c r="D67" s="172">
        <f t="shared" si="1"/>
        <v>1.0869565217391304</v>
      </c>
      <c r="E67" s="35">
        <f t="shared" si="2"/>
        <v>4</v>
      </c>
      <c r="F67" s="172">
        <f t="shared" si="3"/>
        <v>4.3478260869565215</v>
      </c>
      <c r="G67" s="35">
        <f t="shared" si="4"/>
        <v>15</v>
      </c>
      <c r="H67" s="172">
        <f t="shared" si="5"/>
        <v>16.304347826086957</v>
      </c>
      <c r="I67" s="35">
        <f t="shared" si="6"/>
        <v>9</v>
      </c>
      <c r="J67" s="172">
        <f t="shared" si="7"/>
        <v>9.7826086956521738</v>
      </c>
      <c r="K67" s="35">
        <f t="shared" si="8"/>
        <v>51</v>
      </c>
      <c r="L67" s="172">
        <f t="shared" si="9"/>
        <v>55.434782608695656</v>
      </c>
      <c r="M67" s="35">
        <f t="shared" si="10"/>
        <v>10</v>
      </c>
      <c r="N67" s="172">
        <f t="shared" si="11"/>
        <v>10.869565217391305</v>
      </c>
      <c r="O67" s="35">
        <f t="shared" si="12"/>
        <v>2</v>
      </c>
      <c r="P67" s="172">
        <f t="shared" si="13"/>
        <v>2.1739130434782608</v>
      </c>
      <c r="Q67" s="35">
        <f t="shared" si="14"/>
        <v>92</v>
      </c>
      <c r="S67" s="279" t="s">
        <v>207</v>
      </c>
      <c r="T67" s="280">
        <v>92</v>
      </c>
      <c r="U67" s="280">
        <v>1</v>
      </c>
      <c r="V67" s="281" t="s">
        <v>1293</v>
      </c>
      <c r="W67" s="280">
        <v>1</v>
      </c>
      <c r="X67" s="280">
        <v>1</v>
      </c>
      <c r="Y67" s="281" t="s">
        <v>1293</v>
      </c>
      <c r="Z67" s="280">
        <v>2</v>
      </c>
      <c r="AA67" s="280">
        <v>3</v>
      </c>
      <c r="AB67" s="281" t="s">
        <v>1293</v>
      </c>
      <c r="AC67" s="280">
        <v>3</v>
      </c>
      <c r="AD67" s="280">
        <v>1</v>
      </c>
      <c r="AE67" s="280">
        <v>1</v>
      </c>
      <c r="AF67" s="281" t="s">
        <v>1293</v>
      </c>
      <c r="AG67" s="280">
        <v>1</v>
      </c>
      <c r="AH67" s="280">
        <v>1</v>
      </c>
      <c r="AI67" s="280">
        <v>5</v>
      </c>
      <c r="AJ67" s="281" t="s">
        <v>1293</v>
      </c>
      <c r="AK67" s="281" t="s">
        <v>1293</v>
      </c>
      <c r="AL67" s="280">
        <v>1</v>
      </c>
      <c r="AM67" s="281" t="s">
        <v>1293</v>
      </c>
      <c r="AN67" s="280">
        <v>2</v>
      </c>
      <c r="AO67" s="280">
        <v>1</v>
      </c>
      <c r="AP67" s="281" t="s">
        <v>1293</v>
      </c>
      <c r="AQ67" s="280">
        <v>4</v>
      </c>
      <c r="AR67" s="280">
        <v>1</v>
      </c>
      <c r="AS67" s="281" t="s">
        <v>1293</v>
      </c>
      <c r="AT67" s="281" t="s">
        <v>1293</v>
      </c>
      <c r="AU67" s="281" t="s">
        <v>1293</v>
      </c>
      <c r="AV67" s="280">
        <v>2</v>
      </c>
      <c r="AW67" s="281" t="s">
        <v>1293</v>
      </c>
      <c r="AX67" s="280">
        <v>2</v>
      </c>
      <c r="AY67" s="281" t="s">
        <v>1293</v>
      </c>
      <c r="AZ67" s="280">
        <v>1</v>
      </c>
      <c r="BA67" s="280">
        <v>2</v>
      </c>
      <c r="BB67" s="281" t="s">
        <v>1293</v>
      </c>
      <c r="BC67" s="280">
        <v>3</v>
      </c>
      <c r="BD67" s="281" t="s">
        <v>1293</v>
      </c>
      <c r="BE67" s="280">
        <v>2</v>
      </c>
      <c r="BF67" s="280">
        <v>1</v>
      </c>
      <c r="BG67" s="280">
        <v>1</v>
      </c>
      <c r="BH67" s="280">
        <v>3</v>
      </c>
      <c r="BI67" s="280">
        <v>1</v>
      </c>
      <c r="BJ67" s="280">
        <v>2</v>
      </c>
      <c r="BK67" s="280">
        <v>2</v>
      </c>
      <c r="BL67" s="281" t="s">
        <v>1293</v>
      </c>
      <c r="BM67" s="280">
        <v>2</v>
      </c>
      <c r="BN67" s="280">
        <v>1</v>
      </c>
      <c r="BO67" s="280">
        <v>2</v>
      </c>
      <c r="BP67" s="281" t="s">
        <v>1293</v>
      </c>
      <c r="BQ67" s="281" t="s">
        <v>1293</v>
      </c>
      <c r="BR67" s="281" t="s">
        <v>1293</v>
      </c>
      <c r="BS67" s="281" t="s">
        <v>1293</v>
      </c>
      <c r="BT67" s="281" t="s">
        <v>1293</v>
      </c>
      <c r="BU67" s="280">
        <v>2</v>
      </c>
      <c r="BV67" s="280">
        <v>1</v>
      </c>
      <c r="BW67" s="280">
        <v>4</v>
      </c>
      <c r="BX67" s="281" t="s">
        <v>1293</v>
      </c>
      <c r="BY67" s="281" t="s">
        <v>1293</v>
      </c>
      <c r="BZ67" s="280">
        <v>1</v>
      </c>
      <c r="CA67" s="281" t="s">
        <v>1293</v>
      </c>
      <c r="CB67" s="280">
        <v>2</v>
      </c>
      <c r="CC67" s="280">
        <v>1</v>
      </c>
      <c r="CD67" s="280">
        <v>2</v>
      </c>
      <c r="CE67" s="280">
        <v>4</v>
      </c>
      <c r="CF67" s="280">
        <v>2</v>
      </c>
      <c r="CG67" s="280">
        <v>2</v>
      </c>
      <c r="CH67" s="280">
        <v>2</v>
      </c>
      <c r="CI67" s="280">
        <v>1</v>
      </c>
      <c r="CJ67" s="280">
        <v>1</v>
      </c>
      <c r="CK67" s="281" t="s">
        <v>1293</v>
      </c>
      <c r="CL67" s="280">
        <v>1</v>
      </c>
      <c r="CM67" s="280">
        <v>1</v>
      </c>
      <c r="CN67" s="281" t="s">
        <v>1293</v>
      </c>
      <c r="CO67" s="280">
        <v>4</v>
      </c>
      <c r="CP67" s="281" t="s">
        <v>1293</v>
      </c>
      <c r="CQ67" s="281" t="s">
        <v>1293</v>
      </c>
      <c r="CR67" s="281" t="s">
        <v>1293</v>
      </c>
      <c r="CS67" s="281" t="s">
        <v>1293</v>
      </c>
      <c r="CT67" s="280">
        <v>3</v>
      </c>
      <c r="CU67" s="281" t="s">
        <v>1293</v>
      </c>
      <c r="CV67" s="281" t="s">
        <v>1293</v>
      </c>
      <c r="CW67" s="280">
        <v>1</v>
      </c>
      <c r="CX67" s="281" t="s">
        <v>1293</v>
      </c>
      <c r="CY67" s="281" t="s">
        <v>1293</v>
      </c>
      <c r="CZ67" s="281" t="s">
        <v>1293</v>
      </c>
      <c r="DA67" s="281" t="s">
        <v>1293</v>
      </c>
      <c r="DB67" s="281" t="s">
        <v>1293</v>
      </c>
      <c r="DC67" s="281" t="s">
        <v>1293</v>
      </c>
      <c r="DD67" s="281" t="s">
        <v>1293</v>
      </c>
      <c r="DE67" s="281" t="s">
        <v>1293</v>
      </c>
      <c r="DF67" s="280">
        <v>1</v>
      </c>
      <c r="DG67" s="281" t="s">
        <v>1293</v>
      </c>
      <c r="DH67" s="281" t="s">
        <v>1293</v>
      </c>
      <c r="DI67" s="281" t="s">
        <v>1293</v>
      </c>
      <c r="DJ67" s="281" t="s">
        <v>1293</v>
      </c>
      <c r="DK67" s="281" t="s">
        <v>1293</v>
      </c>
      <c r="DL67" s="281" t="s">
        <v>1293</v>
      </c>
      <c r="DM67" s="281" t="s">
        <v>1293</v>
      </c>
      <c r="DN67" s="281" t="s">
        <v>1293</v>
      </c>
      <c r="DO67" s="281" t="s">
        <v>1293</v>
      </c>
      <c r="DP67" s="281" t="s">
        <v>1293</v>
      </c>
      <c r="DQ67" s="281" t="s">
        <v>1293</v>
      </c>
      <c r="DR67" s="281" t="s">
        <v>1293</v>
      </c>
      <c r="DS67" s="281" t="s">
        <v>1293</v>
      </c>
      <c r="DT67" s="281" t="s">
        <v>1293</v>
      </c>
      <c r="DU67" s="281" t="s">
        <v>1293</v>
      </c>
      <c r="DV67" s="281" t="s">
        <v>1293</v>
      </c>
      <c r="DW67" s="281" t="s">
        <v>1293</v>
      </c>
      <c r="DX67" s="281" t="s">
        <v>1293</v>
      </c>
      <c r="DY67" s="281" t="s">
        <v>1293</v>
      </c>
      <c r="DZ67" s="281" t="s">
        <v>1293</v>
      </c>
      <c r="EB67" s="70">
        <f t="shared" si="15"/>
        <v>5.4347826086956523</v>
      </c>
      <c r="EC67" s="70">
        <f t="shared" si="16"/>
        <v>16.304347826086957</v>
      </c>
      <c r="ED67" s="70">
        <f t="shared" si="17"/>
        <v>65.217391304347828</v>
      </c>
      <c r="EE67" s="70">
        <f t="shared" si="18"/>
        <v>13.043478260869566</v>
      </c>
    </row>
    <row r="68" spans="1:135">
      <c r="A68" s="21">
        <v>6709</v>
      </c>
      <c r="B68" s="39" t="s">
        <v>208</v>
      </c>
      <c r="C68" s="38">
        <f t="shared" si="0"/>
        <v>5</v>
      </c>
      <c r="D68" s="171">
        <f t="shared" si="1"/>
        <v>1.0395010395010396</v>
      </c>
      <c r="E68" s="38">
        <f t="shared" si="2"/>
        <v>22</v>
      </c>
      <c r="F68" s="171">
        <f t="shared" si="3"/>
        <v>4.5738045738045745</v>
      </c>
      <c r="G68" s="38">
        <f t="shared" si="4"/>
        <v>57</v>
      </c>
      <c r="H68" s="171">
        <f t="shared" si="5"/>
        <v>11.850311850311851</v>
      </c>
      <c r="I68" s="38">
        <f t="shared" si="6"/>
        <v>82</v>
      </c>
      <c r="J68" s="171">
        <f t="shared" si="7"/>
        <v>17.047817047817048</v>
      </c>
      <c r="K68" s="38">
        <f t="shared" si="8"/>
        <v>253</v>
      </c>
      <c r="L68" s="171">
        <f t="shared" si="9"/>
        <v>52.598752598752597</v>
      </c>
      <c r="M68" s="38">
        <f t="shared" si="10"/>
        <v>47</v>
      </c>
      <c r="N68" s="171">
        <f t="shared" si="11"/>
        <v>9.7713097713097721</v>
      </c>
      <c r="O68" s="38">
        <f t="shared" si="12"/>
        <v>15</v>
      </c>
      <c r="P68" s="171">
        <f t="shared" si="13"/>
        <v>3.1185031185031189</v>
      </c>
      <c r="Q68" s="38">
        <f t="shared" si="14"/>
        <v>481</v>
      </c>
      <c r="S68" s="279" t="s">
        <v>208</v>
      </c>
      <c r="T68" s="280">
        <v>481</v>
      </c>
      <c r="U68" s="280">
        <v>5</v>
      </c>
      <c r="V68" s="280">
        <v>4</v>
      </c>
      <c r="W68" s="280">
        <v>5</v>
      </c>
      <c r="X68" s="280">
        <v>3</v>
      </c>
      <c r="Y68" s="280">
        <v>3</v>
      </c>
      <c r="Z68" s="280">
        <v>7</v>
      </c>
      <c r="AA68" s="280">
        <v>5</v>
      </c>
      <c r="AB68" s="280">
        <v>10</v>
      </c>
      <c r="AC68" s="280">
        <v>5</v>
      </c>
      <c r="AD68" s="280">
        <v>5</v>
      </c>
      <c r="AE68" s="280">
        <v>1</v>
      </c>
      <c r="AF68" s="280">
        <v>6</v>
      </c>
      <c r="AG68" s="280">
        <v>7</v>
      </c>
      <c r="AH68" s="280">
        <v>8</v>
      </c>
      <c r="AI68" s="280">
        <v>7</v>
      </c>
      <c r="AJ68" s="280">
        <v>3</v>
      </c>
      <c r="AK68" s="280">
        <v>9</v>
      </c>
      <c r="AL68" s="280">
        <v>5</v>
      </c>
      <c r="AM68" s="280">
        <v>8</v>
      </c>
      <c r="AN68" s="280">
        <v>9</v>
      </c>
      <c r="AO68" s="280">
        <v>12</v>
      </c>
      <c r="AP68" s="280">
        <v>7</v>
      </c>
      <c r="AQ68" s="280">
        <v>12</v>
      </c>
      <c r="AR68" s="280">
        <v>5</v>
      </c>
      <c r="AS68" s="280">
        <v>13</v>
      </c>
      <c r="AT68" s="280">
        <v>2</v>
      </c>
      <c r="AU68" s="280">
        <v>8</v>
      </c>
      <c r="AV68" s="280">
        <v>7</v>
      </c>
      <c r="AW68" s="280">
        <v>5</v>
      </c>
      <c r="AX68" s="280">
        <v>8</v>
      </c>
      <c r="AY68" s="280">
        <v>4</v>
      </c>
      <c r="AZ68" s="280">
        <v>5</v>
      </c>
      <c r="BA68" s="280">
        <v>5</v>
      </c>
      <c r="BB68" s="280">
        <v>8</v>
      </c>
      <c r="BC68" s="280">
        <v>4</v>
      </c>
      <c r="BD68" s="280">
        <v>5</v>
      </c>
      <c r="BE68" s="280">
        <v>8</v>
      </c>
      <c r="BF68" s="280">
        <v>10</v>
      </c>
      <c r="BG68" s="280">
        <v>5</v>
      </c>
      <c r="BH68" s="280">
        <v>9</v>
      </c>
      <c r="BI68" s="280">
        <v>7</v>
      </c>
      <c r="BJ68" s="280">
        <v>6</v>
      </c>
      <c r="BK68" s="280">
        <v>2</v>
      </c>
      <c r="BL68" s="280">
        <v>6</v>
      </c>
      <c r="BM68" s="280">
        <v>5</v>
      </c>
      <c r="BN68" s="280">
        <v>8</v>
      </c>
      <c r="BO68" s="280">
        <v>4</v>
      </c>
      <c r="BP68" s="280">
        <v>4</v>
      </c>
      <c r="BQ68" s="280">
        <v>6</v>
      </c>
      <c r="BR68" s="280">
        <v>8</v>
      </c>
      <c r="BS68" s="280">
        <v>7</v>
      </c>
      <c r="BT68" s="280">
        <v>11</v>
      </c>
      <c r="BU68" s="280">
        <v>6</v>
      </c>
      <c r="BV68" s="280">
        <v>10</v>
      </c>
      <c r="BW68" s="280">
        <v>4</v>
      </c>
      <c r="BX68" s="280">
        <v>5</v>
      </c>
      <c r="BY68" s="280">
        <v>7</v>
      </c>
      <c r="BZ68" s="280">
        <v>5</v>
      </c>
      <c r="CA68" s="280">
        <v>6</v>
      </c>
      <c r="CB68" s="280">
        <v>10</v>
      </c>
      <c r="CC68" s="280">
        <v>9</v>
      </c>
      <c r="CD68" s="280">
        <v>4</v>
      </c>
      <c r="CE68" s="280">
        <v>6</v>
      </c>
      <c r="CF68" s="280">
        <v>4</v>
      </c>
      <c r="CG68" s="280">
        <v>4</v>
      </c>
      <c r="CH68" s="280">
        <v>3</v>
      </c>
      <c r="CI68" s="280">
        <v>5</v>
      </c>
      <c r="CJ68" s="280">
        <v>3</v>
      </c>
      <c r="CK68" s="280">
        <v>3</v>
      </c>
      <c r="CL68" s="280">
        <v>2</v>
      </c>
      <c r="CM68" s="280">
        <v>4</v>
      </c>
      <c r="CN68" s="280">
        <v>2</v>
      </c>
      <c r="CO68" s="280">
        <v>4</v>
      </c>
      <c r="CP68" s="280">
        <v>7</v>
      </c>
      <c r="CQ68" s="280">
        <v>2</v>
      </c>
      <c r="CR68" s="280">
        <v>3</v>
      </c>
      <c r="CS68" s="280">
        <v>6</v>
      </c>
      <c r="CT68" s="280">
        <v>6</v>
      </c>
      <c r="CU68" s="280">
        <v>2</v>
      </c>
      <c r="CV68" s="280">
        <v>3</v>
      </c>
      <c r="CW68" s="280">
        <v>1</v>
      </c>
      <c r="CX68" s="280">
        <v>3</v>
      </c>
      <c r="CY68" s="280">
        <v>1</v>
      </c>
      <c r="CZ68" s="280">
        <v>1</v>
      </c>
      <c r="DA68" s="280">
        <v>2</v>
      </c>
      <c r="DB68" s="280">
        <v>2</v>
      </c>
      <c r="DC68" s="280">
        <v>2</v>
      </c>
      <c r="DD68" s="280">
        <v>1</v>
      </c>
      <c r="DE68" s="281" t="s">
        <v>1293</v>
      </c>
      <c r="DF68" s="280">
        <v>1</v>
      </c>
      <c r="DG68" s="281" t="s">
        <v>1293</v>
      </c>
      <c r="DH68" s="281" t="s">
        <v>1293</v>
      </c>
      <c r="DI68" s="281" t="s">
        <v>1293</v>
      </c>
      <c r="DJ68" s="281" t="s">
        <v>1293</v>
      </c>
      <c r="DK68" s="281" t="s">
        <v>1293</v>
      </c>
      <c r="DL68" s="281" t="s">
        <v>1293</v>
      </c>
      <c r="DM68" s="281" t="s">
        <v>1293</v>
      </c>
      <c r="DN68" s="281" t="s">
        <v>1293</v>
      </c>
      <c r="DO68" s="281" t="s">
        <v>1293</v>
      </c>
      <c r="DP68" s="281" t="s">
        <v>1293</v>
      </c>
      <c r="DQ68" s="280">
        <v>1</v>
      </c>
      <c r="DR68" s="281" t="s">
        <v>1293</v>
      </c>
      <c r="DS68" s="281" t="s">
        <v>1293</v>
      </c>
      <c r="DT68" s="281" t="s">
        <v>1293</v>
      </c>
      <c r="DU68" s="281" t="s">
        <v>1293</v>
      </c>
      <c r="DV68" s="281" t="s">
        <v>1293</v>
      </c>
      <c r="DW68" s="281" t="s">
        <v>1293</v>
      </c>
      <c r="DX68" s="281" t="s">
        <v>1293</v>
      </c>
      <c r="DY68" s="281" t="s">
        <v>1293</v>
      </c>
      <c r="DZ68" s="281" t="s">
        <v>1293</v>
      </c>
      <c r="EB68" s="70">
        <f t="shared" si="15"/>
        <v>5.6133056133056138</v>
      </c>
      <c r="EC68" s="70">
        <f t="shared" si="16"/>
        <v>11.850311850311851</v>
      </c>
      <c r="ED68" s="70">
        <f t="shared" si="17"/>
        <v>69.646569646569645</v>
      </c>
      <c r="EE68" s="70">
        <f t="shared" si="18"/>
        <v>12.889812889812891</v>
      </c>
    </row>
    <row r="69" spans="1:135">
      <c r="B69" s="173" t="s">
        <v>607</v>
      </c>
      <c r="C69" s="49">
        <f>SUM(C56:C68)</f>
        <v>317</v>
      </c>
      <c r="D69" s="174">
        <f t="shared" si="1"/>
        <v>1.0409483466325156</v>
      </c>
      <c r="E69" s="49">
        <f>SUM(E56:E68)</f>
        <v>1874</v>
      </c>
      <c r="F69" s="174">
        <f t="shared" si="3"/>
        <v>6.1537451154237681</v>
      </c>
      <c r="G69" s="49">
        <f>SUM(G56:G68)</f>
        <v>4000</v>
      </c>
      <c r="H69" s="174">
        <f t="shared" si="5"/>
        <v>13.134994910189473</v>
      </c>
      <c r="I69" s="49">
        <f>SUM(I56:I68)</f>
        <v>4348</v>
      </c>
      <c r="J69" s="174">
        <f t="shared" si="7"/>
        <v>14.277739467375955</v>
      </c>
      <c r="K69" s="49">
        <f>SUM(K56:K68)</f>
        <v>15694</v>
      </c>
      <c r="L69" s="174">
        <f t="shared" si="9"/>
        <v>51.535152530128393</v>
      </c>
      <c r="M69" s="49">
        <f>SUM(M56:M68)</f>
        <v>2953</v>
      </c>
      <c r="N69" s="174">
        <f t="shared" si="11"/>
        <v>9.6969099924473774</v>
      </c>
      <c r="O69" s="49">
        <f>SUM(O56:O68)</f>
        <v>1267</v>
      </c>
      <c r="P69" s="174">
        <f t="shared" si="13"/>
        <v>4.160509637802515</v>
      </c>
      <c r="Q69" s="49">
        <f>SUM(Q56:Q68)</f>
        <v>30453</v>
      </c>
      <c r="S69" s="279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0"/>
      <c r="BN69" s="280"/>
      <c r="BO69" s="280"/>
      <c r="BP69" s="280"/>
      <c r="BQ69" s="280"/>
      <c r="BR69" s="280"/>
      <c r="BS69" s="280"/>
      <c r="BT69" s="280"/>
      <c r="BU69" s="280"/>
      <c r="BV69" s="280"/>
      <c r="BW69" s="280"/>
      <c r="BX69" s="280"/>
      <c r="BY69" s="280"/>
      <c r="BZ69" s="280"/>
      <c r="CA69" s="280"/>
      <c r="CB69" s="280"/>
      <c r="CC69" s="280"/>
      <c r="CD69" s="280"/>
      <c r="CE69" s="280"/>
      <c r="CF69" s="280"/>
      <c r="CG69" s="280"/>
      <c r="CH69" s="280"/>
      <c r="CI69" s="280"/>
      <c r="CJ69" s="280"/>
      <c r="CK69" s="280"/>
      <c r="CL69" s="280"/>
      <c r="CM69" s="280"/>
      <c r="CN69" s="280"/>
      <c r="CO69" s="280"/>
      <c r="CP69" s="280"/>
      <c r="CQ69" s="280"/>
      <c r="CR69" s="280"/>
      <c r="CS69" s="280"/>
      <c r="CT69" s="280"/>
      <c r="CU69" s="280"/>
      <c r="CV69" s="280"/>
      <c r="CW69" s="280"/>
      <c r="CX69" s="280"/>
      <c r="CY69" s="280"/>
      <c r="CZ69" s="280"/>
      <c r="DA69" s="280"/>
      <c r="DB69" s="280"/>
      <c r="DC69" s="280"/>
      <c r="DD69" s="280"/>
      <c r="DE69" s="281"/>
      <c r="DF69" s="280"/>
      <c r="DG69" s="281"/>
      <c r="DH69" s="281"/>
      <c r="DI69" s="281"/>
      <c r="DJ69" s="281"/>
      <c r="DK69" s="281"/>
      <c r="DL69" s="281"/>
      <c r="DM69" s="281"/>
      <c r="DN69" s="281"/>
      <c r="DO69" s="281"/>
      <c r="DP69" s="281"/>
      <c r="DQ69" s="280"/>
      <c r="DR69" s="281"/>
      <c r="DS69" s="281"/>
      <c r="DT69" s="281"/>
      <c r="DU69" s="281"/>
      <c r="DV69" s="281"/>
      <c r="DW69" s="281"/>
      <c r="DX69" s="281"/>
      <c r="DY69" s="281"/>
      <c r="DZ69" s="281"/>
      <c r="EB69" s="70"/>
      <c r="EC69" s="70"/>
      <c r="ED69" s="70"/>
      <c r="EE69" s="70"/>
    </row>
    <row r="70" spans="1:135">
      <c r="B70" s="16"/>
      <c r="C70" s="35"/>
      <c r="D70" s="172"/>
      <c r="E70" s="35"/>
      <c r="F70" s="172"/>
      <c r="G70" s="35"/>
      <c r="H70" s="172"/>
      <c r="I70" s="35"/>
      <c r="J70" s="172"/>
      <c r="K70" s="35"/>
      <c r="L70" s="172"/>
      <c r="M70" s="35"/>
      <c r="N70" s="172"/>
      <c r="O70" s="35"/>
      <c r="P70" s="172"/>
      <c r="Q70" s="35"/>
      <c r="S70" s="279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0"/>
      <c r="BN70" s="280"/>
      <c r="BO70" s="280"/>
      <c r="BP70" s="280"/>
      <c r="BQ70" s="280"/>
      <c r="BR70" s="280"/>
      <c r="BS70" s="280"/>
      <c r="BT70" s="280"/>
      <c r="BU70" s="280"/>
      <c r="BV70" s="280"/>
      <c r="BW70" s="280"/>
      <c r="BX70" s="280"/>
      <c r="BY70" s="280"/>
      <c r="BZ70" s="280"/>
      <c r="CA70" s="280"/>
      <c r="CB70" s="280"/>
      <c r="CC70" s="280"/>
      <c r="CD70" s="280"/>
      <c r="CE70" s="280"/>
      <c r="CF70" s="280"/>
      <c r="CG70" s="280"/>
      <c r="CH70" s="280"/>
      <c r="CI70" s="280"/>
      <c r="CJ70" s="280"/>
      <c r="CK70" s="280"/>
      <c r="CL70" s="280"/>
      <c r="CM70" s="280"/>
      <c r="CN70" s="280"/>
      <c r="CO70" s="280"/>
      <c r="CP70" s="280"/>
      <c r="CQ70" s="280"/>
      <c r="CR70" s="280"/>
      <c r="CS70" s="280"/>
      <c r="CT70" s="280"/>
      <c r="CU70" s="280"/>
      <c r="CV70" s="280"/>
      <c r="CW70" s="280"/>
      <c r="CX70" s="280"/>
      <c r="CY70" s="280"/>
      <c r="CZ70" s="280"/>
      <c r="DA70" s="280"/>
      <c r="DB70" s="280"/>
      <c r="DC70" s="280"/>
      <c r="DD70" s="280"/>
      <c r="DE70" s="281"/>
      <c r="DF70" s="280"/>
      <c r="DG70" s="281"/>
      <c r="DH70" s="281"/>
      <c r="DI70" s="281"/>
      <c r="DJ70" s="281"/>
      <c r="DK70" s="281"/>
      <c r="DL70" s="281"/>
      <c r="DM70" s="281"/>
      <c r="DN70" s="281"/>
      <c r="DO70" s="281"/>
      <c r="DP70" s="281"/>
      <c r="DQ70" s="280"/>
      <c r="DR70" s="281"/>
      <c r="DS70" s="281"/>
      <c r="DT70" s="281"/>
      <c r="DU70" s="281"/>
      <c r="DV70" s="281"/>
      <c r="DW70" s="281"/>
      <c r="DX70" s="281"/>
      <c r="DY70" s="281"/>
      <c r="DZ70" s="281"/>
      <c r="EB70" s="70"/>
      <c r="EC70" s="70"/>
      <c r="ED70" s="70"/>
      <c r="EE70" s="70"/>
    </row>
    <row r="71" spans="1:135">
      <c r="A71" s="21">
        <v>7000</v>
      </c>
      <c r="B71" s="39" t="s">
        <v>209</v>
      </c>
      <c r="C71" s="38">
        <f t="shared" si="0"/>
        <v>5</v>
      </c>
      <c r="D71" s="171">
        <f t="shared" si="1"/>
        <v>0.73964497041420119</v>
      </c>
      <c r="E71" s="38">
        <f t="shared" si="2"/>
        <v>36</v>
      </c>
      <c r="F71" s="171">
        <f t="shared" si="3"/>
        <v>5.3254437869822491</v>
      </c>
      <c r="G71" s="38">
        <f t="shared" si="4"/>
        <v>66</v>
      </c>
      <c r="H71" s="171">
        <f t="shared" si="5"/>
        <v>9.7633136094674562</v>
      </c>
      <c r="I71" s="38">
        <f t="shared" si="6"/>
        <v>69</v>
      </c>
      <c r="J71" s="171">
        <f t="shared" si="7"/>
        <v>10.207100591715976</v>
      </c>
      <c r="K71" s="38">
        <f t="shared" si="8"/>
        <v>383</v>
      </c>
      <c r="L71" s="171">
        <f t="shared" si="9"/>
        <v>56.656804733727803</v>
      </c>
      <c r="M71" s="38">
        <f t="shared" si="10"/>
        <v>84</v>
      </c>
      <c r="N71" s="171">
        <f t="shared" si="11"/>
        <v>12.42603550295858</v>
      </c>
      <c r="O71" s="38">
        <f t="shared" si="12"/>
        <v>33</v>
      </c>
      <c r="P71" s="171">
        <f t="shared" si="13"/>
        <v>4.8816568047337281</v>
      </c>
      <c r="Q71" s="38">
        <f t="shared" si="14"/>
        <v>676</v>
      </c>
      <c r="S71" s="279" t="s">
        <v>1304</v>
      </c>
      <c r="T71" s="280">
        <v>676</v>
      </c>
      <c r="U71" s="280">
        <v>5</v>
      </c>
      <c r="V71" s="280">
        <v>5</v>
      </c>
      <c r="W71" s="280">
        <v>11</v>
      </c>
      <c r="X71" s="280">
        <v>5</v>
      </c>
      <c r="Y71" s="280">
        <v>6</v>
      </c>
      <c r="Z71" s="280">
        <v>9</v>
      </c>
      <c r="AA71" s="280">
        <v>7</v>
      </c>
      <c r="AB71" s="280">
        <v>5</v>
      </c>
      <c r="AC71" s="280">
        <v>2</v>
      </c>
      <c r="AD71" s="280">
        <v>9</v>
      </c>
      <c r="AE71" s="280">
        <v>11</v>
      </c>
      <c r="AF71" s="280">
        <v>8</v>
      </c>
      <c r="AG71" s="280">
        <v>7</v>
      </c>
      <c r="AH71" s="280">
        <v>6</v>
      </c>
      <c r="AI71" s="280">
        <v>5</v>
      </c>
      <c r="AJ71" s="280">
        <v>6</v>
      </c>
      <c r="AK71" s="280">
        <v>3</v>
      </c>
      <c r="AL71" s="280">
        <v>6</v>
      </c>
      <c r="AM71" s="280">
        <v>9</v>
      </c>
      <c r="AN71" s="280">
        <v>6</v>
      </c>
      <c r="AO71" s="280">
        <v>8</v>
      </c>
      <c r="AP71" s="280">
        <v>10</v>
      </c>
      <c r="AQ71" s="280">
        <v>3</v>
      </c>
      <c r="AR71" s="280">
        <v>5</v>
      </c>
      <c r="AS71" s="280">
        <v>10</v>
      </c>
      <c r="AT71" s="280">
        <v>9</v>
      </c>
      <c r="AU71" s="280">
        <v>10</v>
      </c>
      <c r="AV71" s="280">
        <v>6</v>
      </c>
      <c r="AW71" s="280">
        <v>8</v>
      </c>
      <c r="AX71" s="280">
        <v>11</v>
      </c>
      <c r="AY71" s="280">
        <v>5</v>
      </c>
      <c r="AZ71" s="280">
        <v>14</v>
      </c>
      <c r="BA71" s="280">
        <v>7</v>
      </c>
      <c r="BB71" s="280">
        <v>5</v>
      </c>
      <c r="BC71" s="280">
        <v>7</v>
      </c>
      <c r="BD71" s="280">
        <v>9</v>
      </c>
      <c r="BE71" s="280">
        <v>4</v>
      </c>
      <c r="BF71" s="280">
        <v>14</v>
      </c>
      <c r="BG71" s="280">
        <v>7</v>
      </c>
      <c r="BH71" s="280">
        <v>11</v>
      </c>
      <c r="BI71" s="280">
        <v>8</v>
      </c>
      <c r="BJ71" s="280">
        <v>10</v>
      </c>
      <c r="BK71" s="280">
        <v>11</v>
      </c>
      <c r="BL71" s="280">
        <v>7</v>
      </c>
      <c r="BM71" s="280">
        <v>18</v>
      </c>
      <c r="BN71" s="280">
        <v>5</v>
      </c>
      <c r="BO71" s="280">
        <v>7</v>
      </c>
      <c r="BP71" s="280">
        <v>9</v>
      </c>
      <c r="BQ71" s="280">
        <v>4</v>
      </c>
      <c r="BR71" s="280">
        <v>5</v>
      </c>
      <c r="BS71" s="280">
        <v>7</v>
      </c>
      <c r="BT71" s="280">
        <v>5</v>
      </c>
      <c r="BU71" s="280">
        <v>10</v>
      </c>
      <c r="BV71" s="280">
        <v>13</v>
      </c>
      <c r="BW71" s="280">
        <v>14</v>
      </c>
      <c r="BX71" s="280">
        <v>12</v>
      </c>
      <c r="BY71" s="280">
        <v>8</v>
      </c>
      <c r="BZ71" s="280">
        <v>17</v>
      </c>
      <c r="CA71" s="280">
        <v>12</v>
      </c>
      <c r="CB71" s="280">
        <v>8</v>
      </c>
      <c r="CC71" s="280">
        <v>13</v>
      </c>
      <c r="CD71" s="280">
        <v>10</v>
      </c>
      <c r="CE71" s="280">
        <v>9</v>
      </c>
      <c r="CF71" s="280">
        <v>8</v>
      </c>
      <c r="CG71" s="280">
        <v>12</v>
      </c>
      <c r="CH71" s="280">
        <v>7</v>
      </c>
      <c r="CI71" s="280">
        <v>16</v>
      </c>
      <c r="CJ71" s="280">
        <v>14</v>
      </c>
      <c r="CK71" s="280">
        <v>5</v>
      </c>
      <c r="CL71" s="280">
        <v>4</v>
      </c>
      <c r="CM71" s="280">
        <v>5</v>
      </c>
      <c r="CN71" s="280">
        <v>5</v>
      </c>
      <c r="CO71" s="280">
        <v>6</v>
      </c>
      <c r="CP71" s="280">
        <v>4</v>
      </c>
      <c r="CQ71" s="280">
        <v>6</v>
      </c>
      <c r="CR71" s="280">
        <v>13</v>
      </c>
      <c r="CS71" s="280">
        <v>2</v>
      </c>
      <c r="CT71" s="280">
        <v>11</v>
      </c>
      <c r="CU71" s="280">
        <v>2</v>
      </c>
      <c r="CV71" s="280">
        <v>7</v>
      </c>
      <c r="CW71" s="280">
        <v>5</v>
      </c>
      <c r="CX71" s="280">
        <v>2</v>
      </c>
      <c r="CY71" s="280">
        <v>7</v>
      </c>
      <c r="CZ71" s="280">
        <v>6</v>
      </c>
      <c r="DA71" s="280">
        <v>1</v>
      </c>
      <c r="DB71" s="280">
        <v>2</v>
      </c>
      <c r="DC71" s="280">
        <v>2</v>
      </c>
      <c r="DD71" s="280">
        <v>2</v>
      </c>
      <c r="DE71" s="280">
        <v>2</v>
      </c>
      <c r="DF71" s="280">
        <v>4</v>
      </c>
      <c r="DG71" s="281" t="s">
        <v>1293</v>
      </c>
      <c r="DH71" s="281" t="s">
        <v>1293</v>
      </c>
      <c r="DI71" s="281" t="s">
        <v>1293</v>
      </c>
      <c r="DJ71" s="281" t="s">
        <v>1293</v>
      </c>
      <c r="DK71" s="281" t="s">
        <v>1293</v>
      </c>
      <c r="DL71" s="281" t="s">
        <v>1293</v>
      </c>
      <c r="DM71" s="281" t="s">
        <v>1293</v>
      </c>
      <c r="DN71" s="281" t="s">
        <v>1293</v>
      </c>
      <c r="DO71" s="281" t="s">
        <v>1293</v>
      </c>
      <c r="DP71" s="281" t="s">
        <v>1293</v>
      </c>
      <c r="DQ71" s="281" t="s">
        <v>1293</v>
      </c>
      <c r="DR71" s="281" t="s">
        <v>1293</v>
      </c>
      <c r="DS71" s="281" t="s">
        <v>1293</v>
      </c>
      <c r="DT71" s="281" t="s">
        <v>1293</v>
      </c>
      <c r="DU71" s="281" t="s">
        <v>1293</v>
      </c>
      <c r="DV71" s="281" t="s">
        <v>1293</v>
      </c>
      <c r="DW71" s="281" t="s">
        <v>1293</v>
      </c>
      <c r="DX71" s="281" t="s">
        <v>1293</v>
      </c>
      <c r="DY71" s="281" t="s">
        <v>1293</v>
      </c>
      <c r="DZ71" s="281" t="s">
        <v>1293</v>
      </c>
      <c r="EB71" s="70">
        <f t="shared" si="15"/>
        <v>6.0650887573964507</v>
      </c>
      <c r="EC71" s="70">
        <f t="shared" si="16"/>
        <v>9.7633136094674562</v>
      </c>
      <c r="ED71" s="70">
        <f t="shared" si="17"/>
        <v>66.863905325443781</v>
      </c>
      <c r="EE71" s="70">
        <f t="shared" si="18"/>
        <v>17.307692307692307</v>
      </c>
    </row>
    <row r="72" spans="1:135">
      <c r="A72" s="21">
        <v>7300</v>
      </c>
      <c r="B72" s="16" t="s">
        <v>210</v>
      </c>
      <c r="C72" s="35">
        <f t="shared" si="0"/>
        <v>53</v>
      </c>
      <c r="D72" s="172">
        <f t="shared" si="1"/>
        <v>1.1094829390831067</v>
      </c>
      <c r="E72" s="35">
        <f t="shared" si="2"/>
        <v>373</v>
      </c>
      <c r="F72" s="172">
        <f t="shared" si="3"/>
        <v>7.8082478543018627</v>
      </c>
      <c r="G72" s="35">
        <f t="shared" si="4"/>
        <v>652</v>
      </c>
      <c r="H72" s="172">
        <f t="shared" si="5"/>
        <v>13.648733514758217</v>
      </c>
      <c r="I72" s="35">
        <f t="shared" si="6"/>
        <v>657</v>
      </c>
      <c r="J72" s="172">
        <f t="shared" si="7"/>
        <v>13.753401716558509</v>
      </c>
      <c r="K72" s="35">
        <f t="shared" si="8"/>
        <v>2460</v>
      </c>
      <c r="L72" s="172">
        <f t="shared" si="9"/>
        <v>51.496755285744186</v>
      </c>
      <c r="M72" s="35">
        <f t="shared" si="10"/>
        <v>435</v>
      </c>
      <c r="N72" s="172">
        <f t="shared" si="11"/>
        <v>9.1061335566254975</v>
      </c>
      <c r="O72" s="35">
        <f t="shared" si="12"/>
        <v>147</v>
      </c>
      <c r="P72" s="172">
        <f t="shared" si="13"/>
        <v>3.0772451329286166</v>
      </c>
      <c r="Q72" s="35">
        <f t="shared" si="14"/>
        <v>4777</v>
      </c>
      <c r="S72" s="279" t="s">
        <v>210</v>
      </c>
      <c r="T72" s="280">
        <v>4777</v>
      </c>
      <c r="U72" s="280">
        <v>53</v>
      </c>
      <c r="V72" s="280">
        <v>69</v>
      </c>
      <c r="W72" s="280">
        <v>76</v>
      </c>
      <c r="X72" s="280">
        <v>75</v>
      </c>
      <c r="Y72" s="280">
        <v>69</v>
      </c>
      <c r="Z72" s="280">
        <v>84</v>
      </c>
      <c r="AA72" s="280">
        <v>56</v>
      </c>
      <c r="AB72" s="280">
        <v>84</v>
      </c>
      <c r="AC72" s="280">
        <v>78</v>
      </c>
      <c r="AD72" s="280">
        <v>63</v>
      </c>
      <c r="AE72" s="280">
        <v>58</v>
      </c>
      <c r="AF72" s="280">
        <v>64</v>
      </c>
      <c r="AG72" s="280">
        <v>59</v>
      </c>
      <c r="AH72" s="280">
        <v>76</v>
      </c>
      <c r="AI72" s="280">
        <v>58</v>
      </c>
      <c r="AJ72" s="280">
        <v>56</v>
      </c>
      <c r="AK72" s="280">
        <v>52</v>
      </c>
      <c r="AL72" s="280">
        <v>74</v>
      </c>
      <c r="AM72" s="280">
        <v>65</v>
      </c>
      <c r="AN72" s="280">
        <v>66</v>
      </c>
      <c r="AO72" s="280">
        <v>53</v>
      </c>
      <c r="AP72" s="280">
        <v>79</v>
      </c>
      <c r="AQ72" s="280">
        <v>75</v>
      </c>
      <c r="AR72" s="280">
        <v>64</v>
      </c>
      <c r="AS72" s="280">
        <v>68</v>
      </c>
      <c r="AT72" s="280">
        <v>61</v>
      </c>
      <c r="AU72" s="280">
        <v>67</v>
      </c>
      <c r="AV72" s="280">
        <v>61</v>
      </c>
      <c r="AW72" s="280">
        <v>88</v>
      </c>
      <c r="AX72" s="280">
        <v>68</v>
      </c>
      <c r="AY72" s="280">
        <v>64</v>
      </c>
      <c r="AZ72" s="280">
        <v>62</v>
      </c>
      <c r="BA72" s="280">
        <v>72</v>
      </c>
      <c r="BB72" s="280">
        <v>70</v>
      </c>
      <c r="BC72" s="280">
        <v>86</v>
      </c>
      <c r="BD72" s="280">
        <v>75</v>
      </c>
      <c r="BE72" s="280">
        <v>64</v>
      </c>
      <c r="BF72" s="280">
        <v>60</v>
      </c>
      <c r="BG72" s="280">
        <v>50</v>
      </c>
      <c r="BH72" s="280">
        <v>63</v>
      </c>
      <c r="BI72" s="280">
        <v>49</v>
      </c>
      <c r="BJ72" s="280">
        <v>41</v>
      </c>
      <c r="BK72" s="280">
        <v>51</v>
      </c>
      <c r="BL72" s="280">
        <v>49</v>
      </c>
      <c r="BM72" s="280">
        <v>69</v>
      </c>
      <c r="BN72" s="280">
        <v>50</v>
      </c>
      <c r="BO72" s="280">
        <v>56</v>
      </c>
      <c r="BP72" s="280">
        <v>56</v>
      </c>
      <c r="BQ72" s="280">
        <v>71</v>
      </c>
      <c r="BR72" s="280">
        <v>64</v>
      </c>
      <c r="BS72" s="280">
        <v>64</v>
      </c>
      <c r="BT72" s="280">
        <v>53</v>
      </c>
      <c r="BU72" s="280">
        <v>58</v>
      </c>
      <c r="BV72" s="280">
        <v>60</v>
      </c>
      <c r="BW72" s="280">
        <v>63</v>
      </c>
      <c r="BX72" s="280">
        <v>67</v>
      </c>
      <c r="BY72" s="280">
        <v>66</v>
      </c>
      <c r="BZ72" s="280">
        <v>59</v>
      </c>
      <c r="CA72" s="280">
        <v>67</v>
      </c>
      <c r="CB72" s="280">
        <v>53</v>
      </c>
      <c r="CC72" s="280">
        <v>65</v>
      </c>
      <c r="CD72" s="280">
        <v>55</v>
      </c>
      <c r="CE72" s="280">
        <v>43</v>
      </c>
      <c r="CF72" s="280">
        <v>48</v>
      </c>
      <c r="CG72" s="280">
        <v>54</v>
      </c>
      <c r="CH72" s="280">
        <v>40</v>
      </c>
      <c r="CI72" s="280">
        <v>39</v>
      </c>
      <c r="CJ72" s="280">
        <v>47</v>
      </c>
      <c r="CK72" s="280">
        <v>52</v>
      </c>
      <c r="CL72" s="280">
        <v>42</v>
      </c>
      <c r="CM72" s="280">
        <v>39</v>
      </c>
      <c r="CN72" s="280">
        <v>40</v>
      </c>
      <c r="CO72" s="280">
        <v>42</v>
      </c>
      <c r="CP72" s="280">
        <v>33</v>
      </c>
      <c r="CQ72" s="280">
        <v>41</v>
      </c>
      <c r="CR72" s="280">
        <v>28</v>
      </c>
      <c r="CS72" s="280">
        <v>30</v>
      </c>
      <c r="CT72" s="280">
        <v>11</v>
      </c>
      <c r="CU72" s="280">
        <v>10</v>
      </c>
      <c r="CV72" s="280">
        <v>20</v>
      </c>
      <c r="CW72" s="280">
        <v>16</v>
      </c>
      <c r="CX72" s="280">
        <v>28</v>
      </c>
      <c r="CY72" s="280">
        <v>16</v>
      </c>
      <c r="CZ72" s="280">
        <v>8</v>
      </c>
      <c r="DA72" s="280">
        <v>15</v>
      </c>
      <c r="DB72" s="280">
        <v>6</v>
      </c>
      <c r="DC72" s="280">
        <v>5</v>
      </c>
      <c r="DD72" s="280">
        <v>8</v>
      </c>
      <c r="DE72" s="280">
        <v>10</v>
      </c>
      <c r="DF72" s="280">
        <v>7</v>
      </c>
      <c r="DG72" s="280">
        <v>8</v>
      </c>
      <c r="DH72" s="280">
        <v>5</v>
      </c>
      <c r="DI72" s="280">
        <v>4</v>
      </c>
      <c r="DJ72" s="280">
        <v>4</v>
      </c>
      <c r="DK72" s="280">
        <v>2</v>
      </c>
      <c r="DL72" s="280">
        <v>1</v>
      </c>
      <c r="DM72" s="280">
        <v>1</v>
      </c>
      <c r="DN72" s="280">
        <v>1</v>
      </c>
      <c r="DO72" s="281" t="s">
        <v>1293</v>
      </c>
      <c r="DP72" s="281" t="s">
        <v>1293</v>
      </c>
      <c r="DQ72" s="280">
        <v>1</v>
      </c>
      <c r="DR72" s="280">
        <v>1</v>
      </c>
      <c r="DS72" s="281" t="s">
        <v>1293</v>
      </c>
      <c r="DT72" s="281" t="s">
        <v>1293</v>
      </c>
      <c r="DU72" s="281" t="s">
        <v>1293</v>
      </c>
      <c r="DV72" s="281" t="s">
        <v>1293</v>
      </c>
      <c r="DW72" s="281" t="s">
        <v>1293</v>
      </c>
      <c r="DX72" s="281" t="s">
        <v>1293</v>
      </c>
      <c r="DY72" s="281" t="s">
        <v>1293</v>
      </c>
      <c r="DZ72" s="281" t="s">
        <v>1293</v>
      </c>
      <c r="EB72" s="70">
        <f t="shared" si="15"/>
        <v>8.917730793384969</v>
      </c>
      <c r="EC72" s="70">
        <f t="shared" si="16"/>
        <v>13.648733514758217</v>
      </c>
      <c r="ED72" s="70">
        <f t="shared" si="17"/>
        <v>65.2501570023027</v>
      </c>
      <c r="EE72" s="70">
        <f t="shared" si="18"/>
        <v>12.183378689554115</v>
      </c>
    </row>
    <row r="73" spans="1:135">
      <c r="A73" s="21">
        <v>7502</v>
      </c>
      <c r="B73" s="39" t="s">
        <v>211</v>
      </c>
      <c r="C73" s="38">
        <f t="shared" si="0"/>
        <v>10</v>
      </c>
      <c r="D73" s="171">
        <f t="shared" ref="D73:D79" si="19">(C73/Q73)*100</f>
        <v>1.5267175572519083</v>
      </c>
      <c r="E73" s="38">
        <f t="shared" si="2"/>
        <v>24</v>
      </c>
      <c r="F73" s="171">
        <f t="shared" ref="F73:F79" si="20">(E73/Q73)*100</f>
        <v>3.6641221374045805</v>
      </c>
      <c r="G73" s="38">
        <f t="shared" si="4"/>
        <v>89</v>
      </c>
      <c r="H73" s="171">
        <f t="shared" ref="H73:H79" si="21">(G73/Q73)*100</f>
        <v>13.587786259541984</v>
      </c>
      <c r="I73" s="38">
        <f t="shared" si="6"/>
        <v>81</v>
      </c>
      <c r="J73" s="171">
        <f t="shared" ref="J73:J79" si="22">(I73/Q73)*100</f>
        <v>12.366412213740457</v>
      </c>
      <c r="K73" s="38">
        <f t="shared" si="8"/>
        <v>326</v>
      </c>
      <c r="L73" s="171">
        <f t="shared" ref="L73:L79" si="23">(K73/Q73)*100</f>
        <v>49.770992366412216</v>
      </c>
      <c r="M73" s="38">
        <f t="shared" si="10"/>
        <v>82</v>
      </c>
      <c r="N73" s="171">
        <f t="shared" ref="N73:N79" si="24">(M73/Q73)*100</f>
        <v>12.519083969465649</v>
      </c>
      <c r="O73" s="38">
        <f t="shared" si="12"/>
        <v>43</v>
      </c>
      <c r="P73" s="171">
        <f t="shared" ref="P73:P79" si="25">(O73/Q73)*100</f>
        <v>6.5648854961832068</v>
      </c>
      <c r="Q73" s="38">
        <f t="shared" si="14"/>
        <v>655</v>
      </c>
      <c r="S73" s="279" t="s">
        <v>211</v>
      </c>
      <c r="T73" s="280">
        <v>655</v>
      </c>
      <c r="U73" s="280">
        <v>10</v>
      </c>
      <c r="V73" s="280">
        <v>4</v>
      </c>
      <c r="W73" s="281" t="s">
        <v>1293</v>
      </c>
      <c r="X73" s="280">
        <v>5</v>
      </c>
      <c r="Y73" s="280">
        <v>8</v>
      </c>
      <c r="Z73" s="280">
        <v>7</v>
      </c>
      <c r="AA73" s="280">
        <v>12</v>
      </c>
      <c r="AB73" s="280">
        <v>4</v>
      </c>
      <c r="AC73" s="280">
        <v>7</v>
      </c>
      <c r="AD73" s="280">
        <v>6</v>
      </c>
      <c r="AE73" s="280">
        <v>12</v>
      </c>
      <c r="AF73" s="280">
        <v>7</v>
      </c>
      <c r="AG73" s="280">
        <v>10</v>
      </c>
      <c r="AH73" s="280">
        <v>13</v>
      </c>
      <c r="AI73" s="280">
        <v>8</v>
      </c>
      <c r="AJ73" s="280">
        <v>10</v>
      </c>
      <c r="AK73" s="280">
        <v>8</v>
      </c>
      <c r="AL73" s="280">
        <v>11</v>
      </c>
      <c r="AM73" s="280">
        <v>7</v>
      </c>
      <c r="AN73" s="280">
        <v>11</v>
      </c>
      <c r="AO73" s="280">
        <v>10</v>
      </c>
      <c r="AP73" s="280">
        <v>8</v>
      </c>
      <c r="AQ73" s="280">
        <v>10</v>
      </c>
      <c r="AR73" s="280">
        <v>5</v>
      </c>
      <c r="AS73" s="280">
        <v>4</v>
      </c>
      <c r="AT73" s="280">
        <v>7</v>
      </c>
      <c r="AU73" s="280">
        <v>8</v>
      </c>
      <c r="AV73" s="280">
        <v>12</v>
      </c>
      <c r="AW73" s="280">
        <v>13</v>
      </c>
      <c r="AX73" s="280">
        <v>10</v>
      </c>
      <c r="AY73" s="280">
        <v>4</v>
      </c>
      <c r="AZ73" s="280">
        <v>7</v>
      </c>
      <c r="BA73" s="280">
        <v>7</v>
      </c>
      <c r="BB73" s="280">
        <v>5</v>
      </c>
      <c r="BC73" s="280">
        <v>5</v>
      </c>
      <c r="BD73" s="280">
        <v>6</v>
      </c>
      <c r="BE73" s="280">
        <v>4</v>
      </c>
      <c r="BF73" s="280">
        <v>6</v>
      </c>
      <c r="BG73" s="280">
        <v>4</v>
      </c>
      <c r="BH73" s="280">
        <v>12</v>
      </c>
      <c r="BI73" s="280">
        <v>5</v>
      </c>
      <c r="BJ73" s="280">
        <v>11</v>
      </c>
      <c r="BK73" s="280">
        <v>6</v>
      </c>
      <c r="BL73" s="280">
        <v>6</v>
      </c>
      <c r="BM73" s="280">
        <v>9</v>
      </c>
      <c r="BN73" s="280">
        <v>4</v>
      </c>
      <c r="BO73" s="280">
        <v>6</v>
      </c>
      <c r="BP73" s="280">
        <v>10</v>
      </c>
      <c r="BQ73" s="280">
        <v>10</v>
      </c>
      <c r="BR73" s="280">
        <v>4</v>
      </c>
      <c r="BS73" s="280">
        <v>5</v>
      </c>
      <c r="BT73" s="280">
        <v>7</v>
      </c>
      <c r="BU73" s="280">
        <v>10</v>
      </c>
      <c r="BV73" s="280">
        <v>12</v>
      </c>
      <c r="BW73" s="280">
        <v>9</v>
      </c>
      <c r="BX73" s="280">
        <v>11</v>
      </c>
      <c r="BY73" s="280">
        <v>5</v>
      </c>
      <c r="BZ73" s="280">
        <v>9</v>
      </c>
      <c r="CA73" s="280">
        <v>14</v>
      </c>
      <c r="CB73" s="280">
        <v>11</v>
      </c>
      <c r="CC73" s="280">
        <v>7</v>
      </c>
      <c r="CD73" s="280">
        <v>11</v>
      </c>
      <c r="CE73" s="280">
        <v>12</v>
      </c>
      <c r="CF73" s="280">
        <v>4</v>
      </c>
      <c r="CG73" s="280">
        <v>9</v>
      </c>
      <c r="CH73" s="280">
        <v>6</v>
      </c>
      <c r="CI73" s="280">
        <v>10</v>
      </c>
      <c r="CJ73" s="280">
        <v>9</v>
      </c>
      <c r="CK73" s="280">
        <v>7</v>
      </c>
      <c r="CL73" s="280">
        <v>12</v>
      </c>
      <c r="CM73" s="280">
        <v>7</v>
      </c>
      <c r="CN73" s="280">
        <v>10</v>
      </c>
      <c r="CO73" s="280">
        <v>2</v>
      </c>
      <c r="CP73" s="280">
        <v>4</v>
      </c>
      <c r="CQ73" s="280">
        <v>11</v>
      </c>
      <c r="CR73" s="280">
        <v>3</v>
      </c>
      <c r="CS73" s="280">
        <v>6</v>
      </c>
      <c r="CT73" s="280">
        <v>3</v>
      </c>
      <c r="CU73" s="280">
        <v>4</v>
      </c>
      <c r="CV73" s="280">
        <v>4</v>
      </c>
      <c r="CW73" s="280">
        <v>3</v>
      </c>
      <c r="CX73" s="280">
        <v>2</v>
      </c>
      <c r="CY73" s="280">
        <v>3</v>
      </c>
      <c r="CZ73" s="280">
        <v>3</v>
      </c>
      <c r="DA73" s="280">
        <v>7</v>
      </c>
      <c r="DB73" s="280">
        <v>4</v>
      </c>
      <c r="DC73" s="280">
        <v>1</v>
      </c>
      <c r="DD73" s="280">
        <v>5</v>
      </c>
      <c r="DE73" s="280">
        <v>4</v>
      </c>
      <c r="DF73" s="280">
        <v>2</v>
      </c>
      <c r="DG73" s="280">
        <v>4</v>
      </c>
      <c r="DH73" s="280">
        <v>1</v>
      </c>
      <c r="DI73" s="281" t="s">
        <v>1293</v>
      </c>
      <c r="DJ73" s="280">
        <v>2</v>
      </c>
      <c r="DK73" s="280">
        <v>1</v>
      </c>
      <c r="DL73" s="280">
        <v>1</v>
      </c>
      <c r="DM73" s="281" t="s">
        <v>1293</v>
      </c>
      <c r="DN73" s="281" t="s">
        <v>1293</v>
      </c>
      <c r="DO73" s="281" t="s">
        <v>1293</v>
      </c>
      <c r="DP73" s="281" t="s">
        <v>1293</v>
      </c>
      <c r="DQ73" s="281" t="s">
        <v>1293</v>
      </c>
      <c r="DR73" s="281" t="s">
        <v>1293</v>
      </c>
      <c r="DS73" s="281" t="s">
        <v>1293</v>
      </c>
      <c r="DT73" s="281" t="s">
        <v>1293</v>
      </c>
      <c r="DU73" s="281" t="s">
        <v>1293</v>
      </c>
      <c r="DV73" s="281" t="s">
        <v>1293</v>
      </c>
      <c r="DW73" s="281" t="s">
        <v>1293</v>
      </c>
      <c r="DX73" s="281" t="s">
        <v>1293</v>
      </c>
      <c r="DY73" s="281" t="s">
        <v>1293</v>
      </c>
      <c r="DZ73" s="281" t="s">
        <v>1293</v>
      </c>
      <c r="EB73" s="70">
        <f t="shared" ref="EB73:EB95" si="26">D73+F73</f>
        <v>5.1908396946564892</v>
      </c>
      <c r="EC73" s="70">
        <f t="shared" ref="EC73:EC95" si="27">H73</f>
        <v>13.587786259541984</v>
      </c>
      <c r="ED73" s="70">
        <f t="shared" ref="ED73:ED95" si="28">J73+L73</f>
        <v>62.137404580152676</v>
      </c>
      <c r="EE73" s="70">
        <f t="shared" ref="EE73:EE95" si="29">N73+P73</f>
        <v>19.083969465648856</v>
      </c>
    </row>
    <row r="74" spans="1:135">
      <c r="A74" s="21">
        <v>7505</v>
      </c>
      <c r="B74" s="16" t="s">
        <v>212</v>
      </c>
      <c r="C74" s="35">
        <v>0</v>
      </c>
      <c r="D74" s="172">
        <f t="shared" si="19"/>
        <v>0</v>
      </c>
      <c r="E74" s="35">
        <f t="shared" si="2"/>
        <v>3</v>
      </c>
      <c r="F74" s="172">
        <f t="shared" si="20"/>
        <v>3.9473684210526314</v>
      </c>
      <c r="G74" s="35">
        <f t="shared" si="4"/>
        <v>2</v>
      </c>
      <c r="H74" s="172">
        <f t="shared" si="21"/>
        <v>2.6315789473684208</v>
      </c>
      <c r="I74" s="35">
        <f t="shared" si="6"/>
        <v>13</v>
      </c>
      <c r="J74" s="172">
        <f t="shared" si="22"/>
        <v>17.105263157894736</v>
      </c>
      <c r="K74" s="35">
        <f t="shared" si="8"/>
        <v>49</v>
      </c>
      <c r="L74" s="172">
        <f t="shared" si="23"/>
        <v>64.473684210526315</v>
      </c>
      <c r="M74" s="35">
        <f t="shared" si="10"/>
        <v>8</v>
      </c>
      <c r="N74" s="172">
        <f t="shared" si="24"/>
        <v>10.526315789473683</v>
      </c>
      <c r="O74" s="35">
        <f t="shared" si="12"/>
        <v>1</v>
      </c>
      <c r="P74" s="172">
        <f t="shared" si="25"/>
        <v>1.3157894736842104</v>
      </c>
      <c r="Q74" s="35">
        <f t="shared" si="14"/>
        <v>76</v>
      </c>
      <c r="S74" s="279" t="s">
        <v>212</v>
      </c>
      <c r="T74" s="280">
        <v>76</v>
      </c>
      <c r="U74" s="281" t="s">
        <v>1293</v>
      </c>
      <c r="V74" s="280">
        <v>1</v>
      </c>
      <c r="W74" s="281" t="s">
        <v>1293</v>
      </c>
      <c r="X74" s="281" t="s">
        <v>1293</v>
      </c>
      <c r="Y74" s="280">
        <v>2</v>
      </c>
      <c r="Z74" s="281" t="s">
        <v>1293</v>
      </c>
      <c r="AA74" s="281" t="s">
        <v>1293</v>
      </c>
      <c r="AB74" s="281" t="s">
        <v>1293</v>
      </c>
      <c r="AC74" s="281" t="s">
        <v>1293</v>
      </c>
      <c r="AD74" s="281" t="s">
        <v>1293</v>
      </c>
      <c r="AE74" s="281" t="s">
        <v>1293</v>
      </c>
      <c r="AF74" s="281" t="s">
        <v>1293</v>
      </c>
      <c r="AG74" s="280">
        <v>1</v>
      </c>
      <c r="AH74" s="280">
        <v>1</v>
      </c>
      <c r="AI74" s="281" t="s">
        <v>1293</v>
      </c>
      <c r="AJ74" s="281" t="s">
        <v>1293</v>
      </c>
      <c r="AK74" s="280">
        <v>1</v>
      </c>
      <c r="AL74" s="280">
        <v>2</v>
      </c>
      <c r="AM74" s="280">
        <v>1</v>
      </c>
      <c r="AN74" s="280">
        <v>2</v>
      </c>
      <c r="AO74" s="280">
        <v>3</v>
      </c>
      <c r="AP74" s="280">
        <v>2</v>
      </c>
      <c r="AQ74" s="281" t="s">
        <v>1293</v>
      </c>
      <c r="AR74" s="281" t="s">
        <v>1293</v>
      </c>
      <c r="AS74" s="281" t="s">
        <v>1293</v>
      </c>
      <c r="AT74" s="280">
        <v>2</v>
      </c>
      <c r="AU74" s="280">
        <v>1</v>
      </c>
      <c r="AV74" s="280">
        <v>3</v>
      </c>
      <c r="AW74" s="281" t="s">
        <v>1293</v>
      </c>
      <c r="AX74" s="280">
        <v>1</v>
      </c>
      <c r="AY74" s="281" t="s">
        <v>1293</v>
      </c>
      <c r="AZ74" s="280">
        <v>2</v>
      </c>
      <c r="BA74" s="281" t="s">
        <v>1293</v>
      </c>
      <c r="BB74" s="280">
        <v>2</v>
      </c>
      <c r="BC74" s="280">
        <v>3</v>
      </c>
      <c r="BD74" s="281" t="s">
        <v>1293</v>
      </c>
      <c r="BE74" s="281" t="s">
        <v>1293</v>
      </c>
      <c r="BF74" s="280">
        <v>1</v>
      </c>
      <c r="BG74" s="281" t="s">
        <v>1293</v>
      </c>
      <c r="BH74" s="281" t="s">
        <v>1293</v>
      </c>
      <c r="BI74" s="280">
        <v>1</v>
      </c>
      <c r="BJ74" s="280">
        <v>4</v>
      </c>
      <c r="BK74" s="281" t="s">
        <v>1293</v>
      </c>
      <c r="BL74" s="280">
        <v>1</v>
      </c>
      <c r="BM74" s="281" t="s">
        <v>1293</v>
      </c>
      <c r="BN74" s="281" t="s">
        <v>1293</v>
      </c>
      <c r="BO74" s="281" t="s">
        <v>1293</v>
      </c>
      <c r="BP74" s="280">
        <v>1</v>
      </c>
      <c r="BQ74" s="280">
        <v>1</v>
      </c>
      <c r="BR74" s="281" t="s">
        <v>1293</v>
      </c>
      <c r="BS74" s="280">
        <v>1</v>
      </c>
      <c r="BT74" s="280">
        <v>1</v>
      </c>
      <c r="BU74" s="281" t="s">
        <v>1293</v>
      </c>
      <c r="BV74" s="280">
        <v>4</v>
      </c>
      <c r="BW74" s="280">
        <v>5</v>
      </c>
      <c r="BX74" s="280">
        <v>1</v>
      </c>
      <c r="BY74" s="280">
        <v>2</v>
      </c>
      <c r="BZ74" s="280">
        <v>1</v>
      </c>
      <c r="CA74" s="280">
        <v>2</v>
      </c>
      <c r="CB74" s="280">
        <v>2</v>
      </c>
      <c r="CC74" s="281" t="s">
        <v>1293</v>
      </c>
      <c r="CD74" s="280">
        <v>1</v>
      </c>
      <c r="CE74" s="280">
        <v>1</v>
      </c>
      <c r="CF74" s="280">
        <v>2</v>
      </c>
      <c r="CG74" s="280">
        <v>2</v>
      </c>
      <c r="CH74" s="280">
        <v>1</v>
      </c>
      <c r="CI74" s="280">
        <v>2</v>
      </c>
      <c r="CJ74" s="280">
        <v>1</v>
      </c>
      <c r="CK74" s="280">
        <v>1</v>
      </c>
      <c r="CL74" s="280">
        <v>1</v>
      </c>
      <c r="CM74" s="280">
        <v>1</v>
      </c>
      <c r="CN74" s="281" t="s">
        <v>1293</v>
      </c>
      <c r="CO74" s="280">
        <v>1</v>
      </c>
      <c r="CP74" s="281" t="s">
        <v>1293</v>
      </c>
      <c r="CQ74" s="280">
        <v>1</v>
      </c>
      <c r="CR74" s="280">
        <v>1</v>
      </c>
      <c r="CS74" s="281" t="s">
        <v>1293</v>
      </c>
      <c r="CT74" s="281" t="s">
        <v>1293</v>
      </c>
      <c r="CU74" s="280">
        <v>1</v>
      </c>
      <c r="CV74" s="281" t="s">
        <v>1293</v>
      </c>
      <c r="CW74" s="281" t="s">
        <v>1293</v>
      </c>
      <c r="CX74" s="281" t="s">
        <v>1293</v>
      </c>
      <c r="CY74" s="280">
        <v>1</v>
      </c>
      <c r="CZ74" s="281" t="s">
        <v>1293</v>
      </c>
      <c r="DA74" s="281" t="s">
        <v>1293</v>
      </c>
      <c r="DB74" s="281" t="s">
        <v>1293</v>
      </c>
      <c r="DC74" s="281" t="s">
        <v>1293</v>
      </c>
      <c r="DD74" s="281" t="s">
        <v>1293</v>
      </c>
      <c r="DE74" s="281" t="s">
        <v>1293</v>
      </c>
      <c r="DF74" s="281" t="s">
        <v>1293</v>
      </c>
      <c r="DG74" s="281" t="s">
        <v>1293</v>
      </c>
      <c r="DH74" s="281" t="s">
        <v>1293</v>
      </c>
      <c r="DI74" s="281" t="s">
        <v>1293</v>
      </c>
      <c r="DJ74" s="281" t="s">
        <v>1293</v>
      </c>
      <c r="DK74" s="281" t="s">
        <v>1293</v>
      </c>
      <c r="DL74" s="281" t="s">
        <v>1293</v>
      </c>
      <c r="DM74" s="281" t="s">
        <v>1293</v>
      </c>
      <c r="DN74" s="281" t="s">
        <v>1293</v>
      </c>
      <c r="DO74" s="281" t="s">
        <v>1293</v>
      </c>
      <c r="DP74" s="281" t="s">
        <v>1293</v>
      </c>
      <c r="DQ74" s="281" t="s">
        <v>1293</v>
      </c>
      <c r="DR74" s="281" t="s">
        <v>1293</v>
      </c>
      <c r="DS74" s="281" t="s">
        <v>1293</v>
      </c>
      <c r="DT74" s="281" t="s">
        <v>1293</v>
      </c>
      <c r="DU74" s="281" t="s">
        <v>1293</v>
      </c>
      <c r="DV74" s="281" t="s">
        <v>1293</v>
      </c>
      <c r="DW74" s="281" t="s">
        <v>1293</v>
      </c>
      <c r="DX74" s="281" t="s">
        <v>1293</v>
      </c>
      <c r="DY74" s="281" t="s">
        <v>1293</v>
      </c>
      <c r="DZ74" s="281" t="s">
        <v>1293</v>
      </c>
      <c r="EB74" s="70">
        <f t="shared" si="26"/>
        <v>3.9473684210526314</v>
      </c>
      <c r="EC74" s="70">
        <f t="shared" si="27"/>
        <v>2.6315789473684208</v>
      </c>
      <c r="ED74" s="70">
        <f t="shared" si="28"/>
        <v>81.578947368421055</v>
      </c>
      <c r="EE74" s="70">
        <f t="shared" si="29"/>
        <v>11.842105263157894</v>
      </c>
    </row>
    <row r="75" spans="1:135">
      <c r="A75" s="21">
        <v>7509</v>
      </c>
      <c r="B75" s="39" t="s">
        <v>213</v>
      </c>
      <c r="C75" s="38">
        <v>0</v>
      </c>
      <c r="D75" s="171">
        <f t="shared" si="19"/>
        <v>0</v>
      </c>
      <c r="E75" s="38">
        <f t="shared" si="2"/>
        <v>2</v>
      </c>
      <c r="F75" s="171">
        <f t="shared" si="20"/>
        <v>1.8518518518518516</v>
      </c>
      <c r="G75" s="38">
        <f t="shared" si="4"/>
        <v>5</v>
      </c>
      <c r="H75" s="171">
        <f t="shared" si="21"/>
        <v>4.6296296296296298</v>
      </c>
      <c r="I75" s="38">
        <f t="shared" si="6"/>
        <v>19</v>
      </c>
      <c r="J75" s="171">
        <f t="shared" si="22"/>
        <v>17.592592592592592</v>
      </c>
      <c r="K75" s="38">
        <f t="shared" si="8"/>
        <v>61</v>
      </c>
      <c r="L75" s="171">
        <f t="shared" si="23"/>
        <v>56.481481481481474</v>
      </c>
      <c r="M75" s="38">
        <f t="shared" si="10"/>
        <v>12</v>
      </c>
      <c r="N75" s="171">
        <f t="shared" si="24"/>
        <v>11.111111111111111</v>
      </c>
      <c r="O75" s="38">
        <f t="shared" si="12"/>
        <v>9</v>
      </c>
      <c r="P75" s="171">
        <f t="shared" si="25"/>
        <v>8.3333333333333321</v>
      </c>
      <c r="Q75" s="38">
        <f t="shared" si="14"/>
        <v>108</v>
      </c>
      <c r="S75" s="279" t="s">
        <v>213</v>
      </c>
      <c r="T75" s="280">
        <v>108</v>
      </c>
      <c r="U75" s="281" t="s">
        <v>1293</v>
      </c>
      <c r="V75" s="280">
        <v>1</v>
      </c>
      <c r="W75" s="280">
        <v>1</v>
      </c>
      <c r="X75" s="281" t="s">
        <v>1293</v>
      </c>
      <c r="Y75" s="281" t="s">
        <v>1293</v>
      </c>
      <c r="Z75" s="281" t="s">
        <v>1293</v>
      </c>
      <c r="AA75" s="281" t="s">
        <v>1293</v>
      </c>
      <c r="AB75" s="280">
        <v>1</v>
      </c>
      <c r="AC75" s="280">
        <v>1</v>
      </c>
      <c r="AD75" s="281" t="s">
        <v>1293</v>
      </c>
      <c r="AE75" s="280">
        <v>1</v>
      </c>
      <c r="AF75" s="281" t="s">
        <v>1293</v>
      </c>
      <c r="AG75" s="280">
        <v>1</v>
      </c>
      <c r="AH75" s="280">
        <v>1</v>
      </c>
      <c r="AI75" s="281" t="s">
        <v>1293</v>
      </c>
      <c r="AJ75" s="281" t="s">
        <v>1293</v>
      </c>
      <c r="AK75" s="281" t="s">
        <v>1293</v>
      </c>
      <c r="AL75" s="280">
        <v>2</v>
      </c>
      <c r="AM75" s="281" t="s">
        <v>1293</v>
      </c>
      <c r="AN75" s="280">
        <v>2</v>
      </c>
      <c r="AO75" s="280">
        <v>3</v>
      </c>
      <c r="AP75" s="280">
        <v>2</v>
      </c>
      <c r="AQ75" s="280">
        <v>5</v>
      </c>
      <c r="AR75" s="280">
        <v>4</v>
      </c>
      <c r="AS75" s="280">
        <v>1</v>
      </c>
      <c r="AT75" s="281" t="s">
        <v>1293</v>
      </c>
      <c r="AU75" s="280">
        <v>1</v>
      </c>
      <c r="AV75" s="280">
        <v>2</v>
      </c>
      <c r="AW75" s="280">
        <v>1</v>
      </c>
      <c r="AX75" s="280">
        <v>5</v>
      </c>
      <c r="AY75" s="280">
        <v>2</v>
      </c>
      <c r="AZ75" s="280">
        <v>2</v>
      </c>
      <c r="BA75" s="281" t="s">
        <v>1293</v>
      </c>
      <c r="BB75" s="280">
        <v>1</v>
      </c>
      <c r="BC75" s="281" t="s">
        <v>1293</v>
      </c>
      <c r="BD75" s="280">
        <v>3</v>
      </c>
      <c r="BE75" s="281" t="s">
        <v>1293</v>
      </c>
      <c r="BF75" s="280">
        <v>2</v>
      </c>
      <c r="BG75" s="281" t="s">
        <v>1293</v>
      </c>
      <c r="BH75" s="280">
        <v>2</v>
      </c>
      <c r="BI75" s="280">
        <v>1</v>
      </c>
      <c r="BJ75" s="281" t="s">
        <v>1293</v>
      </c>
      <c r="BK75" s="280">
        <v>1</v>
      </c>
      <c r="BL75" s="281" t="s">
        <v>1293</v>
      </c>
      <c r="BM75" s="280">
        <v>1</v>
      </c>
      <c r="BN75" s="280">
        <v>1</v>
      </c>
      <c r="BO75" s="280">
        <v>1</v>
      </c>
      <c r="BP75" s="281" t="s">
        <v>1293</v>
      </c>
      <c r="BQ75" s="280">
        <v>3</v>
      </c>
      <c r="BR75" s="281" t="s">
        <v>1293</v>
      </c>
      <c r="BS75" s="280">
        <v>1</v>
      </c>
      <c r="BT75" s="281" t="s">
        <v>1293</v>
      </c>
      <c r="BU75" s="280">
        <v>2</v>
      </c>
      <c r="BV75" s="280">
        <v>1</v>
      </c>
      <c r="BW75" s="280">
        <v>2</v>
      </c>
      <c r="BX75" s="280">
        <v>1</v>
      </c>
      <c r="BY75" s="280">
        <v>1</v>
      </c>
      <c r="BZ75" s="280">
        <v>2</v>
      </c>
      <c r="CA75" s="280">
        <v>4</v>
      </c>
      <c r="CB75" s="280">
        <v>1</v>
      </c>
      <c r="CC75" s="280">
        <v>2</v>
      </c>
      <c r="CD75" s="280">
        <v>4</v>
      </c>
      <c r="CE75" s="280">
        <v>3</v>
      </c>
      <c r="CF75" s="280">
        <v>4</v>
      </c>
      <c r="CG75" s="280">
        <v>3</v>
      </c>
      <c r="CH75" s="281" t="s">
        <v>1293</v>
      </c>
      <c r="CI75" s="280">
        <v>1</v>
      </c>
      <c r="CJ75" s="280">
        <v>2</v>
      </c>
      <c r="CK75" s="280">
        <v>2</v>
      </c>
      <c r="CL75" s="281" t="s">
        <v>1293</v>
      </c>
      <c r="CM75" s="280">
        <v>1</v>
      </c>
      <c r="CN75" s="281" t="s">
        <v>1293</v>
      </c>
      <c r="CO75" s="280">
        <v>1</v>
      </c>
      <c r="CP75" s="281" t="s">
        <v>1293</v>
      </c>
      <c r="CQ75" s="280">
        <v>3</v>
      </c>
      <c r="CR75" s="280">
        <v>1</v>
      </c>
      <c r="CS75" s="281" t="s">
        <v>1293</v>
      </c>
      <c r="CT75" s="280">
        <v>1</v>
      </c>
      <c r="CU75" s="281" t="s">
        <v>1293</v>
      </c>
      <c r="CV75" s="280">
        <v>1</v>
      </c>
      <c r="CW75" s="281" t="s">
        <v>1293</v>
      </c>
      <c r="CX75" s="280">
        <v>1</v>
      </c>
      <c r="CY75" s="281" t="s">
        <v>1293</v>
      </c>
      <c r="CZ75" s="280">
        <v>2</v>
      </c>
      <c r="DA75" s="280">
        <v>1</v>
      </c>
      <c r="DB75" s="280">
        <v>1</v>
      </c>
      <c r="DC75" s="281" t="s">
        <v>1293</v>
      </c>
      <c r="DD75" s="281" t="s">
        <v>1293</v>
      </c>
      <c r="DE75" s="281" t="s">
        <v>1293</v>
      </c>
      <c r="DF75" s="280">
        <v>2</v>
      </c>
      <c r="DG75" s="280">
        <v>1</v>
      </c>
      <c r="DH75" s="281" t="s">
        <v>1293</v>
      </c>
      <c r="DI75" s="281" t="s">
        <v>1293</v>
      </c>
      <c r="DJ75" s="281" t="s">
        <v>1293</v>
      </c>
      <c r="DK75" s="281" t="s">
        <v>1293</v>
      </c>
      <c r="DL75" s="280">
        <v>1</v>
      </c>
      <c r="DM75" s="281" t="s">
        <v>1293</v>
      </c>
      <c r="DN75" s="281" t="s">
        <v>1293</v>
      </c>
      <c r="DO75" s="281" t="s">
        <v>1293</v>
      </c>
      <c r="DP75" s="281" t="s">
        <v>1293</v>
      </c>
      <c r="DQ75" s="281" t="s">
        <v>1293</v>
      </c>
      <c r="DR75" s="281" t="s">
        <v>1293</v>
      </c>
      <c r="DS75" s="281" t="s">
        <v>1293</v>
      </c>
      <c r="DT75" s="281" t="s">
        <v>1293</v>
      </c>
      <c r="DU75" s="281" t="s">
        <v>1293</v>
      </c>
      <c r="DV75" s="281" t="s">
        <v>1293</v>
      </c>
      <c r="DW75" s="281" t="s">
        <v>1293</v>
      </c>
      <c r="DX75" s="281" t="s">
        <v>1293</v>
      </c>
      <c r="DY75" s="281" t="s">
        <v>1293</v>
      </c>
      <c r="DZ75" s="281" t="s">
        <v>1293</v>
      </c>
      <c r="EB75" s="70">
        <f t="shared" si="26"/>
        <v>1.8518518518518516</v>
      </c>
      <c r="EC75" s="70">
        <f t="shared" si="27"/>
        <v>4.6296296296296298</v>
      </c>
      <c r="ED75" s="70">
        <f t="shared" si="28"/>
        <v>74.074074074074062</v>
      </c>
      <c r="EE75" s="70">
        <f t="shared" si="29"/>
        <v>19.444444444444443</v>
      </c>
    </row>
    <row r="76" spans="1:135">
      <c r="A76" s="21">
        <v>7613</v>
      </c>
      <c r="B76" s="16" t="s">
        <v>214</v>
      </c>
      <c r="C76" s="35">
        <f t="shared" si="0"/>
        <v>1</v>
      </c>
      <c r="D76" s="172">
        <f t="shared" si="19"/>
        <v>0.54054054054054057</v>
      </c>
      <c r="E76" s="35">
        <f t="shared" si="2"/>
        <v>13</v>
      </c>
      <c r="F76" s="172">
        <f t="shared" si="20"/>
        <v>7.0270270270270272</v>
      </c>
      <c r="G76" s="35">
        <f t="shared" si="4"/>
        <v>13</v>
      </c>
      <c r="H76" s="172">
        <f t="shared" si="21"/>
        <v>7.0270270270270272</v>
      </c>
      <c r="I76" s="35">
        <f t="shared" si="6"/>
        <v>25</v>
      </c>
      <c r="J76" s="172">
        <f t="shared" si="22"/>
        <v>13.513513513513514</v>
      </c>
      <c r="K76" s="35">
        <f t="shared" si="8"/>
        <v>108</v>
      </c>
      <c r="L76" s="172">
        <f t="shared" si="23"/>
        <v>58.378378378378379</v>
      </c>
      <c r="M76" s="35">
        <f t="shared" si="10"/>
        <v>18</v>
      </c>
      <c r="N76" s="172">
        <f t="shared" si="24"/>
        <v>9.7297297297297298</v>
      </c>
      <c r="O76" s="35">
        <f t="shared" si="12"/>
        <v>7</v>
      </c>
      <c r="P76" s="172">
        <f t="shared" si="25"/>
        <v>3.7837837837837842</v>
      </c>
      <c r="Q76" s="35">
        <f t="shared" si="14"/>
        <v>185</v>
      </c>
      <c r="S76" s="279" t="s">
        <v>214</v>
      </c>
      <c r="T76" s="280">
        <v>185</v>
      </c>
      <c r="U76" s="280">
        <v>1</v>
      </c>
      <c r="V76" s="280">
        <v>6</v>
      </c>
      <c r="W76" s="280">
        <v>1</v>
      </c>
      <c r="X76" s="280">
        <v>2</v>
      </c>
      <c r="Y76" s="280">
        <v>2</v>
      </c>
      <c r="Z76" s="280">
        <v>2</v>
      </c>
      <c r="AA76" s="280">
        <v>1</v>
      </c>
      <c r="AB76" s="280">
        <v>1</v>
      </c>
      <c r="AC76" s="281" t="s">
        <v>1293</v>
      </c>
      <c r="AD76" s="280">
        <v>1</v>
      </c>
      <c r="AE76" s="280">
        <v>2</v>
      </c>
      <c r="AF76" s="280">
        <v>1</v>
      </c>
      <c r="AG76" s="280">
        <v>2</v>
      </c>
      <c r="AH76" s="280">
        <v>2</v>
      </c>
      <c r="AI76" s="280">
        <v>1</v>
      </c>
      <c r="AJ76" s="280">
        <v>2</v>
      </c>
      <c r="AK76" s="280">
        <v>1</v>
      </c>
      <c r="AL76" s="281" t="s">
        <v>1293</v>
      </c>
      <c r="AM76" s="280">
        <v>3</v>
      </c>
      <c r="AN76" s="280">
        <v>3</v>
      </c>
      <c r="AO76" s="280">
        <v>1</v>
      </c>
      <c r="AP76" s="280">
        <v>6</v>
      </c>
      <c r="AQ76" s="280">
        <v>6</v>
      </c>
      <c r="AR76" s="280">
        <v>3</v>
      </c>
      <c r="AS76" s="280">
        <v>1</v>
      </c>
      <c r="AT76" s="280">
        <v>1</v>
      </c>
      <c r="AU76" s="280">
        <v>3</v>
      </c>
      <c r="AV76" s="280">
        <v>5</v>
      </c>
      <c r="AW76" s="280">
        <v>1</v>
      </c>
      <c r="AX76" s="280">
        <v>4</v>
      </c>
      <c r="AY76" s="280">
        <v>1</v>
      </c>
      <c r="AZ76" s="280">
        <v>1</v>
      </c>
      <c r="BA76" s="280">
        <v>1</v>
      </c>
      <c r="BB76" s="281" t="s">
        <v>1293</v>
      </c>
      <c r="BC76" s="280">
        <v>2</v>
      </c>
      <c r="BD76" s="280">
        <v>5</v>
      </c>
      <c r="BE76" s="280">
        <v>4</v>
      </c>
      <c r="BF76" s="280">
        <v>2</v>
      </c>
      <c r="BG76" s="280">
        <v>1</v>
      </c>
      <c r="BH76" s="281" t="s">
        <v>1293</v>
      </c>
      <c r="BI76" s="280">
        <v>2</v>
      </c>
      <c r="BJ76" s="280">
        <v>2</v>
      </c>
      <c r="BK76" s="280">
        <v>2</v>
      </c>
      <c r="BL76" s="280">
        <v>1</v>
      </c>
      <c r="BM76" s="280">
        <v>1</v>
      </c>
      <c r="BN76" s="280">
        <v>1</v>
      </c>
      <c r="BO76" s="280">
        <v>1</v>
      </c>
      <c r="BP76" s="280">
        <v>3</v>
      </c>
      <c r="BQ76" s="281" t="s">
        <v>1293</v>
      </c>
      <c r="BR76" s="280">
        <v>2</v>
      </c>
      <c r="BS76" s="280">
        <v>4</v>
      </c>
      <c r="BT76" s="280">
        <v>5</v>
      </c>
      <c r="BU76" s="280">
        <v>5</v>
      </c>
      <c r="BV76" s="280">
        <v>8</v>
      </c>
      <c r="BW76" s="280">
        <v>3</v>
      </c>
      <c r="BX76" s="280">
        <v>4</v>
      </c>
      <c r="BY76" s="280">
        <v>7</v>
      </c>
      <c r="BZ76" s="280">
        <v>4</v>
      </c>
      <c r="CA76" s="280">
        <v>3</v>
      </c>
      <c r="CB76" s="280">
        <v>5</v>
      </c>
      <c r="CC76" s="280">
        <v>2</v>
      </c>
      <c r="CD76" s="280">
        <v>2</v>
      </c>
      <c r="CE76" s="280">
        <v>1</v>
      </c>
      <c r="CF76" s="280">
        <v>2</v>
      </c>
      <c r="CG76" s="280">
        <v>3</v>
      </c>
      <c r="CH76" s="280">
        <v>3</v>
      </c>
      <c r="CI76" s="280">
        <v>2</v>
      </c>
      <c r="CJ76" s="280">
        <v>3</v>
      </c>
      <c r="CK76" s="281" t="s">
        <v>1293</v>
      </c>
      <c r="CL76" s="280">
        <v>1</v>
      </c>
      <c r="CM76" s="281" t="s">
        <v>1293</v>
      </c>
      <c r="CN76" s="280">
        <v>1</v>
      </c>
      <c r="CO76" s="280">
        <v>1</v>
      </c>
      <c r="CP76" s="280">
        <v>2</v>
      </c>
      <c r="CQ76" s="280">
        <v>3</v>
      </c>
      <c r="CR76" s="280">
        <v>2</v>
      </c>
      <c r="CS76" s="281" t="s">
        <v>1293</v>
      </c>
      <c r="CT76" s="280">
        <v>2</v>
      </c>
      <c r="CU76" s="280">
        <v>3</v>
      </c>
      <c r="CV76" s="281" t="s">
        <v>1293</v>
      </c>
      <c r="CW76" s="280">
        <v>1</v>
      </c>
      <c r="CX76" s="281" t="s">
        <v>1293</v>
      </c>
      <c r="CY76" s="281" t="s">
        <v>1293</v>
      </c>
      <c r="CZ76" s="280">
        <v>2</v>
      </c>
      <c r="DA76" s="280">
        <v>1</v>
      </c>
      <c r="DB76" s="280">
        <v>1</v>
      </c>
      <c r="DC76" s="281" t="s">
        <v>1293</v>
      </c>
      <c r="DD76" s="280">
        <v>1</v>
      </c>
      <c r="DE76" s="280">
        <v>1</v>
      </c>
      <c r="DF76" s="281" t="s">
        <v>1293</v>
      </c>
      <c r="DG76" s="281" t="s">
        <v>1293</v>
      </c>
      <c r="DH76" s="281" t="s">
        <v>1293</v>
      </c>
      <c r="DI76" s="281" t="s">
        <v>1293</v>
      </c>
      <c r="DJ76" s="281" t="s">
        <v>1293</v>
      </c>
      <c r="DK76" s="281" t="s">
        <v>1293</v>
      </c>
      <c r="DL76" s="281" t="s">
        <v>1293</v>
      </c>
      <c r="DM76" s="281" t="s">
        <v>1293</v>
      </c>
      <c r="DN76" s="281" t="s">
        <v>1293</v>
      </c>
      <c r="DO76" s="281" t="s">
        <v>1293</v>
      </c>
      <c r="DP76" s="281" t="s">
        <v>1293</v>
      </c>
      <c r="DQ76" s="281" t="s">
        <v>1293</v>
      </c>
      <c r="DR76" s="281" t="s">
        <v>1293</v>
      </c>
      <c r="DS76" s="281" t="s">
        <v>1293</v>
      </c>
      <c r="DT76" s="281" t="s">
        <v>1293</v>
      </c>
      <c r="DU76" s="281" t="s">
        <v>1293</v>
      </c>
      <c r="DV76" s="281" t="s">
        <v>1293</v>
      </c>
      <c r="DW76" s="281" t="s">
        <v>1293</v>
      </c>
      <c r="DX76" s="281" t="s">
        <v>1293</v>
      </c>
      <c r="DY76" s="281" t="s">
        <v>1293</v>
      </c>
      <c r="DZ76" s="281" t="s">
        <v>1293</v>
      </c>
      <c r="EB76" s="70">
        <f t="shared" si="26"/>
        <v>7.5675675675675675</v>
      </c>
      <c r="EC76" s="70">
        <f t="shared" si="27"/>
        <v>7.0270270270270272</v>
      </c>
      <c r="ED76" s="70">
        <f t="shared" si="28"/>
        <v>71.891891891891888</v>
      </c>
      <c r="EE76" s="70">
        <f t="shared" si="29"/>
        <v>13.513513513513514</v>
      </c>
    </row>
    <row r="77" spans="1:135">
      <c r="A77" s="21">
        <v>7617</v>
      </c>
      <c r="B77" s="39" t="s">
        <v>215</v>
      </c>
      <c r="C77" s="38">
        <f t="shared" si="0"/>
        <v>10</v>
      </c>
      <c r="D77" s="171">
        <f t="shared" si="19"/>
        <v>2.1691973969631237</v>
      </c>
      <c r="E77" s="38">
        <f t="shared" si="2"/>
        <v>37</v>
      </c>
      <c r="F77" s="171">
        <f t="shared" si="20"/>
        <v>8.026030368763557</v>
      </c>
      <c r="G77" s="38">
        <f t="shared" si="4"/>
        <v>66</v>
      </c>
      <c r="H77" s="171">
        <f t="shared" si="21"/>
        <v>14.316702819956618</v>
      </c>
      <c r="I77" s="38">
        <f t="shared" si="6"/>
        <v>46</v>
      </c>
      <c r="J77" s="171">
        <f t="shared" si="22"/>
        <v>9.9783080260303691</v>
      </c>
      <c r="K77" s="38">
        <f t="shared" si="8"/>
        <v>240</v>
      </c>
      <c r="L77" s="171">
        <f t="shared" si="23"/>
        <v>52.060737527114966</v>
      </c>
      <c r="M77" s="38">
        <f t="shared" si="10"/>
        <v>49</v>
      </c>
      <c r="N77" s="171">
        <f t="shared" si="24"/>
        <v>10.629067245119305</v>
      </c>
      <c r="O77" s="38">
        <f t="shared" si="12"/>
        <v>13</v>
      </c>
      <c r="P77" s="171">
        <f t="shared" si="25"/>
        <v>2.8199566160520604</v>
      </c>
      <c r="Q77" s="38">
        <f t="shared" si="14"/>
        <v>461</v>
      </c>
      <c r="S77" s="279" t="s">
        <v>215</v>
      </c>
      <c r="T77" s="280">
        <v>461</v>
      </c>
      <c r="U77" s="280">
        <v>10</v>
      </c>
      <c r="V77" s="280">
        <v>2</v>
      </c>
      <c r="W77" s="280">
        <v>13</v>
      </c>
      <c r="X77" s="280">
        <v>4</v>
      </c>
      <c r="Y77" s="280">
        <v>10</v>
      </c>
      <c r="Z77" s="280">
        <v>8</v>
      </c>
      <c r="AA77" s="280">
        <v>7</v>
      </c>
      <c r="AB77" s="280">
        <v>9</v>
      </c>
      <c r="AC77" s="280">
        <v>8</v>
      </c>
      <c r="AD77" s="280">
        <v>12</v>
      </c>
      <c r="AE77" s="280">
        <v>3</v>
      </c>
      <c r="AF77" s="280">
        <v>8</v>
      </c>
      <c r="AG77" s="280">
        <v>6</v>
      </c>
      <c r="AH77" s="280">
        <v>3</v>
      </c>
      <c r="AI77" s="280">
        <v>6</v>
      </c>
      <c r="AJ77" s="280">
        <v>4</v>
      </c>
      <c r="AK77" s="280">
        <v>4</v>
      </c>
      <c r="AL77" s="280">
        <v>4</v>
      </c>
      <c r="AM77" s="280">
        <v>4</v>
      </c>
      <c r="AN77" s="280">
        <v>7</v>
      </c>
      <c r="AO77" s="280">
        <v>5</v>
      </c>
      <c r="AP77" s="280">
        <v>5</v>
      </c>
      <c r="AQ77" s="280">
        <v>5</v>
      </c>
      <c r="AR77" s="280">
        <v>3</v>
      </c>
      <c r="AS77" s="280">
        <v>3</v>
      </c>
      <c r="AT77" s="280">
        <v>6</v>
      </c>
      <c r="AU77" s="280">
        <v>6</v>
      </c>
      <c r="AV77" s="280">
        <v>6</v>
      </c>
      <c r="AW77" s="280">
        <v>9</v>
      </c>
      <c r="AX77" s="280">
        <v>4</v>
      </c>
      <c r="AY77" s="280">
        <v>6</v>
      </c>
      <c r="AZ77" s="280">
        <v>7</v>
      </c>
      <c r="BA77" s="280">
        <v>9</v>
      </c>
      <c r="BB77" s="280">
        <v>7</v>
      </c>
      <c r="BC77" s="280">
        <v>9</v>
      </c>
      <c r="BD77" s="280">
        <v>4</v>
      </c>
      <c r="BE77" s="280">
        <v>12</v>
      </c>
      <c r="BF77" s="280">
        <v>5</v>
      </c>
      <c r="BG77" s="280">
        <v>4</v>
      </c>
      <c r="BH77" s="280">
        <v>8</v>
      </c>
      <c r="BI77" s="280">
        <v>8</v>
      </c>
      <c r="BJ77" s="280">
        <v>3</v>
      </c>
      <c r="BK77" s="280">
        <v>4</v>
      </c>
      <c r="BL77" s="280">
        <v>7</v>
      </c>
      <c r="BM77" s="280">
        <v>7</v>
      </c>
      <c r="BN77" s="280">
        <v>9</v>
      </c>
      <c r="BO77" s="280">
        <v>2</v>
      </c>
      <c r="BP77" s="280">
        <v>4</v>
      </c>
      <c r="BQ77" s="280">
        <v>4</v>
      </c>
      <c r="BR77" s="280">
        <v>5</v>
      </c>
      <c r="BS77" s="280">
        <v>6</v>
      </c>
      <c r="BT77" s="280">
        <v>5</v>
      </c>
      <c r="BU77" s="280">
        <v>1</v>
      </c>
      <c r="BV77" s="280">
        <v>4</v>
      </c>
      <c r="BW77" s="280">
        <v>7</v>
      </c>
      <c r="BX77" s="280">
        <v>2</v>
      </c>
      <c r="BY77" s="280">
        <v>6</v>
      </c>
      <c r="BZ77" s="280">
        <v>3</v>
      </c>
      <c r="CA77" s="280">
        <v>4</v>
      </c>
      <c r="CB77" s="280">
        <v>9</v>
      </c>
      <c r="CC77" s="280">
        <v>8</v>
      </c>
      <c r="CD77" s="280">
        <v>4</v>
      </c>
      <c r="CE77" s="280">
        <v>9</v>
      </c>
      <c r="CF77" s="280">
        <v>4</v>
      </c>
      <c r="CG77" s="280">
        <v>11</v>
      </c>
      <c r="CH77" s="280">
        <v>3</v>
      </c>
      <c r="CI77" s="280">
        <v>5</v>
      </c>
      <c r="CJ77" s="280">
        <v>3</v>
      </c>
      <c r="CK77" s="280">
        <v>1</v>
      </c>
      <c r="CL77" s="280">
        <v>7</v>
      </c>
      <c r="CM77" s="280">
        <v>4</v>
      </c>
      <c r="CN77" s="280">
        <v>4</v>
      </c>
      <c r="CO77" s="280">
        <v>4</v>
      </c>
      <c r="CP77" s="280">
        <v>3</v>
      </c>
      <c r="CQ77" s="280">
        <v>7</v>
      </c>
      <c r="CR77" s="280">
        <v>4</v>
      </c>
      <c r="CS77" s="280">
        <v>4</v>
      </c>
      <c r="CT77" s="280">
        <v>1</v>
      </c>
      <c r="CU77" s="280">
        <v>5</v>
      </c>
      <c r="CV77" s="280">
        <v>2</v>
      </c>
      <c r="CW77" s="280">
        <v>1</v>
      </c>
      <c r="CX77" s="280">
        <v>1</v>
      </c>
      <c r="CY77" s="280">
        <v>1</v>
      </c>
      <c r="CZ77" s="280">
        <v>1</v>
      </c>
      <c r="DA77" s="281" t="s">
        <v>1293</v>
      </c>
      <c r="DB77" s="280">
        <v>1</v>
      </c>
      <c r="DC77" s="281" t="s">
        <v>1293</v>
      </c>
      <c r="DD77" s="280">
        <v>1</v>
      </c>
      <c r="DE77" s="280">
        <v>2</v>
      </c>
      <c r="DF77" s="281" t="s">
        <v>1293</v>
      </c>
      <c r="DG77" s="280">
        <v>1</v>
      </c>
      <c r="DH77" s="280">
        <v>1</v>
      </c>
      <c r="DI77" s="280">
        <v>2</v>
      </c>
      <c r="DJ77" s="280">
        <v>1</v>
      </c>
      <c r="DK77" s="281" t="s">
        <v>1293</v>
      </c>
      <c r="DL77" s="281" t="s">
        <v>1293</v>
      </c>
      <c r="DM77" s="281" t="s">
        <v>1293</v>
      </c>
      <c r="DN77" s="281" t="s">
        <v>1293</v>
      </c>
      <c r="DO77" s="281" t="s">
        <v>1293</v>
      </c>
      <c r="DP77" s="281" t="s">
        <v>1293</v>
      </c>
      <c r="DQ77" s="281" t="s">
        <v>1293</v>
      </c>
      <c r="DR77" s="281" t="s">
        <v>1293</v>
      </c>
      <c r="DS77" s="281" t="s">
        <v>1293</v>
      </c>
      <c r="DT77" s="281" t="s">
        <v>1293</v>
      </c>
      <c r="DU77" s="281" t="s">
        <v>1293</v>
      </c>
      <c r="DV77" s="281" t="s">
        <v>1293</v>
      </c>
      <c r="DW77" s="281" t="s">
        <v>1293</v>
      </c>
      <c r="DX77" s="281" t="s">
        <v>1293</v>
      </c>
      <c r="DY77" s="281" t="s">
        <v>1293</v>
      </c>
      <c r="DZ77" s="281" t="s">
        <v>1293</v>
      </c>
      <c r="EB77" s="70">
        <f t="shared" si="26"/>
        <v>10.195227765726681</v>
      </c>
      <c r="EC77" s="70">
        <f t="shared" si="27"/>
        <v>14.316702819956618</v>
      </c>
      <c r="ED77" s="70">
        <f t="shared" si="28"/>
        <v>62.039045553145336</v>
      </c>
      <c r="EE77" s="70">
        <f t="shared" si="29"/>
        <v>13.449023861171366</v>
      </c>
    </row>
    <row r="78" spans="1:135">
      <c r="A78" s="21">
        <v>7620</v>
      </c>
      <c r="B78" s="16" t="s">
        <v>216</v>
      </c>
      <c r="C78" s="35">
        <f t="shared" si="0"/>
        <v>42</v>
      </c>
      <c r="D78" s="172">
        <f t="shared" si="19"/>
        <v>1.1840992387933464</v>
      </c>
      <c r="E78" s="35">
        <f t="shared" si="2"/>
        <v>266</v>
      </c>
      <c r="F78" s="172">
        <f t="shared" si="20"/>
        <v>7.4992951790245277</v>
      </c>
      <c r="G78" s="35">
        <f t="shared" si="4"/>
        <v>493</v>
      </c>
      <c r="H78" s="172">
        <f t="shared" si="21"/>
        <v>13.899069636312378</v>
      </c>
      <c r="I78" s="35">
        <f t="shared" si="6"/>
        <v>495</v>
      </c>
      <c r="J78" s="172">
        <f t="shared" si="22"/>
        <v>13.955455314350154</v>
      </c>
      <c r="K78" s="35">
        <f t="shared" si="8"/>
        <v>1780</v>
      </c>
      <c r="L78" s="172">
        <f t="shared" si="23"/>
        <v>50.183253453622775</v>
      </c>
      <c r="M78" s="35">
        <f t="shared" si="10"/>
        <v>356</v>
      </c>
      <c r="N78" s="172">
        <f t="shared" si="24"/>
        <v>10.036650690724557</v>
      </c>
      <c r="O78" s="35">
        <f t="shared" si="12"/>
        <v>115</v>
      </c>
      <c r="P78" s="172">
        <f t="shared" si="25"/>
        <v>3.2421764871722583</v>
      </c>
      <c r="Q78" s="35">
        <f t="shared" si="14"/>
        <v>3547</v>
      </c>
      <c r="S78" s="279" t="s">
        <v>216</v>
      </c>
      <c r="T78" s="280">
        <v>3547</v>
      </c>
      <c r="U78" s="280">
        <v>42</v>
      </c>
      <c r="V78" s="280">
        <v>57</v>
      </c>
      <c r="W78" s="280">
        <v>46</v>
      </c>
      <c r="X78" s="280">
        <v>56</v>
      </c>
      <c r="Y78" s="280">
        <v>63</v>
      </c>
      <c r="Z78" s="280">
        <v>44</v>
      </c>
      <c r="AA78" s="280">
        <v>48</v>
      </c>
      <c r="AB78" s="280">
        <v>50</v>
      </c>
      <c r="AC78" s="280">
        <v>57</v>
      </c>
      <c r="AD78" s="280">
        <v>43</v>
      </c>
      <c r="AE78" s="280">
        <v>55</v>
      </c>
      <c r="AF78" s="280">
        <v>67</v>
      </c>
      <c r="AG78" s="280">
        <v>33</v>
      </c>
      <c r="AH78" s="280">
        <v>55</v>
      </c>
      <c r="AI78" s="280">
        <v>47</v>
      </c>
      <c r="AJ78" s="280">
        <v>38</v>
      </c>
      <c r="AK78" s="280">
        <v>58</v>
      </c>
      <c r="AL78" s="280">
        <v>48</v>
      </c>
      <c r="AM78" s="280">
        <v>50</v>
      </c>
      <c r="AN78" s="280">
        <v>43</v>
      </c>
      <c r="AO78" s="280">
        <v>58</v>
      </c>
      <c r="AP78" s="280">
        <v>53</v>
      </c>
      <c r="AQ78" s="280">
        <v>41</v>
      </c>
      <c r="AR78" s="280">
        <v>46</v>
      </c>
      <c r="AS78" s="280">
        <v>52</v>
      </c>
      <c r="AT78" s="280">
        <v>46</v>
      </c>
      <c r="AU78" s="280">
        <v>54</v>
      </c>
      <c r="AV78" s="280">
        <v>30</v>
      </c>
      <c r="AW78" s="280">
        <v>42</v>
      </c>
      <c r="AX78" s="280">
        <v>38</v>
      </c>
      <c r="AY78" s="280">
        <v>52</v>
      </c>
      <c r="AZ78" s="280">
        <v>35</v>
      </c>
      <c r="BA78" s="280">
        <v>50</v>
      </c>
      <c r="BB78" s="280">
        <v>48</v>
      </c>
      <c r="BC78" s="280">
        <v>52</v>
      </c>
      <c r="BD78" s="280">
        <v>42</v>
      </c>
      <c r="BE78" s="280">
        <v>42</v>
      </c>
      <c r="BF78" s="280">
        <v>46</v>
      </c>
      <c r="BG78" s="280">
        <v>49</v>
      </c>
      <c r="BH78" s="280">
        <v>36</v>
      </c>
      <c r="BI78" s="280">
        <v>37</v>
      </c>
      <c r="BJ78" s="280">
        <v>35</v>
      </c>
      <c r="BK78" s="280">
        <v>45</v>
      </c>
      <c r="BL78" s="280">
        <v>39</v>
      </c>
      <c r="BM78" s="280">
        <v>48</v>
      </c>
      <c r="BN78" s="280">
        <v>59</v>
      </c>
      <c r="BO78" s="280">
        <v>39</v>
      </c>
      <c r="BP78" s="280">
        <v>50</v>
      </c>
      <c r="BQ78" s="280">
        <v>37</v>
      </c>
      <c r="BR78" s="280">
        <v>47</v>
      </c>
      <c r="BS78" s="280">
        <v>38</v>
      </c>
      <c r="BT78" s="280">
        <v>53</v>
      </c>
      <c r="BU78" s="280">
        <v>52</v>
      </c>
      <c r="BV78" s="280">
        <v>54</v>
      </c>
      <c r="BW78" s="280">
        <v>43</v>
      </c>
      <c r="BX78" s="280">
        <v>42</v>
      </c>
      <c r="BY78" s="280">
        <v>40</v>
      </c>
      <c r="BZ78" s="280">
        <v>42</v>
      </c>
      <c r="CA78" s="280">
        <v>43</v>
      </c>
      <c r="CB78" s="280">
        <v>40</v>
      </c>
      <c r="CC78" s="280">
        <v>49</v>
      </c>
      <c r="CD78" s="280">
        <v>43</v>
      </c>
      <c r="CE78" s="280">
        <v>37</v>
      </c>
      <c r="CF78" s="280">
        <v>42</v>
      </c>
      <c r="CG78" s="280">
        <v>34</v>
      </c>
      <c r="CH78" s="280">
        <v>38</v>
      </c>
      <c r="CI78" s="280">
        <v>38</v>
      </c>
      <c r="CJ78" s="280">
        <v>33</v>
      </c>
      <c r="CK78" s="280">
        <v>41</v>
      </c>
      <c r="CL78" s="280">
        <v>33</v>
      </c>
      <c r="CM78" s="280">
        <v>32</v>
      </c>
      <c r="CN78" s="280">
        <v>31</v>
      </c>
      <c r="CO78" s="280">
        <v>37</v>
      </c>
      <c r="CP78" s="280">
        <v>31</v>
      </c>
      <c r="CQ78" s="280">
        <v>23</v>
      </c>
      <c r="CR78" s="280">
        <v>19</v>
      </c>
      <c r="CS78" s="280">
        <v>26</v>
      </c>
      <c r="CT78" s="280">
        <v>24</v>
      </c>
      <c r="CU78" s="280">
        <v>12</v>
      </c>
      <c r="CV78" s="280">
        <v>14</v>
      </c>
      <c r="CW78" s="280">
        <v>14</v>
      </c>
      <c r="CX78" s="280">
        <v>15</v>
      </c>
      <c r="CY78" s="280">
        <v>14</v>
      </c>
      <c r="CZ78" s="280">
        <v>6</v>
      </c>
      <c r="DA78" s="280">
        <v>11</v>
      </c>
      <c r="DB78" s="280">
        <v>12</v>
      </c>
      <c r="DC78" s="280">
        <v>5</v>
      </c>
      <c r="DD78" s="280">
        <v>11</v>
      </c>
      <c r="DE78" s="280">
        <v>8</v>
      </c>
      <c r="DF78" s="280">
        <v>5</v>
      </c>
      <c r="DG78" s="280">
        <v>2</v>
      </c>
      <c r="DH78" s="280">
        <v>6</v>
      </c>
      <c r="DI78" s="280">
        <v>1</v>
      </c>
      <c r="DJ78" s="280">
        <v>1</v>
      </c>
      <c r="DK78" s="280">
        <v>2</v>
      </c>
      <c r="DL78" s="280">
        <v>2</v>
      </c>
      <c r="DM78" s="281" t="s">
        <v>1293</v>
      </c>
      <c r="DN78" s="281" t="s">
        <v>1293</v>
      </c>
      <c r="DO78" s="281" t="s">
        <v>1293</v>
      </c>
      <c r="DP78" s="281" t="s">
        <v>1293</v>
      </c>
      <c r="DQ78" s="281" t="s">
        <v>1293</v>
      </c>
      <c r="DR78" s="281" t="s">
        <v>1293</v>
      </c>
      <c r="DS78" s="281" t="s">
        <v>1293</v>
      </c>
      <c r="DT78" s="281" t="s">
        <v>1293</v>
      </c>
      <c r="DU78" s="281" t="s">
        <v>1293</v>
      </c>
      <c r="DV78" s="281" t="s">
        <v>1293</v>
      </c>
      <c r="DW78" s="281" t="s">
        <v>1293</v>
      </c>
      <c r="DX78" s="281" t="s">
        <v>1293</v>
      </c>
      <c r="DY78" s="281" t="s">
        <v>1293</v>
      </c>
      <c r="DZ78" s="281" t="s">
        <v>1293</v>
      </c>
      <c r="EB78" s="70">
        <f t="shared" si="26"/>
        <v>8.6833944178178744</v>
      </c>
      <c r="EC78" s="70">
        <f t="shared" si="27"/>
        <v>13.899069636312378</v>
      </c>
      <c r="ED78" s="70">
        <f t="shared" si="28"/>
        <v>64.138708767972929</v>
      </c>
      <c r="EE78" s="70">
        <f t="shared" si="29"/>
        <v>13.278827177896815</v>
      </c>
    </row>
    <row r="79" spans="1:135">
      <c r="B79" s="173" t="s">
        <v>265</v>
      </c>
      <c r="C79" s="49">
        <f>SUM(C71:C78)</f>
        <v>121</v>
      </c>
      <c r="D79" s="174">
        <f t="shared" si="19"/>
        <v>1.1540295660467335</v>
      </c>
      <c r="E79" s="49">
        <f t="shared" ref="E79:Q79" si="30">SUM(E71:E78)</f>
        <v>754</v>
      </c>
      <c r="F79" s="174">
        <f t="shared" si="20"/>
        <v>7.1912255603242725</v>
      </c>
      <c r="G79" s="49">
        <f t="shared" si="30"/>
        <v>1386</v>
      </c>
      <c r="H79" s="174">
        <f t="shared" si="21"/>
        <v>13.218884120171673</v>
      </c>
      <c r="I79" s="49">
        <f t="shared" si="30"/>
        <v>1405</v>
      </c>
      <c r="J79" s="174">
        <f t="shared" si="22"/>
        <v>13.4000953743443</v>
      </c>
      <c r="K79" s="49">
        <f t="shared" si="30"/>
        <v>5407</v>
      </c>
      <c r="L79" s="174">
        <f t="shared" si="23"/>
        <v>51.568907963757752</v>
      </c>
      <c r="M79" s="49">
        <f t="shared" si="30"/>
        <v>1044</v>
      </c>
      <c r="N79" s="174">
        <f t="shared" si="24"/>
        <v>9.9570815450643781</v>
      </c>
      <c r="O79" s="49">
        <f t="shared" si="30"/>
        <v>368</v>
      </c>
      <c r="P79" s="174">
        <f t="shared" si="25"/>
        <v>3.5097758702908917</v>
      </c>
      <c r="Q79" s="49">
        <f t="shared" si="30"/>
        <v>10485</v>
      </c>
      <c r="EB79" s="70"/>
      <c r="EC79" s="70"/>
      <c r="ED79" s="70"/>
      <c r="EE79" s="70"/>
    </row>
    <row r="80" spans="1:135">
      <c r="B80" s="16"/>
      <c r="C80" s="49"/>
      <c r="D80" s="174"/>
      <c r="E80" s="49"/>
      <c r="F80" s="174"/>
      <c r="G80" s="49"/>
      <c r="H80" s="174"/>
      <c r="I80" s="49"/>
      <c r="J80" s="174"/>
      <c r="K80" s="49"/>
      <c r="L80" s="174"/>
      <c r="M80" s="49"/>
      <c r="N80" s="174"/>
      <c r="O80" s="49"/>
      <c r="P80" s="174"/>
      <c r="Q80" s="49"/>
      <c r="S80" s="279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0"/>
      <c r="BN80" s="280"/>
      <c r="BO80" s="280"/>
      <c r="BP80" s="280"/>
      <c r="BQ80" s="280"/>
      <c r="BR80" s="280"/>
      <c r="BS80" s="280"/>
      <c r="BT80" s="280"/>
      <c r="BU80" s="280"/>
      <c r="BV80" s="280"/>
      <c r="BW80" s="280"/>
      <c r="BX80" s="280"/>
      <c r="BY80" s="280"/>
      <c r="BZ80" s="280"/>
      <c r="CA80" s="280"/>
      <c r="CB80" s="280"/>
      <c r="CC80" s="280"/>
      <c r="CD80" s="280"/>
      <c r="CE80" s="280"/>
      <c r="CF80" s="280"/>
      <c r="CG80" s="280"/>
      <c r="CH80" s="280"/>
      <c r="CI80" s="280"/>
      <c r="CJ80" s="280"/>
      <c r="CK80" s="280"/>
      <c r="CL80" s="280"/>
      <c r="CM80" s="280"/>
      <c r="CN80" s="280"/>
      <c r="CO80" s="280"/>
      <c r="CP80" s="280"/>
      <c r="CQ80" s="280"/>
      <c r="CR80" s="280"/>
      <c r="CS80" s="280"/>
      <c r="CT80" s="280"/>
      <c r="CU80" s="280"/>
      <c r="CV80" s="280"/>
      <c r="CW80" s="280"/>
      <c r="CX80" s="280"/>
      <c r="CY80" s="280"/>
      <c r="CZ80" s="280"/>
      <c r="DA80" s="280"/>
      <c r="DB80" s="280"/>
      <c r="DC80" s="280"/>
      <c r="DD80" s="280"/>
      <c r="DE80" s="280"/>
      <c r="DF80" s="280"/>
      <c r="DG80" s="280"/>
      <c r="DH80" s="280"/>
      <c r="DI80" s="280"/>
      <c r="DJ80" s="280"/>
      <c r="DK80" s="280"/>
      <c r="DL80" s="280"/>
      <c r="DM80" s="281"/>
      <c r="DN80" s="281"/>
      <c r="DO80" s="281"/>
      <c r="DP80" s="281"/>
      <c r="DQ80" s="281"/>
      <c r="DR80" s="281"/>
      <c r="DS80" s="281"/>
      <c r="DT80" s="281"/>
      <c r="DU80" s="281"/>
      <c r="DV80" s="281"/>
      <c r="DW80" s="281"/>
      <c r="DX80" s="281"/>
      <c r="DY80" s="281"/>
      <c r="DZ80" s="281"/>
      <c r="EB80" s="70"/>
      <c r="EC80" s="70"/>
      <c r="ED80" s="70"/>
      <c r="EE80" s="70"/>
    </row>
    <row r="81" spans="1:135">
      <c r="A81" s="21">
        <v>7708</v>
      </c>
      <c r="B81" s="39" t="s">
        <v>217</v>
      </c>
      <c r="C81" s="38">
        <f>U81</f>
        <v>14</v>
      </c>
      <c r="D81" s="171">
        <f>(C81/Q81)*100</f>
        <v>0.60711188204683442</v>
      </c>
      <c r="E81" s="38">
        <f>SUM(V81:Z81)</f>
        <v>135</v>
      </c>
      <c r="F81" s="171">
        <f>(E81/Q81)*100</f>
        <v>5.8542931483087601</v>
      </c>
      <c r="G81" s="38">
        <f>SUM(AA81:AJ81)</f>
        <v>263</v>
      </c>
      <c r="H81" s="171">
        <f>(G81/Q81)*100</f>
        <v>11.405030355594102</v>
      </c>
      <c r="I81" s="38">
        <f>SUM(AK81:AT81)</f>
        <v>382</v>
      </c>
      <c r="J81" s="171">
        <f>(I81/Q81)*100</f>
        <v>16.565481352992194</v>
      </c>
      <c r="K81" s="38">
        <f>SUM(AU81:CI81)</f>
        <v>1226</v>
      </c>
      <c r="L81" s="171">
        <f>(K81/Q81)*100</f>
        <v>53.165654813529919</v>
      </c>
      <c r="M81" s="38">
        <f>SUM(CJ81:CV81)</f>
        <v>189</v>
      </c>
      <c r="N81" s="171">
        <f>(M81/Q81)*100</f>
        <v>8.1960104076322633</v>
      </c>
      <c r="O81" s="38">
        <f>SUM(CW81:DZ81)</f>
        <v>97</v>
      </c>
      <c r="P81" s="171">
        <f>(O81/Q81)*100</f>
        <v>4.2064180398959232</v>
      </c>
      <c r="Q81" s="38">
        <f>C81+E81+G81+I81+K81+M81+O81</f>
        <v>2306</v>
      </c>
      <c r="S81" s="279" t="s">
        <v>217</v>
      </c>
      <c r="T81" s="280">
        <v>2306</v>
      </c>
      <c r="U81" s="280">
        <v>14</v>
      </c>
      <c r="V81" s="280">
        <v>27</v>
      </c>
      <c r="W81" s="280">
        <v>18</v>
      </c>
      <c r="X81" s="280">
        <v>38</v>
      </c>
      <c r="Y81" s="280">
        <v>33</v>
      </c>
      <c r="Z81" s="280">
        <v>19</v>
      </c>
      <c r="AA81" s="280">
        <v>26</v>
      </c>
      <c r="AB81" s="280">
        <v>24</v>
      </c>
      <c r="AC81" s="280">
        <v>22</v>
      </c>
      <c r="AD81" s="280">
        <v>26</v>
      </c>
      <c r="AE81" s="280">
        <v>23</v>
      </c>
      <c r="AF81" s="280">
        <v>40</v>
      </c>
      <c r="AG81" s="280">
        <v>25</v>
      </c>
      <c r="AH81" s="280">
        <v>21</v>
      </c>
      <c r="AI81" s="280">
        <v>23</v>
      </c>
      <c r="AJ81" s="280">
        <v>33</v>
      </c>
      <c r="AK81" s="280">
        <v>26</v>
      </c>
      <c r="AL81" s="280">
        <v>40</v>
      </c>
      <c r="AM81" s="280">
        <v>33</v>
      </c>
      <c r="AN81" s="280">
        <v>33</v>
      </c>
      <c r="AO81" s="280">
        <v>44</v>
      </c>
      <c r="AP81" s="280">
        <v>38</v>
      </c>
      <c r="AQ81" s="280">
        <v>40</v>
      </c>
      <c r="AR81" s="280">
        <v>28</v>
      </c>
      <c r="AS81" s="280">
        <v>54</v>
      </c>
      <c r="AT81" s="280">
        <v>46</v>
      </c>
      <c r="AU81" s="280">
        <v>51</v>
      </c>
      <c r="AV81" s="280">
        <v>54</v>
      </c>
      <c r="AW81" s="280">
        <v>41</v>
      </c>
      <c r="AX81" s="280">
        <v>39</v>
      </c>
      <c r="AY81" s="280">
        <v>30</v>
      </c>
      <c r="AZ81" s="280">
        <v>30</v>
      </c>
      <c r="BA81" s="280">
        <v>32</v>
      </c>
      <c r="BB81" s="280">
        <v>30</v>
      </c>
      <c r="BC81" s="280">
        <v>31</v>
      </c>
      <c r="BD81" s="280">
        <v>33</v>
      </c>
      <c r="BE81" s="280">
        <v>32</v>
      </c>
      <c r="BF81" s="280">
        <v>25</v>
      </c>
      <c r="BG81" s="280">
        <v>26</v>
      </c>
      <c r="BH81" s="280">
        <v>20</v>
      </c>
      <c r="BI81" s="280">
        <v>26</v>
      </c>
      <c r="BJ81" s="280">
        <v>29</v>
      </c>
      <c r="BK81" s="280">
        <v>22</v>
      </c>
      <c r="BL81" s="280">
        <v>33</v>
      </c>
      <c r="BM81" s="280">
        <v>23</v>
      </c>
      <c r="BN81" s="280">
        <v>29</v>
      </c>
      <c r="BO81" s="280">
        <v>31</v>
      </c>
      <c r="BP81" s="280">
        <v>22</v>
      </c>
      <c r="BQ81" s="280">
        <v>43</v>
      </c>
      <c r="BR81" s="280">
        <v>20</v>
      </c>
      <c r="BS81" s="280">
        <v>33</v>
      </c>
      <c r="BT81" s="280">
        <v>37</v>
      </c>
      <c r="BU81" s="280">
        <v>32</v>
      </c>
      <c r="BV81" s="280">
        <v>29</v>
      </c>
      <c r="BW81" s="280">
        <v>33</v>
      </c>
      <c r="BX81" s="280">
        <v>29</v>
      </c>
      <c r="BY81" s="280">
        <v>24</v>
      </c>
      <c r="BZ81" s="280">
        <v>21</v>
      </c>
      <c r="CA81" s="280">
        <v>28</v>
      </c>
      <c r="CB81" s="280">
        <v>26</v>
      </c>
      <c r="CC81" s="280">
        <v>16</v>
      </c>
      <c r="CD81" s="280">
        <v>31</v>
      </c>
      <c r="CE81" s="280">
        <v>24</v>
      </c>
      <c r="CF81" s="280">
        <v>25</v>
      </c>
      <c r="CG81" s="280">
        <v>36</v>
      </c>
      <c r="CH81" s="280">
        <v>27</v>
      </c>
      <c r="CI81" s="280">
        <v>23</v>
      </c>
      <c r="CJ81" s="280">
        <v>26</v>
      </c>
      <c r="CK81" s="280">
        <v>22</v>
      </c>
      <c r="CL81" s="280">
        <v>24</v>
      </c>
      <c r="CM81" s="280">
        <v>14</v>
      </c>
      <c r="CN81" s="280">
        <v>14</v>
      </c>
      <c r="CO81" s="280">
        <v>17</v>
      </c>
      <c r="CP81" s="280">
        <v>15</v>
      </c>
      <c r="CQ81" s="280">
        <v>21</v>
      </c>
      <c r="CR81" s="280">
        <v>12</v>
      </c>
      <c r="CS81" s="280">
        <v>3</v>
      </c>
      <c r="CT81" s="280">
        <v>8</v>
      </c>
      <c r="CU81" s="280">
        <v>5</v>
      </c>
      <c r="CV81" s="280">
        <v>8</v>
      </c>
      <c r="CW81" s="280">
        <v>10</v>
      </c>
      <c r="CX81" s="280">
        <v>9</v>
      </c>
      <c r="CY81" s="280">
        <v>10</v>
      </c>
      <c r="CZ81" s="280">
        <v>6</v>
      </c>
      <c r="DA81" s="280">
        <v>6</v>
      </c>
      <c r="DB81" s="280">
        <v>9</v>
      </c>
      <c r="DC81" s="280">
        <v>4</v>
      </c>
      <c r="DD81" s="280">
        <v>13</v>
      </c>
      <c r="DE81" s="280">
        <v>7</v>
      </c>
      <c r="DF81" s="280">
        <v>6</v>
      </c>
      <c r="DG81" s="280">
        <v>5</v>
      </c>
      <c r="DH81" s="280">
        <v>4</v>
      </c>
      <c r="DI81" s="280">
        <v>3</v>
      </c>
      <c r="DJ81" s="280">
        <v>2</v>
      </c>
      <c r="DK81" s="280">
        <v>2</v>
      </c>
      <c r="DL81" s="280">
        <v>1</v>
      </c>
      <c r="DM81" s="281" t="s">
        <v>1293</v>
      </c>
      <c r="DN81" s="281" t="s">
        <v>1293</v>
      </c>
      <c r="DO81" s="281" t="s">
        <v>1293</v>
      </c>
      <c r="DP81" s="281" t="s">
        <v>1293</v>
      </c>
      <c r="DQ81" s="281" t="s">
        <v>1293</v>
      </c>
      <c r="DR81" s="281" t="s">
        <v>1293</v>
      </c>
      <c r="DS81" s="281" t="s">
        <v>1293</v>
      </c>
      <c r="DT81" s="281" t="s">
        <v>1293</v>
      </c>
      <c r="DU81" s="281" t="s">
        <v>1293</v>
      </c>
      <c r="DV81" s="281" t="s">
        <v>1293</v>
      </c>
      <c r="DW81" s="281" t="s">
        <v>1293</v>
      </c>
      <c r="DX81" s="281" t="s">
        <v>1293</v>
      </c>
      <c r="DY81" s="281" t="s">
        <v>1293</v>
      </c>
      <c r="DZ81" s="281" t="s">
        <v>1293</v>
      </c>
      <c r="EB81" s="70">
        <f t="shared" si="26"/>
        <v>6.4614050303555945</v>
      </c>
      <c r="EC81" s="70">
        <f t="shared" si="27"/>
        <v>11.405030355594102</v>
      </c>
      <c r="ED81" s="70">
        <f t="shared" si="28"/>
        <v>69.731136166522106</v>
      </c>
      <c r="EE81" s="70">
        <f t="shared" si="29"/>
        <v>12.402428447528187</v>
      </c>
    </row>
    <row r="82" spans="1:135">
      <c r="A82" s="21">
        <v>8000</v>
      </c>
      <c r="B82" s="16" t="s">
        <v>218</v>
      </c>
      <c r="C82" s="35">
        <f t="shared" si="0"/>
        <v>44</v>
      </c>
      <c r="D82" s="172">
        <f t="shared" ref="D82:D98" si="31">(C82/Q82)*100</f>
        <v>1.0270774976657329</v>
      </c>
      <c r="E82" s="35">
        <f t="shared" si="2"/>
        <v>252</v>
      </c>
      <c r="F82" s="172">
        <f t="shared" ref="F82:F98" si="32">(E82/Q82)*100</f>
        <v>5.8823529411764701</v>
      </c>
      <c r="G82" s="35">
        <f t="shared" si="4"/>
        <v>529</v>
      </c>
      <c r="H82" s="172">
        <f t="shared" ref="H82:H98" si="33">(G82/Q82)*100</f>
        <v>12.34827264239029</v>
      </c>
      <c r="I82" s="35">
        <f t="shared" si="6"/>
        <v>677</v>
      </c>
      <c r="J82" s="172">
        <f t="shared" ref="J82:J98" si="34">(I82/Q82)*100</f>
        <v>15.80298786181139</v>
      </c>
      <c r="K82" s="35">
        <f t="shared" si="8"/>
        <v>2168</v>
      </c>
      <c r="L82" s="172">
        <f t="shared" ref="L82:L98" si="35">(K82/Q82)*100</f>
        <v>50.60690943043884</v>
      </c>
      <c r="M82" s="35">
        <f t="shared" si="10"/>
        <v>467</v>
      </c>
      <c r="N82" s="172">
        <f t="shared" ref="N82:N98" si="36">(M82/Q82)*100</f>
        <v>10.901027077497666</v>
      </c>
      <c r="O82" s="35">
        <f t="shared" si="12"/>
        <v>147</v>
      </c>
      <c r="P82" s="172">
        <f t="shared" ref="P82:P98" si="37">(O82/Q82)*100</f>
        <v>3.4313725490196081</v>
      </c>
      <c r="Q82" s="35">
        <f t="shared" si="14"/>
        <v>4284</v>
      </c>
      <c r="S82" s="279" t="s">
        <v>1305</v>
      </c>
      <c r="T82" s="280">
        <v>4284</v>
      </c>
      <c r="U82" s="280">
        <v>44</v>
      </c>
      <c r="V82" s="280">
        <v>41</v>
      </c>
      <c r="W82" s="280">
        <v>53</v>
      </c>
      <c r="X82" s="280">
        <v>55</v>
      </c>
      <c r="Y82" s="280">
        <v>61</v>
      </c>
      <c r="Z82" s="280">
        <v>42</v>
      </c>
      <c r="AA82" s="280">
        <v>54</v>
      </c>
      <c r="AB82" s="280">
        <v>48</v>
      </c>
      <c r="AC82" s="280">
        <v>57</v>
      </c>
      <c r="AD82" s="280">
        <v>61</v>
      </c>
      <c r="AE82" s="280">
        <v>50</v>
      </c>
      <c r="AF82" s="280">
        <v>52</v>
      </c>
      <c r="AG82" s="280">
        <v>44</v>
      </c>
      <c r="AH82" s="280">
        <v>58</v>
      </c>
      <c r="AI82" s="280">
        <v>54</v>
      </c>
      <c r="AJ82" s="280">
        <v>51</v>
      </c>
      <c r="AK82" s="280">
        <v>61</v>
      </c>
      <c r="AL82" s="280">
        <v>56</v>
      </c>
      <c r="AM82" s="280">
        <v>65</v>
      </c>
      <c r="AN82" s="280">
        <v>64</v>
      </c>
      <c r="AO82" s="280">
        <v>77</v>
      </c>
      <c r="AP82" s="280">
        <v>66</v>
      </c>
      <c r="AQ82" s="280">
        <v>63</v>
      </c>
      <c r="AR82" s="280">
        <v>72</v>
      </c>
      <c r="AS82" s="280">
        <v>70</v>
      </c>
      <c r="AT82" s="280">
        <v>83</v>
      </c>
      <c r="AU82" s="280">
        <v>50</v>
      </c>
      <c r="AV82" s="280">
        <v>67</v>
      </c>
      <c r="AW82" s="280">
        <v>55</v>
      </c>
      <c r="AX82" s="280">
        <v>40</v>
      </c>
      <c r="AY82" s="280">
        <v>61</v>
      </c>
      <c r="AZ82" s="280">
        <v>53</v>
      </c>
      <c r="BA82" s="280">
        <v>44</v>
      </c>
      <c r="BB82" s="280">
        <v>54</v>
      </c>
      <c r="BC82" s="280">
        <v>53</v>
      </c>
      <c r="BD82" s="280">
        <v>41</v>
      </c>
      <c r="BE82" s="280">
        <v>45</v>
      </c>
      <c r="BF82" s="280">
        <v>56</v>
      </c>
      <c r="BG82" s="280">
        <v>45</v>
      </c>
      <c r="BH82" s="280">
        <v>26</v>
      </c>
      <c r="BI82" s="280">
        <v>42</v>
      </c>
      <c r="BJ82" s="280">
        <v>59</v>
      </c>
      <c r="BK82" s="280">
        <v>47</v>
      </c>
      <c r="BL82" s="280">
        <v>50</v>
      </c>
      <c r="BM82" s="280">
        <v>51</v>
      </c>
      <c r="BN82" s="280">
        <v>58</v>
      </c>
      <c r="BO82" s="280">
        <v>46</v>
      </c>
      <c r="BP82" s="280">
        <v>49</v>
      </c>
      <c r="BQ82" s="280">
        <v>46</v>
      </c>
      <c r="BR82" s="280">
        <v>56</v>
      </c>
      <c r="BS82" s="280">
        <v>53</v>
      </c>
      <c r="BT82" s="280">
        <v>61</v>
      </c>
      <c r="BU82" s="280">
        <v>66</v>
      </c>
      <c r="BV82" s="280">
        <v>47</v>
      </c>
      <c r="BW82" s="280">
        <v>62</v>
      </c>
      <c r="BX82" s="280">
        <v>62</v>
      </c>
      <c r="BY82" s="280">
        <v>62</v>
      </c>
      <c r="BZ82" s="280">
        <v>69</v>
      </c>
      <c r="CA82" s="280">
        <v>72</v>
      </c>
      <c r="CB82" s="280">
        <v>59</v>
      </c>
      <c r="CC82" s="280">
        <v>45</v>
      </c>
      <c r="CD82" s="280">
        <v>58</v>
      </c>
      <c r="CE82" s="280">
        <v>53</v>
      </c>
      <c r="CF82" s="280">
        <v>52</v>
      </c>
      <c r="CG82" s="280">
        <v>61</v>
      </c>
      <c r="CH82" s="280">
        <v>46</v>
      </c>
      <c r="CI82" s="280">
        <v>46</v>
      </c>
      <c r="CJ82" s="280">
        <v>47</v>
      </c>
      <c r="CK82" s="280">
        <v>37</v>
      </c>
      <c r="CL82" s="280">
        <v>42</v>
      </c>
      <c r="CM82" s="280">
        <v>39</v>
      </c>
      <c r="CN82" s="280">
        <v>40</v>
      </c>
      <c r="CO82" s="280">
        <v>37</v>
      </c>
      <c r="CP82" s="280">
        <v>40</v>
      </c>
      <c r="CQ82" s="280">
        <v>41</v>
      </c>
      <c r="CR82" s="280">
        <v>40</v>
      </c>
      <c r="CS82" s="280">
        <v>27</v>
      </c>
      <c r="CT82" s="280">
        <v>24</v>
      </c>
      <c r="CU82" s="280">
        <v>30</v>
      </c>
      <c r="CV82" s="280">
        <v>23</v>
      </c>
      <c r="CW82" s="280">
        <v>14</v>
      </c>
      <c r="CX82" s="280">
        <v>15</v>
      </c>
      <c r="CY82" s="280">
        <v>15</v>
      </c>
      <c r="CZ82" s="280">
        <v>18</v>
      </c>
      <c r="DA82" s="280">
        <v>12</v>
      </c>
      <c r="DB82" s="280">
        <v>13</v>
      </c>
      <c r="DC82" s="280">
        <v>16</v>
      </c>
      <c r="DD82" s="280">
        <v>10</v>
      </c>
      <c r="DE82" s="280">
        <v>5</v>
      </c>
      <c r="DF82" s="280">
        <v>8</v>
      </c>
      <c r="DG82" s="280">
        <v>4</v>
      </c>
      <c r="DH82" s="280">
        <v>4</v>
      </c>
      <c r="DI82" s="280">
        <v>5</v>
      </c>
      <c r="DJ82" s="280">
        <v>3</v>
      </c>
      <c r="DK82" s="280">
        <v>2</v>
      </c>
      <c r="DL82" s="280">
        <v>3</v>
      </c>
      <c r="DM82" s="281" t="s">
        <v>1293</v>
      </c>
      <c r="DN82" s="281" t="s">
        <v>1293</v>
      </c>
      <c r="DO82" s="281" t="s">
        <v>1293</v>
      </c>
      <c r="DP82" s="281" t="s">
        <v>1293</v>
      </c>
      <c r="DQ82" s="281" t="s">
        <v>1293</v>
      </c>
      <c r="DR82" s="281" t="s">
        <v>1293</v>
      </c>
      <c r="DS82" s="281" t="s">
        <v>1293</v>
      </c>
      <c r="DT82" s="281" t="s">
        <v>1293</v>
      </c>
      <c r="DU82" s="281" t="s">
        <v>1293</v>
      </c>
      <c r="DV82" s="281" t="s">
        <v>1293</v>
      </c>
      <c r="DW82" s="281" t="s">
        <v>1293</v>
      </c>
      <c r="DX82" s="281" t="s">
        <v>1293</v>
      </c>
      <c r="DY82" s="281" t="s">
        <v>1293</v>
      </c>
      <c r="DZ82" s="281" t="s">
        <v>1293</v>
      </c>
      <c r="EB82" s="70">
        <f t="shared" si="26"/>
        <v>6.909430438842203</v>
      </c>
      <c r="EC82" s="70">
        <f t="shared" si="27"/>
        <v>12.34827264239029</v>
      </c>
      <c r="ED82" s="70">
        <f t="shared" si="28"/>
        <v>66.409897292250236</v>
      </c>
      <c r="EE82" s="70">
        <f t="shared" si="29"/>
        <v>14.332399626517274</v>
      </c>
    </row>
    <row r="83" spans="1:135">
      <c r="A83" s="21">
        <v>8200</v>
      </c>
      <c r="B83" s="39" t="s">
        <v>219</v>
      </c>
      <c r="C83" s="38">
        <f t="shared" si="0"/>
        <v>115</v>
      </c>
      <c r="D83" s="171">
        <f t="shared" si="31"/>
        <v>1.2784880489160644</v>
      </c>
      <c r="E83" s="38">
        <f t="shared" si="2"/>
        <v>561</v>
      </c>
      <c r="F83" s="171">
        <f t="shared" si="32"/>
        <v>6.2367982212340189</v>
      </c>
      <c r="G83" s="38">
        <f t="shared" si="4"/>
        <v>1393</v>
      </c>
      <c r="H83" s="171">
        <f t="shared" si="33"/>
        <v>15.486381322957198</v>
      </c>
      <c r="I83" s="38">
        <f t="shared" si="6"/>
        <v>1224</v>
      </c>
      <c r="J83" s="171">
        <f t="shared" si="34"/>
        <v>13.607559755419677</v>
      </c>
      <c r="K83" s="38">
        <f t="shared" si="8"/>
        <v>4529</v>
      </c>
      <c r="L83" s="171">
        <f t="shared" si="35"/>
        <v>50.350194552529182</v>
      </c>
      <c r="M83" s="38">
        <f t="shared" si="10"/>
        <v>847</v>
      </c>
      <c r="N83" s="171">
        <f t="shared" si="36"/>
        <v>9.4163424124513622</v>
      </c>
      <c r="O83" s="38">
        <f t="shared" si="12"/>
        <v>326</v>
      </c>
      <c r="P83" s="171">
        <f t="shared" si="37"/>
        <v>3.6242356864924963</v>
      </c>
      <c r="Q83" s="38">
        <f t="shared" si="14"/>
        <v>8995</v>
      </c>
      <c r="S83" s="279" t="s">
        <v>219</v>
      </c>
      <c r="T83" s="280">
        <v>8995</v>
      </c>
      <c r="U83" s="280">
        <v>115</v>
      </c>
      <c r="V83" s="280">
        <v>109</v>
      </c>
      <c r="W83" s="280">
        <v>118</v>
      </c>
      <c r="X83" s="280">
        <v>96</v>
      </c>
      <c r="Y83" s="280">
        <v>115</v>
      </c>
      <c r="Z83" s="280">
        <v>123</v>
      </c>
      <c r="AA83" s="280">
        <v>142</v>
      </c>
      <c r="AB83" s="280">
        <v>126</v>
      </c>
      <c r="AC83" s="280">
        <v>135</v>
      </c>
      <c r="AD83" s="280">
        <v>155</v>
      </c>
      <c r="AE83" s="280">
        <v>142</v>
      </c>
      <c r="AF83" s="280">
        <v>155</v>
      </c>
      <c r="AG83" s="280">
        <v>136</v>
      </c>
      <c r="AH83" s="280">
        <v>135</v>
      </c>
      <c r="AI83" s="280">
        <v>145</v>
      </c>
      <c r="AJ83" s="280">
        <v>122</v>
      </c>
      <c r="AK83" s="280">
        <v>131</v>
      </c>
      <c r="AL83" s="280">
        <v>121</v>
      </c>
      <c r="AM83" s="280">
        <v>102</v>
      </c>
      <c r="AN83" s="280">
        <v>134</v>
      </c>
      <c r="AO83" s="280">
        <v>141</v>
      </c>
      <c r="AP83" s="280">
        <v>124</v>
      </c>
      <c r="AQ83" s="280">
        <v>141</v>
      </c>
      <c r="AR83" s="280">
        <v>109</v>
      </c>
      <c r="AS83" s="280">
        <v>118</v>
      </c>
      <c r="AT83" s="280">
        <v>103</v>
      </c>
      <c r="AU83" s="280">
        <v>118</v>
      </c>
      <c r="AV83" s="280">
        <v>111</v>
      </c>
      <c r="AW83" s="280">
        <v>124</v>
      </c>
      <c r="AX83" s="280">
        <v>127</v>
      </c>
      <c r="AY83" s="280">
        <v>114</v>
      </c>
      <c r="AZ83" s="280">
        <v>104</v>
      </c>
      <c r="BA83" s="280">
        <v>121</v>
      </c>
      <c r="BB83" s="280">
        <v>118</v>
      </c>
      <c r="BC83" s="280">
        <v>108</v>
      </c>
      <c r="BD83" s="280">
        <v>122</v>
      </c>
      <c r="BE83" s="280">
        <v>122</v>
      </c>
      <c r="BF83" s="280">
        <v>110</v>
      </c>
      <c r="BG83" s="280">
        <v>112</v>
      </c>
      <c r="BH83" s="280">
        <v>96</v>
      </c>
      <c r="BI83" s="280">
        <v>105</v>
      </c>
      <c r="BJ83" s="280">
        <v>111</v>
      </c>
      <c r="BK83" s="280">
        <v>114</v>
      </c>
      <c r="BL83" s="280">
        <v>109</v>
      </c>
      <c r="BM83" s="280">
        <v>114</v>
      </c>
      <c r="BN83" s="280">
        <v>138</v>
      </c>
      <c r="BO83" s="280">
        <v>106</v>
      </c>
      <c r="BP83" s="280">
        <v>126</v>
      </c>
      <c r="BQ83" s="280">
        <v>104</v>
      </c>
      <c r="BR83" s="280">
        <v>119</v>
      </c>
      <c r="BS83" s="280">
        <v>109</v>
      </c>
      <c r="BT83" s="280">
        <v>110</v>
      </c>
      <c r="BU83" s="280">
        <v>127</v>
      </c>
      <c r="BV83" s="280">
        <v>110</v>
      </c>
      <c r="BW83" s="280">
        <v>114</v>
      </c>
      <c r="BX83" s="280">
        <v>109</v>
      </c>
      <c r="BY83" s="280">
        <v>96</v>
      </c>
      <c r="BZ83" s="280">
        <v>109</v>
      </c>
      <c r="CA83" s="280">
        <v>103</v>
      </c>
      <c r="CB83" s="280">
        <v>98</v>
      </c>
      <c r="CC83" s="280">
        <v>85</v>
      </c>
      <c r="CD83" s="280">
        <v>100</v>
      </c>
      <c r="CE83" s="280">
        <v>110</v>
      </c>
      <c r="CF83" s="280">
        <v>109</v>
      </c>
      <c r="CG83" s="280">
        <v>102</v>
      </c>
      <c r="CH83" s="280">
        <v>98</v>
      </c>
      <c r="CI83" s="280">
        <v>87</v>
      </c>
      <c r="CJ83" s="280">
        <v>104</v>
      </c>
      <c r="CK83" s="280">
        <v>94</v>
      </c>
      <c r="CL83" s="280">
        <v>90</v>
      </c>
      <c r="CM83" s="280">
        <v>57</v>
      </c>
      <c r="CN83" s="280">
        <v>74</v>
      </c>
      <c r="CO83" s="280">
        <v>58</v>
      </c>
      <c r="CP83" s="280">
        <v>83</v>
      </c>
      <c r="CQ83" s="280">
        <v>66</v>
      </c>
      <c r="CR83" s="280">
        <v>58</v>
      </c>
      <c r="CS83" s="280">
        <v>51</v>
      </c>
      <c r="CT83" s="280">
        <v>39</v>
      </c>
      <c r="CU83" s="280">
        <v>38</v>
      </c>
      <c r="CV83" s="280">
        <v>35</v>
      </c>
      <c r="CW83" s="280">
        <v>36</v>
      </c>
      <c r="CX83" s="280">
        <v>37</v>
      </c>
      <c r="CY83" s="280">
        <v>30</v>
      </c>
      <c r="CZ83" s="280">
        <v>30</v>
      </c>
      <c r="DA83" s="280">
        <v>33</v>
      </c>
      <c r="DB83" s="280">
        <v>29</v>
      </c>
      <c r="DC83" s="280">
        <v>29</v>
      </c>
      <c r="DD83" s="280">
        <v>20</v>
      </c>
      <c r="DE83" s="280">
        <v>16</v>
      </c>
      <c r="DF83" s="280">
        <v>12</v>
      </c>
      <c r="DG83" s="280">
        <v>10</v>
      </c>
      <c r="DH83" s="280">
        <v>9</v>
      </c>
      <c r="DI83" s="280">
        <v>6</v>
      </c>
      <c r="DJ83" s="280">
        <v>6</v>
      </c>
      <c r="DK83" s="280">
        <v>7</v>
      </c>
      <c r="DL83" s="280">
        <v>7</v>
      </c>
      <c r="DM83" s="280">
        <v>4</v>
      </c>
      <c r="DN83" s="280">
        <v>4</v>
      </c>
      <c r="DO83" s="281" t="s">
        <v>1293</v>
      </c>
      <c r="DP83" s="280">
        <v>1</v>
      </c>
      <c r="DQ83" s="281" t="s">
        <v>1293</v>
      </c>
      <c r="DR83" s="281" t="s">
        <v>1293</v>
      </c>
      <c r="DS83" s="281" t="s">
        <v>1293</v>
      </c>
      <c r="DT83" s="281" t="s">
        <v>1293</v>
      </c>
      <c r="DU83" s="281" t="s">
        <v>1293</v>
      </c>
      <c r="DV83" s="281" t="s">
        <v>1293</v>
      </c>
      <c r="DW83" s="281" t="s">
        <v>1293</v>
      </c>
      <c r="DX83" s="281" t="s">
        <v>1293</v>
      </c>
      <c r="DY83" s="281" t="s">
        <v>1293</v>
      </c>
      <c r="DZ83" s="281" t="s">
        <v>1293</v>
      </c>
      <c r="EB83" s="70">
        <f t="shared" si="26"/>
        <v>7.5152862701500833</v>
      </c>
      <c r="EC83" s="70">
        <f t="shared" si="27"/>
        <v>15.486381322957198</v>
      </c>
      <c r="ED83" s="70">
        <f t="shared" si="28"/>
        <v>63.957754307948861</v>
      </c>
      <c r="EE83" s="70">
        <f t="shared" si="29"/>
        <v>13.040578098943858</v>
      </c>
    </row>
    <row r="84" spans="1:135">
      <c r="A84" s="21">
        <v>8508</v>
      </c>
      <c r="B84" s="16" t="s">
        <v>220</v>
      </c>
      <c r="C84" s="35">
        <f t="shared" si="0"/>
        <v>5</v>
      </c>
      <c r="D84" s="172">
        <f t="shared" si="31"/>
        <v>0.78988941548183245</v>
      </c>
      <c r="E84" s="35">
        <f t="shared" si="2"/>
        <v>30</v>
      </c>
      <c r="F84" s="172">
        <f t="shared" si="32"/>
        <v>4.7393364928909953</v>
      </c>
      <c r="G84" s="35">
        <f t="shared" si="4"/>
        <v>53</v>
      </c>
      <c r="H84" s="172">
        <f t="shared" si="33"/>
        <v>8.3728278041074251</v>
      </c>
      <c r="I84" s="35">
        <f t="shared" si="6"/>
        <v>98</v>
      </c>
      <c r="J84" s="172">
        <f t="shared" si="34"/>
        <v>15.481832543443918</v>
      </c>
      <c r="K84" s="35">
        <f t="shared" si="8"/>
        <v>357</v>
      </c>
      <c r="L84" s="172">
        <f t="shared" si="35"/>
        <v>56.39810426540285</v>
      </c>
      <c r="M84" s="35">
        <f t="shared" si="10"/>
        <v>59</v>
      </c>
      <c r="N84" s="172">
        <f t="shared" si="36"/>
        <v>9.3206951026856242</v>
      </c>
      <c r="O84" s="35">
        <f t="shared" si="12"/>
        <v>31</v>
      </c>
      <c r="P84" s="172">
        <f t="shared" si="37"/>
        <v>4.8973143759873619</v>
      </c>
      <c r="Q84" s="35">
        <f t="shared" si="14"/>
        <v>633</v>
      </c>
      <c r="S84" s="279" t="s">
        <v>220</v>
      </c>
      <c r="T84" s="280">
        <v>633</v>
      </c>
      <c r="U84" s="280">
        <v>5</v>
      </c>
      <c r="V84" s="280">
        <v>5</v>
      </c>
      <c r="W84" s="280">
        <v>4</v>
      </c>
      <c r="X84" s="280">
        <v>9</v>
      </c>
      <c r="Y84" s="280">
        <v>7</v>
      </c>
      <c r="Z84" s="280">
        <v>5</v>
      </c>
      <c r="AA84" s="280">
        <v>6</v>
      </c>
      <c r="AB84" s="280">
        <v>1</v>
      </c>
      <c r="AC84" s="280">
        <v>4</v>
      </c>
      <c r="AD84" s="280">
        <v>3</v>
      </c>
      <c r="AE84" s="280">
        <v>9</v>
      </c>
      <c r="AF84" s="280">
        <v>4</v>
      </c>
      <c r="AG84" s="280">
        <v>6</v>
      </c>
      <c r="AH84" s="280">
        <v>7</v>
      </c>
      <c r="AI84" s="280">
        <v>4</v>
      </c>
      <c r="AJ84" s="280">
        <v>9</v>
      </c>
      <c r="AK84" s="280">
        <v>6</v>
      </c>
      <c r="AL84" s="280">
        <v>3</v>
      </c>
      <c r="AM84" s="280">
        <v>12</v>
      </c>
      <c r="AN84" s="280">
        <v>6</v>
      </c>
      <c r="AO84" s="280">
        <v>8</v>
      </c>
      <c r="AP84" s="280">
        <v>11</v>
      </c>
      <c r="AQ84" s="280">
        <v>12</v>
      </c>
      <c r="AR84" s="280">
        <v>10</v>
      </c>
      <c r="AS84" s="280">
        <v>17</v>
      </c>
      <c r="AT84" s="280">
        <v>13</v>
      </c>
      <c r="AU84" s="280">
        <v>18</v>
      </c>
      <c r="AV84" s="280">
        <v>18</v>
      </c>
      <c r="AW84" s="280">
        <v>17</v>
      </c>
      <c r="AX84" s="280">
        <v>16</v>
      </c>
      <c r="AY84" s="280">
        <v>25</v>
      </c>
      <c r="AZ84" s="280">
        <v>20</v>
      </c>
      <c r="BA84" s="280">
        <v>20</v>
      </c>
      <c r="BB84" s="280">
        <v>11</v>
      </c>
      <c r="BC84" s="280">
        <v>12</v>
      </c>
      <c r="BD84" s="280">
        <v>13</v>
      </c>
      <c r="BE84" s="280">
        <v>11</v>
      </c>
      <c r="BF84" s="280">
        <v>5</v>
      </c>
      <c r="BG84" s="280">
        <v>7</v>
      </c>
      <c r="BH84" s="280">
        <v>10</v>
      </c>
      <c r="BI84" s="280">
        <v>8</v>
      </c>
      <c r="BJ84" s="280">
        <v>8</v>
      </c>
      <c r="BK84" s="280">
        <v>6</v>
      </c>
      <c r="BL84" s="280">
        <v>6</v>
      </c>
      <c r="BM84" s="280">
        <v>6</v>
      </c>
      <c r="BN84" s="280">
        <v>2</v>
      </c>
      <c r="BO84" s="280">
        <v>5</v>
      </c>
      <c r="BP84" s="280">
        <v>7</v>
      </c>
      <c r="BQ84" s="280">
        <v>4</v>
      </c>
      <c r="BR84" s="280">
        <v>5</v>
      </c>
      <c r="BS84" s="280">
        <v>6</v>
      </c>
      <c r="BT84" s="280">
        <v>2</v>
      </c>
      <c r="BU84" s="280">
        <v>5</v>
      </c>
      <c r="BV84" s="280">
        <v>1</v>
      </c>
      <c r="BW84" s="280">
        <v>6</v>
      </c>
      <c r="BX84" s="280">
        <v>7</v>
      </c>
      <c r="BY84" s="280">
        <v>4</v>
      </c>
      <c r="BZ84" s="280">
        <v>11</v>
      </c>
      <c r="CA84" s="280">
        <v>5</v>
      </c>
      <c r="CB84" s="280">
        <v>6</v>
      </c>
      <c r="CC84" s="280">
        <v>12</v>
      </c>
      <c r="CD84" s="280">
        <v>4</v>
      </c>
      <c r="CE84" s="280">
        <v>8</v>
      </c>
      <c r="CF84" s="280">
        <v>4</v>
      </c>
      <c r="CG84" s="280">
        <v>8</v>
      </c>
      <c r="CH84" s="280">
        <v>6</v>
      </c>
      <c r="CI84" s="280">
        <v>2</v>
      </c>
      <c r="CJ84" s="280">
        <v>9</v>
      </c>
      <c r="CK84" s="280">
        <v>3</v>
      </c>
      <c r="CL84" s="280">
        <v>6</v>
      </c>
      <c r="CM84" s="280">
        <v>7</v>
      </c>
      <c r="CN84" s="280">
        <v>7</v>
      </c>
      <c r="CO84" s="280">
        <v>2</v>
      </c>
      <c r="CP84" s="280">
        <v>3</v>
      </c>
      <c r="CQ84" s="280">
        <v>6</v>
      </c>
      <c r="CR84" s="280">
        <v>2</v>
      </c>
      <c r="CS84" s="280">
        <v>1</v>
      </c>
      <c r="CT84" s="280">
        <v>7</v>
      </c>
      <c r="CU84" s="280">
        <v>3</v>
      </c>
      <c r="CV84" s="280">
        <v>3</v>
      </c>
      <c r="CW84" s="280">
        <v>4</v>
      </c>
      <c r="CX84" s="280">
        <v>5</v>
      </c>
      <c r="CY84" s="280">
        <v>2</v>
      </c>
      <c r="CZ84" s="280">
        <v>5</v>
      </c>
      <c r="DA84" s="280">
        <v>1</v>
      </c>
      <c r="DB84" s="280">
        <v>2</v>
      </c>
      <c r="DC84" s="280">
        <v>3</v>
      </c>
      <c r="DD84" s="280">
        <v>1</v>
      </c>
      <c r="DE84" s="280">
        <v>2</v>
      </c>
      <c r="DF84" s="280">
        <v>3</v>
      </c>
      <c r="DG84" s="280">
        <v>1</v>
      </c>
      <c r="DH84" s="280">
        <v>1</v>
      </c>
      <c r="DI84" s="281" t="s">
        <v>1293</v>
      </c>
      <c r="DJ84" s="281" t="s">
        <v>1293</v>
      </c>
      <c r="DK84" s="281" t="s">
        <v>1293</v>
      </c>
      <c r="DL84" s="281" t="s">
        <v>1293</v>
      </c>
      <c r="DM84" s="281" t="s">
        <v>1293</v>
      </c>
      <c r="DN84" s="280">
        <v>1</v>
      </c>
      <c r="DO84" s="281" t="s">
        <v>1293</v>
      </c>
      <c r="DP84" s="281" t="s">
        <v>1293</v>
      </c>
      <c r="DQ84" s="281" t="s">
        <v>1293</v>
      </c>
      <c r="DR84" s="281" t="s">
        <v>1293</v>
      </c>
      <c r="DS84" s="281" t="s">
        <v>1293</v>
      </c>
      <c r="DT84" s="281" t="s">
        <v>1293</v>
      </c>
      <c r="DU84" s="281" t="s">
        <v>1293</v>
      </c>
      <c r="DV84" s="281" t="s">
        <v>1293</v>
      </c>
      <c r="DW84" s="281" t="s">
        <v>1293</v>
      </c>
      <c r="DX84" s="281" t="s">
        <v>1293</v>
      </c>
      <c r="DY84" s="281" t="s">
        <v>1293</v>
      </c>
      <c r="DZ84" s="281" t="s">
        <v>1293</v>
      </c>
      <c r="EB84" s="70">
        <f t="shared" si="26"/>
        <v>5.5292259083728279</v>
      </c>
      <c r="EC84" s="70">
        <f t="shared" si="27"/>
        <v>8.3728278041074251</v>
      </c>
      <c r="ED84" s="70">
        <f t="shared" si="28"/>
        <v>71.879936808846765</v>
      </c>
      <c r="EE84" s="70">
        <f t="shared" si="29"/>
        <v>14.218009478672986</v>
      </c>
    </row>
    <row r="85" spans="1:135">
      <c r="A85" s="21">
        <v>8509</v>
      </c>
      <c r="B85" s="39" t="s">
        <v>221</v>
      </c>
      <c r="C85" s="38">
        <f t="shared" si="0"/>
        <v>6</v>
      </c>
      <c r="D85" s="171">
        <f t="shared" si="31"/>
        <v>1.0714285714285714</v>
      </c>
      <c r="E85" s="38">
        <f t="shared" si="2"/>
        <v>26</v>
      </c>
      <c r="F85" s="171">
        <f t="shared" si="32"/>
        <v>4.6428571428571432</v>
      </c>
      <c r="G85" s="38">
        <f t="shared" si="4"/>
        <v>46</v>
      </c>
      <c r="H85" s="171">
        <f t="shared" si="33"/>
        <v>8.2142857142857135</v>
      </c>
      <c r="I85" s="38">
        <f t="shared" si="6"/>
        <v>81</v>
      </c>
      <c r="J85" s="171">
        <f t="shared" si="34"/>
        <v>14.464285714285715</v>
      </c>
      <c r="K85" s="38">
        <f t="shared" si="8"/>
        <v>304</v>
      </c>
      <c r="L85" s="171">
        <f t="shared" si="35"/>
        <v>54.285714285714285</v>
      </c>
      <c r="M85" s="38">
        <f t="shared" si="10"/>
        <v>68</v>
      </c>
      <c r="N85" s="171">
        <f t="shared" si="36"/>
        <v>12.142857142857142</v>
      </c>
      <c r="O85" s="38">
        <f t="shared" si="12"/>
        <v>29</v>
      </c>
      <c r="P85" s="171">
        <f t="shared" si="37"/>
        <v>5.1785714285714288</v>
      </c>
      <c r="Q85" s="38">
        <f t="shared" si="14"/>
        <v>560</v>
      </c>
      <c r="S85" s="279" t="s">
        <v>221</v>
      </c>
      <c r="T85" s="280">
        <v>560</v>
      </c>
      <c r="U85" s="280">
        <v>6</v>
      </c>
      <c r="V85" s="280">
        <v>9</v>
      </c>
      <c r="W85" s="280">
        <v>5</v>
      </c>
      <c r="X85" s="280">
        <v>5</v>
      </c>
      <c r="Y85" s="280">
        <v>4</v>
      </c>
      <c r="Z85" s="280">
        <v>3</v>
      </c>
      <c r="AA85" s="280">
        <v>4</v>
      </c>
      <c r="AB85" s="280">
        <v>2</v>
      </c>
      <c r="AC85" s="280">
        <v>7</v>
      </c>
      <c r="AD85" s="280">
        <v>5</v>
      </c>
      <c r="AE85" s="280">
        <v>1</v>
      </c>
      <c r="AF85" s="280">
        <v>9</v>
      </c>
      <c r="AG85" s="280">
        <v>6</v>
      </c>
      <c r="AH85" s="280">
        <v>4</v>
      </c>
      <c r="AI85" s="280">
        <v>2</v>
      </c>
      <c r="AJ85" s="280">
        <v>6</v>
      </c>
      <c r="AK85" s="280">
        <v>5</v>
      </c>
      <c r="AL85" s="280">
        <v>4</v>
      </c>
      <c r="AM85" s="280">
        <v>4</v>
      </c>
      <c r="AN85" s="280">
        <v>4</v>
      </c>
      <c r="AO85" s="280">
        <v>4</v>
      </c>
      <c r="AP85" s="280">
        <v>10</v>
      </c>
      <c r="AQ85" s="280">
        <v>7</v>
      </c>
      <c r="AR85" s="280">
        <v>12</v>
      </c>
      <c r="AS85" s="280">
        <v>14</v>
      </c>
      <c r="AT85" s="280">
        <v>17</v>
      </c>
      <c r="AU85" s="280">
        <v>15</v>
      </c>
      <c r="AV85" s="280">
        <v>17</v>
      </c>
      <c r="AW85" s="280">
        <v>18</v>
      </c>
      <c r="AX85" s="280">
        <v>11</v>
      </c>
      <c r="AY85" s="280">
        <v>12</v>
      </c>
      <c r="AZ85" s="280">
        <v>10</v>
      </c>
      <c r="BA85" s="280">
        <v>11</v>
      </c>
      <c r="BB85" s="280">
        <v>11</v>
      </c>
      <c r="BC85" s="280">
        <v>6</v>
      </c>
      <c r="BD85" s="280">
        <v>13</v>
      </c>
      <c r="BE85" s="280">
        <v>7</v>
      </c>
      <c r="BF85" s="280">
        <v>9</v>
      </c>
      <c r="BG85" s="280">
        <v>7</v>
      </c>
      <c r="BH85" s="280">
        <v>6</v>
      </c>
      <c r="BI85" s="280">
        <v>6</v>
      </c>
      <c r="BJ85" s="280">
        <v>5</v>
      </c>
      <c r="BK85" s="280">
        <v>7</v>
      </c>
      <c r="BL85" s="280">
        <v>3</v>
      </c>
      <c r="BM85" s="280">
        <v>5</v>
      </c>
      <c r="BN85" s="280">
        <v>5</v>
      </c>
      <c r="BO85" s="280">
        <v>6</v>
      </c>
      <c r="BP85" s="280">
        <v>5</v>
      </c>
      <c r="BQ85" s="280">
        <v>2</v>
      </c>
      <c r="BR85" s="280">
        <v>6</v>
      </c>
      <c r="BS85" s="280">
        <v>1</v>
      </c>
      <c r="BT85" s="280">
        <v>4</v>
      </c>
      <c r="BU85" s="280">
        <v>7</v>
      </c>
      <c r="BV85" s="280">
        <v>6</v>
      </c>
      <c r="BW85" s="280">
        <v>5</v>
      </c>
      <c r="BX85" s="280">
        <v>7</v>
      </c>
      <c r="BY85" s="280">
        <v>7</v>
      </c>
      <c r="BZ85" s="280">
        <v>5</v>
      </c>
      <c r="CA85" s="280">
        <v>7</v>
      </c>
      <c r="CB85" s="280">
        <v>4</v>
      </c>
      <c r="CC85" s="280">
        <v>6</v>
      </c>
      <c r="CD85" s="280">
        <v>7</v>
      </c>
      <c r="CE85" s="280">
        <v>8</v>
      </c>
      <c r="CF85" s="280">
        <v>7</v>
      </c>
      <c r="CG85" s="280">
        <v>5</v>
      </c>
      <c r="CH85" s="280">
        <v>7</v>
      </c>
      <c r="CI85" s="280">
        <v>8</v>
      </c>
      <c r="CJ85" s="280">
        <v>8</v>
      </c>
      <c r="CK85" s="280">
        <v>7</v>
      </c>
      <c r="CL85" s="280">
        <v>4</v>
      </c>
      <c r="CM85" s="280">
        <v>8</v>
      </c>
      <c r="CN85" s="280">
        <v>5</v>
      </c>
      <c r="CO85" s="280">
        <v>7</v>
      </c>
      <c r="CP85" s="280">
        <v>7</v>
      </c>
      <c r="CQ85" s="280">
        <v>2</v>
      </c>
      <c r="CR85" s="280">
        <v>8</v>
      </c>
      <c r="CS85" s="280">
        <v>3</v>
      </c>
      <c r="CT85" s="280">
        <v>2</v>
      </c>
      <c r="CU85" s="280">
        <v>3</v>
      </c>
      <c r="CV85" s="280">
        <v>4</v>
      </c>
      <c r="CW85" s="280">
        <v>3</v>
      </c>
      <c r="CX85" s="280">
        <v>1</v>
      </c>
      <c r="CY85" s="280">
        <v>3</v>
      </c>
      <c r="CZ85" s="280">
        <v>3</v>
      </c>
      <c r="DA85" s="280">
        <v>3</v>
      </c>
      <c r="DB85" s="280">
        <v>3</v>
      </c>
      <c r="DC85" s="280">
        <v>2</v>
      </c>
      <c r="DD85" s="281" t="s">
        <v>1293</v>
      </c>
      <c r="DE85" s="280">
        <v>5</v>
      </c>
      <c r="DF85" s="280">
        <v>1</v>
      </c>
      <c r="DG85" s="280">
        <v>2</v>
      </c>
      <c r="DH85" s="280">
        <v>1</v>
      </c>
      <c r="DI85" s="281" t="s">
        <v>1293</v>
      </c>
      <c r="DJ85" s="280">
        <v>1</v>
      </c>
      <c r="DK85" s="281" t="s">
        <v>1293</v>
      </c>
      <c r="DL85" s="280">
        <v>1</v>
      </c>
      <c r="DM85" s="281" t="s">
        <v>1293</v>
      </c>
      <c r="DN85" s="281" t="s">
        <v>1293</v>
      </c>
      <c r="DO85" s="281" t="s">
        <v>1293</v>
      </c>
      <c r="DP85" s="281" t="s">
        <v>1293</v>
      </c>
      <c r="DQ85" s="281" t="s">
        <v>1293</v>
      </c>
      <c r="DR85" s="281" t="s">
        <v>1293</v>
      </c>
      <c r="DS85" s="281" t="s">
        <v>1293</v>
      </c>
      <c r="DT85" s="281" t="s">
        <v>1293</v>
      </c>
      <c r="DU85" s="281" t="s">
        <v>1293</v>
      </c>
      <c r="DV85" s="281" t="s">
        <v>1293</v>
      </c>
      <c r="DW85" s="281" t="s">
        <v>1293</v>
      </c>
      <c r="DX85" s="281" t="s">
        <v>1293</v>
      </c>
      <c r="DY85" s="281" t="s">
        <v>1293</v>
      </c>
      <c r="DZ85" s="281" t="s">
        <v>1293</v>
      </c>
      <c r="EB85" s="70">
        <f t="shared" si="26"/>
        <v>5.7142857142857144</v>
      </c>
      <c r="EC85" s="70">
        <f t="shared" si="27"/>
        <v>8.2142857142857135</v>
      </c>
      <c r="ED85" s="70">
        <f t="shared" si="28"/>
        <v>68.75</v>
      </c>
      <c r="EE85" s="70">
        <f t="shared" si="29"/>
        <v>17.321428571428569</v>
      </c>
    </row>
    <row r="86" spans="1:135">
      <c r="A86" s="21">
        <v>8610</v>
      </c>
      <c r="B86" s="16" t="s">
        <v>222</v>
      </c>
      <c r="C86" s="35">
        <f t="shared" si="0"/>
        <v>2</v>
      </c>
      <c r="D86" s="172">
        <f t="shared" si="31"/>
        <v>0.80971659919028338</v>
      </c>
      <c r="E86" s="35">
        <f t="shared" si="2"/>
        <v>17</v>
      </c>
      <c r="F86" s="172">
        <f t="shared" si="32"/>
        <v>6.8825910931174086</v>
      </c>
      <c r="G86" s="35">
        <f t="shared" si="4"/>
        <v>30</v>
      </c>
      <c r="H86" s="172">
        <f t="shared" si="33"/>
        <v>12.145748987854251</v>
      </c>
      <c r="I86" s="35">
        <f t="shared" si="6"/>
        <v>34</v>
      </c>
      <c r="J86" s="172">
        <f t="shared" si="34"/>
        <v>13.765182186234817</v>
      </c>
      <c r="K86" s="35">
        <f t="shared" si="8"/>
        <v>137</v>
      </c>
      <c r="L86" s="172">
        <f t="shared" si="35"/>
        <v>55.465587044534416</v>
      </c>
      <c r="M86" s="35">
        <f t="shared" si="10"/>
        <v>18</v>
      </c>
      <c r="N86" s="172">
        <f t="shared" si="36"/>
        <v>7.2874493927125501</v>
      </c>
      <c r="O86" s="35">
        <f t="shared" si="12"/>
        <v>9</v>
      </c>
      <c r="P86" s="172">
        <f t="shared" si="37"/>
        <v>3.6437246963562751</v>
      </c>
      <c r="Q86" s="35">
        <f t="shared" si="14"/>
        <v>247</v>
      </c>
      <c r="S86" s="279" t="s">
        <v>222</v>
      </c>
      <c r="T86" s="280">
        <v>247</v>
      </c>
      <c r="U86" s="280">
        <v>2</v>
      </c>
      <c r="V86" s="280">
        <v>3</v>
      </c>
      <c r="W86" s="280">
        <v>5</v>
      </c>
      <c r="X86" s="280">
        <v>3</v>
      </c>
      <c r="Y86" s="280">
        <v>4</v>
      </c>
      <c r="Z86" s="280">
        <v>2</v>
      </c>
      <c r="AA86" s="280">
        <v>3</v>
      </c>
      <c r="AB86" s="280">
        <v>5</v>
      </c>
      <c r="AC86" s="280">
        <v>4</v>
      </c>
      <c r="AD86" s="280">
        <v>4</v>
      </c>
      <c r="AE86" s="280">
        <v>2</v>
      </c>
      <c r="AF86" s="280">
        <v>3</v>
      </c>
      <c r="AG86" s="280">
        <v>4</v>
      </c>
      <c r="AH86" s="280">
        <v>2</v>
      </c>
      <c r="AI86" s="280">
        <v>2</v>
      </c>
      <c r="AJ86" s="280">
        <v>1</v>
      </c>
      <c r="AK86" s="280">
        <v>4</v>
      </c>
      <c r="AL86" s="280">
        <v>3</v>
      </c>
      <c r="AM86" s="280">
        <v>3</v>
      </c>
      <c r="AN86" s="280">
        <v>4</v>
      </c>
      <c r="AO86" s="280">
        <v>4</v>
      </c>
      <c r="AP86" s="280">
        <v>2</v>
      </c>
      <c r="AQ86" s="280">
        <v>3</v>
      </c>
      <c r="AR86" s="280">
        <v>5</v>
      </c>
      <c r="AS86" s="280">
        <v>2</v>
      </c>
      <c r="AT86" s="280">
        <v>4</v>
      </c>
      <c r="AU86" s="280">
        <v>7</v>
      </c>
      <c r="AV86" s="280">
        <v>5</v>
      </c>
      <c r="AW86" s="280">
        <v>10</v>
      </c>
      <c r="AX86" s="280">
        <v>3</v>
      </c>
      <c r="AY86" s="280">
        <v>4</v>
      </c>
      <c r="AZ86" s="280">
        <v>6</v>
      </c>
      <c r="BA86" s="280">
        <v>3</v>
      </c>
      <c r="BB86" s="280">
        <v>2</v>
      </c>
      <c r="BC86" s="280">
        <v>9</v>
      </c>
      <c r="BD86" s="280">
        <v>2</v>
      </c>
      <c r="BE86" s="280">
        <v>2</v>
      </c>
      <c r="BF86" s="280">
        <v>5</v>
      </c>
      <c r="BG86" s="280">
        <v>2</v>
      </c>
      <c r="BH86" s="280">
        <v>2</v>
      </c>
      <c r="BI86" s="281" t="s">
        <v>1293</v>
      </c>
      <c r="BJ86" s="280">
        <v>2</v>
      </c>
      <c r="BK86" s="280">
        <v>5</v>
      </c>
      <c r="BL86" s="280">
        <v>1</v>
      </c>
      <c r="BM86" s="280">
        <v>2</v>
      </c>
      <c r="BN86" s="280">
        <v>2</v>
      </c>
      <c r="BO86" s="280">
        <v>4</v>
      </c>
      <c r="BP86" s="280">
        <v>1</v>
      </c>
      <c r="BQ86" s="280">
        <v>4</v>
      </c>
      <c r="BR86" s="280">
        <v>6</v>
      </c>
      <c r="BS86" s="280">
        <v>2</v>
      </c>
      <c r="BT86" s="280">
        <v>3</v>
      </c>
      <c r="BU86" s="280">
        <v>1</v>
      </c>
      <c r="BV86" s="280">
        <v>2</v>
      </c>
      <c r="BW86" s="280">
        <v>6</v>
      </c>
      <c r="BX86" s="280">
        <v>1</v>
      </c>
      <c r="BY86" s="280">
        <v>2</v>
      </c>
      <c r="BZ86" s="280">
        <v>2</v>
      </c>
      <c r="CA86" s="280">
        <v>3</v>
      </c>
      <c r="CB86" s="280">
        <v>4</v>
      </c>
      <c r="CC86" s="280">
        <v>3</v>
      </c>
      <c r="CD86" s="280">
        <v>3</v>
      </c>
      <c r="CE86" s="280">
        <v>9</v>
      </c>
      <c r="CF86" s="281" t="s">
        <v>1293</v>
      </c>
      <c r="CG86" s="280">
        <v>2</v>
      </c>
      <c r="CH86" s="280">
        <v>2</v>
      </c>
      <c r="CI86" s="280">
        <v>3</v>
      </c>
      <c r="CJ86" s="280">
        <v>3</v>
      </c>
      <c r="CK86" s="280">
        <v>1</v>
      </c>
      <c r="CL86" s="280">
        <v>4</v>
      </c>
      <c r="CM86" s="280">
        <v>3</v>
      </c>
      <c r="CN86" s="280">
        <v>1</v>
      </c>
      <c r="CO86" s="280">
        <v>1</v>
      </c>
      <c r="CP86" s="280">
        <v>1</v>
      </c>
      <c r="CQ86" s="280">
        <v>1</v>
      </c>
      <c r="CR86" s="281" t="s">
        <v>1293</v>
      </c>
      <c r="CS86" s="280">
        <v>2</v>
      </c>
      <c r="CT86" s="281" t="s">
        <v>1293</v>
      </c>
      <c r="CU86" s="280">
        <v>1</v>
      </c>
      <c r="CV86" s="281" t="s">
        <v>1293</v>
      </c>
      <c r="CW86" s="280">
        <v>1</v>
      </c>
      <c r="CX86" s="280">
        <v>1</v>
      </c>
      <c r="CY86" s="280">
        <v>1</v>
      </c>
      <c r="CZ86" s="281" t="s">
        <v>1293</v>
      </c>
      <c r="DA86" s="281" t="s">
        <v>1293</v>
      </c>
      <c r="DB86" s="280">
        <v>4</v>
      </c>
      <c r="DC86" s="281" t="s">
        <v>1293</v>
      </c>
      <c r="DD86" s="280">
        <v>1</v>
      </c>
      <c r="DE86" s="281" t="s">
        <v>1293</v>
      </c>
      <c r="DF86" s="281" t="s">
        <v>1293</v>
      </c>
      <c r="DG86" s="281" t="s">
        <v>1293</v>
      </c>
      <c r="DH86" s="281" t="s">
        <v>1293</v>
      </c>
      <c r="DI86" s="281" t="s">
        <v>1293</v>
      </c>
      <c r="DJ86" s="281" t="s">
        <v>1293</v>
      </c>
      <c r="DK86" s="281" t="s">
        <v>1293</v>
      </c>
      <c r="DL86" s="281" t="s">
        <v>1293</v>
      </c>
      <c r="DM86" s="281" t="s">
        <v>1293</v>
      </c>
      <c r="DN86" s="281" t="s">
        <v>1293</v>
      </c>
      <c r="DO86" s="280">
        <v>1</v>
      </c>
      <c r="DP86" s="281" t="s">
        <v>1293</v>
      </c>
      <c r="DQ86" s="281" t="s">
        <v>1293</v>
      </c>
      <c r="DR86" s="281" t="s">
        <v>1293</v>
      </c>
      <c r="DS86" s="281" t="s">
        <v>1293</v>
      </c>
      <c r="DT86" s="281" t="s">
        <v>1293</v>
      </c>
      <c r="DU86" s="281" t="s">
        <v>1293</v>
      </c>
      <c r="DV86" s="281" t="s">
        <v>1293</v>
      </c>
      <c r="DW86" s="281" t="s">
        <v>1293</v>
      </c>
      <c r="DX86" s="281" t="s">
        <v>1293</v>
      </c>
      <c r="DY86" s="281" t="s">
        <v>1293</v>
      </c>
      <c r="DZ86" s="281" t="s">
        <v>1293</v>
      </c>
      <c r="EB86" s="70">
        <f t="shared" si="26"/>
        <v>7.6923076923076916</v>
      </c>
      <c r="EC86" s="70">
        <f t="shared" si="27"/>
        <v>12.145748987854251</v>
      </c>
      <c r="ED86" s="70">
        <f t="shared" si="28"/>
        <v>69.230769230769226</v>
      </c>
      <c r="EE86" s="70">
        <f t="shared" si="29"/>
        <v>10.931174089068826</v>
      </c>
    </row>
    <row r="87" spans="1:135">
      <c r="A87" s="21">
        <v>8613</v>
      </c>
      <c r="B87" s="39" t="s">
        <v>223</v>
      </c>
      <c r="C87" s="38">
        <f t="shared" ref="C87:C95" si="38">U87</f>
        <v>17</v>
      </c>
      <c r="D87" s="171">
        <f t="shared" si="31"/>
        <v>0.94549499443826479</v>
      </c>
      <c r="E87" s="38">
        <f t="shared" ref="E87:E95" si="39">SUM(V87:Z87)</f>
        <v>86</v>
      </c>
      <c r="F87" s="171">
        <f t="shared" si="32"/>
        <v>4.7830923248053399</v>
      </c>
      <c r="G87" s="38">
        <f t="shared" ref="G87:G95" si="40">SUM(AA87:AJ87)</f>
        <v>225</v>
      </c>
      <c r="H87" s="171">
        <f t="shared" si="33"/>
        <v>12.513904338153504</v>
      </c>
      <c r="I87" s="38">
        <f t="shared" ref="I87:I95" si="41">SUM(AK87:AT87)</f>
        <v>281</v>
      </c>
      <c r="J87" s="171">
        <f t="shared" si="34"/>
        <v>15.628476084538375</v>
      </c>
      <c r="K87" s="38">
        <f t="shared" ref="K87:K95" si="42">SUM(AU87:CI87)</f>
        <v>920</v>
      </c>
      <c r="L87" s="171">
        <f t="shared" si="35"/>
        <v>51.167964404894327</v>
      </c>
      <c r="M87" s="38">
        <f t="shared" ref="M87:M95" si="43">SUM(CJ87:CV87)</f>
        <v>179</v>
      </c>
      <c r="N87" s="171">
        <f t="shared" si="36"/>
        <v>9.9555061179087865</v>
      </c>
      <c r="O87" s="38">
        <f t="shared" ref="O87:O95" si="44">SUM(CW87:DZ87)</f>
        <v>90</v>
      </c>
      <c r="P87" s="171">
        <f t="shared" si="37"/>
        <v>5.0055617352614021</v>
      </c>
      <c r="Q87" s="38">
        <f t="shared" ref="Q87:Q95" si="45">C87+E87+G87+I87+K87+M87+O87</f>
        <v>1798</v>
      </c>
      <c r="S87" s="279" t="s">
        <v>223</v>
      </c>
      <c r="T87" s="280">
        <v>1798</v>
      </c>
      <c r="U87" s="280">
        <v>17</v>
      </c>
      <c r="V87" s="280">
        <v>14</v>
      </c>
      <c r="W87" s="280">
        <v>13</v>
      </c>
      <c r="X87" s="280">
        <v>26</v>
      </c>
      <c r="Y87" s="280">
        <v>16</v>
      </c>
      <c r="Z87" s="280">
        <v>17</v>
      </c>
      <c r="AA87" s="280">
        <v>26</v>
      </c>
      <c r="AB87" s="280">
        <v>21</v>
      </c>
      <c r="AC87" s="280">
        <v>14</v>
      </c>
      <c r="AD87" s="280">
        <v>26</v>
      </c>
      <c r="AE87" s="280">
        <v>18</v>
      </c>
      <c r="AF87" s="280">
        <v>28</v>
      </c>
      <c r="AG87" s="280">
        <v>22</v>
      </c>
      <c r="AH87" s="280">
        <v>26</v>
      </c>
      <c r="AI87" s="280">
        <v>26</v>
      </c>
      <c r="AJ87" s="280">
        <v>18</v>
      </c>
      <c r="AK87" s="280">
        <v>23</v>
      </c>
      <c r="AL87" s="280">
        <v>29</v>
      </c>
      <c r="AM87" s="280">
        <v>23</v>
      </c>
      <c r="AN87" s="280">
        <v>21</v>
      </c>
      <c r="AO87" s="280">
        <v>23</v>
      </c>
      <c r="AP87" s="280">
        <v>38</v>
      </c>
      <c r="AQ87" s="280">
        <v>29</v>
      </c>
      <c r="AR87" s="280">
        <v>37</v>
      </c>
      <c r="AS87" s="280">
        <v>36</v>
      </c>
      <c r="AT87" s="280">
        <v>22</v>
      </c>
      <c r="AU87" s="280">
        <v>34</v>
      </c>
      <c r="AV87" s="280">
        <v>24</v>
      </c>
      <c r="AW87" s="280">
        <v>34</v>
      </c>
      <c r="AX87" s="280">
        <v>29</v>
      </c>
      <c r="AY87" s="280">
        <v>34</v>
      </c>
      <c r="AZ87" s="280">
        <v>27</v>
      </c>
      <c r="BA87" s="280">
        <v>23</v>
      </c>
      <c r="BB87" s="280">
        <v>22</v>
      </c>
      <c r="BC87" s="280">
        <v>15</v>
      </c>
      <c r="BD87" s="280">
        <v>25</v>
      </c>
      <c r="BE87" s="280">
        <v>26</v>
      </c>
      <c r="BF87" s="280">
        <v>18</v>
      </c>
      <c r="BG87" s="280">
        <v>21</v>
      </c>
      <c r="BH87" s="280">
        <v>20</v>
      </c>
      <c r="BI87" s="280">
        <v>21</v>
      </c>
      <c r="BJ87" s="280">
        <v>16</v>
      </c>
      <c r="BK87" s="280">
        <v>24</v>
      </c>
      <c r="BL87" s="280">
        <v>15</v>
      </c>
      <c r="BM87" s="280">
        <v>18</v>
      </c>
      <c r="BN87" s="280">
        <v>20</v>
      </c>
      <c r="BO87" s="280">
        <v>23</v>
      </c>
      <c r="BP87" s="280">
        <v>22</v>
      </c>
      <c r="BQ87" s="280">
        <v>10</v>
      </c>
      <c r="BR87" s="280">
        <v>21</v>
      </c>
      <c r="BS87" s="280">
        <v>20</v>
      </c>
      <c r="BT87" s="280">
        <v>22</v>
      </c>
      <c r="BU87" s="280">
        <v>35</v>
      </c>
      <c r="BV87" s="280">
        <v>22</v>
      </c>
      <c r="BW87" s="280">
        <v>21</v>
      </c>
      <c r="BX87" s="280">
        <v>27</v>
      </c>
      <c r="BY87" s="280">
        <v>26</v>
      </c>
      <c r="BZ87" s="280">
        <v>25</v>
      </c>
      <c r="CA87" s="280">
        <v>22</v>
      </c>
      <c r="CB87" s="280">
        <v>27</v>
      </c>
      <c r="CC87" s="280">
        <v>20</v>
      </c>
      <c r="CD87" s="280">
        <v>19</v>
      </c>
      <c r="CE87" s="280">
        <v>17</v>
      </c>
      <c r="CF87" s="280">
        <v>23</v>
      </c>
      <c r="CG87" s="280">
        <v>22</v>
      </c>
      <c r="CH87" s="280">
        <v>15</v>
      </c>
      <c r="CI87" s="280">
        <v>15</v>
      </c>
      <c r="CJ87" s="280">
        <v>22</v>
      </c>
      <c r="CK87" s="280">
        <v>11</v>
      </c>
      <c r="CL87" s="280">
        <v>12</v>
      </c>
      <c r="CM87" s="280">
        <v>19</v>
      </c>
      <c r="CN87" s="280">
        <v>13</v>
      </c>
      <c r="CO87" s="280">
        <v>25</v>
      </c>
      <c r="CP87" s="280">
        <v>11</v>
      </c>
      <c r="CQ87" s="280">
        <v>14</v>
      </c>
      <c r="CR87" s="280">
        <v>13</v>
      </c>
      <c r="CS87" s="280">
        <v>8</v>
      </c>
      <c r="CT87" s="280">
        <v>10</v>
      </c>
      <c r="CU87" s="280">
        <v>9</v>
      </c>
      <c r="CV87" s="280">
        <v>12</v>
      </c>
      <c r="CW87" s="280">
        <v>16</v>
      </c>
      <c r="CX87" s="280">
        <v>9</v>
      </c>
      <c r="CY87" s="280">
        <v>8</v>
      </c>
      <c r="CZ87" s="280">
        <v>5</v>
      </c>
      <c r="DA87" s="280">
        <v>7</v>
      </c>
      <c r="DB87" s="280">
        <v>4</v>
      </c>
      <c r="DC87" s="280">
        <v>3</v>
      </c>
      <c r="DD87" s="280">
        <v>9</v>
      </c>
      <c r="DE87" s="280">
        <v>11</v>
      </c>
      <c r="DF87" s="280">
        <v>1</v>
      </c>
      <c r="DG87" s="280">
        <v>3</v>
      </c>
      <c r="DH87" s="280">
        <v>2</v>
      </c>
      <c r="DI87" s="280">
        <v>3</v>
      </c>
      <c r="DJ87" s="280">
        <v>3</v>
      </c>
      <c r="DK87" s="280">
        <v>1</v>
      </c>
      <c r="DL87" s="280">
        <v>1</v>
      </c>
      <c r="DM87" s="280">
        <v>2</v>
      </c>
      <c r="DN87" s="281" t="s">
        <v>1293</v>
      </c>
      <c r="DO87" s="281" t="s">
        <v>1293</v>
      </c>
      <c r="DP87" s="280">
        <v>1</v>
      </c>
      <c r="DQ87" s="280">
        <v>1</v>
      </c>
      <c r="DR87" s="281" t="s">
        <v>1293</v>
      </c>
      <c r="DS87" s="281" t="s">
        <v>1293</v>
      </c>
      <c r="DT87" s="281" t="s">
        <v>1293</v>
      </c>
      <c r="DU87" s="281" t="s">
        <v>1293</v>
      </c>
      <c r="DV87" s="281" t="s">
        <v>1293</v>
      </c>
      <c r="DW87" s="281" t="s">
        <v>1293</v>
      </c>
      <c r="DX87" s="281" t="s">
        <v>1293</v>
      </c>
      <c r="DY87" s="281" t="s">
        <v>1293</v>
      </c>
      <c r="DZ87" s="281" t="s">
        <v>1293</v>
      </c>
      <c r="EB87" s="70">
        <f t="shared" si="26"/>
        <v>5.728587319243605</v>
      </c>
      <c r="EC87" s="70">
        <f t="shared" si="27"/>
        <v>12.513904338153504</v>
      </c>
      <c r="ED87" s="70">
        <f t="shared" si="28"/>
        <v>66.796440489432698</v>
      </c>
      <c r="EE87" s="70">
        <f t="shared" si="29"/>
        <v>14.961067853170189</v>
      </c>
    </row>
    <row r="88" spans="1:135">
      <c r="A88" s="21">
        <v>8614</v>
      </c>
      <c r="B88" s="16" t="s">
        <v>224</v>
      </c>
      <c r="C88" s="35">
        <f t="shared" si="38"/>
        <v>24</v>
      </c>
      <c r="D88" s="172">
        <f t="shared" si="31"/>
        <v>1.4906832298136645</v>
      </c>
      <c r="E88" s="35">
        <f t="shared" si="39"/>
        <v>100</v>
      </c>
      <c r="F88" s="172">
        <f t="shared" si="32"/>
        <v>6.2111801242236027</v>
      </c>
      <c r="G88" s="35">
        <f t="shared" si="40"/>
        <v>173</v>
      </c>
      <c r="H88" s="172">
        <f t="shared" si="33"/>
        <v>10.745341614906833</v>
      </c>
      <c r="I88" s="35">
        <f t="shared" si="41"/>
        <v>241</v>
      </c>
      <c r="J88" s="172">
        <f t="shared" si="34"/>
        <v>14.968944099378881</v>
      </c>
      <c r="K88" s="35">
        <f t="shared" si="42"/>
        <v>846</v>
      </c>
      <c r="L88" s="172">
        <f t="shared" si="35"/>
        <v>52.546583850931668</v>
      </c>
      <c r="M88" s="35">
        <f t="shared" si="43"/>
        <v>172</v>
      </c>
      <c r="N88" s="172">
        <f t="shared" si="36"/>
        <v>10.683229813664596</v>
      </c>
      <c r="O88" s="35">
        <f t="shared" si="44"/>
        <v>54</v>
      </c>
      <c r="P88" s="172">
        <f t="shared" si="37"/>
        <v>3.354037267080745</v>
      </c>
      <c r="Q88" s="35">
        <f t="shared" si="45"/>
        <v>1610</v>
      </c>
      <c r="S88" s="279" t="s">
        <v>224</v>
      </c>
      <c r="T88" s="280">
        <v>1610</v>
      </c>
      <c r="U88" s="280">
        <v>24</v>
      </c>
      <c r="V88" s="280">
        <v>22</v>
      </c>
      <c r="W88" s="280">
        <v>23</v>
      </c>
      <c r="X88" s="280">
        <v>22</v>
      </c>
      <c r="Y88" s="280">
        <v>23</v>
      </c>
      <c r="Z88" s="280">
        <v>10</v>
      </c>
      <c r="AA88" s="280">
        <v>19</v>
      </c>
      <c r="AB88" s="280">
        <v>17</v>
      </c>
      <c r="AC88" s="280">
        <v>15</v>
      </c>
      <c r="AD88" s="280">
        <v>15</v>
      </c>
      <c r="AE88" s="280">
        <v>13</v>
      </c>
      <c r="AF88" s="280">
        <v>20</v>
      </c>
      <c r="AG88" s="280">
        <v>18</v>
      </c>
      <c r="AH88" s="280">
        <v>18</v>
      </c>
      <c r="AI88" s="280">
        <v>22</v>
      </c>
      <c r="AJ88" s="280">
        <v>16</v>
      </c>
      <c r="AK88" s="280">
        <v>16</v>
      </c>
      <c r="AL88" s="280">
        <v>17</v>
      </c>
      <c r="AM88" s="280">
        <v>18</v>
      </c>
      <c r="AN88" s="280">
        <v>18</v>
      </c>
      <c r="AO88" s="280">
        <v>20</v>
      </c>
      <c r="AP88" s="280">
        <v>34</v>
      </c>
      <c r="AQ88" s="280">
        <v>24</v>
      </c>
      <c r="AR88" s="280">
        <v>30</v>
      </c>
      <c r="AS88" s="280">
        <v>34</v>
      </c>
      <c r="AT88" s="280">
        <v>30</v>
      </c>
      <c r="AU88" s="280">
        <v>28</v>
      </c>
      <c r="AV88" s="280">
        <v>21</v>
      </c>
      <c r="AW88" s="280">
        <v>25</v>
      </c>
      <c r="AX88" s="280">
        <v>20</v>
      </c>
      <c r="AY88" s="280">
        <v>19</v>
      </c>
      <c r="AZ88" s="280">
        <v>30</v>
      </c>
      <c r="BA88" s="280">
        <v>17</v>
      </c>
      <c r="BB88" s="280">
        <v>20</v>
      </c>
      <c r="BC88" s="280">
        <v>18</v>
      </c>
      <c r="BD88" s="280">
        <v>22</v>
      </c>
      <c r="BE88" s="280">
        <v>8</v>
      </c>
      <c r="BF88" s="280">
        <v>21</v>
      </c>
      <c r="BG88" s="280">
        <v>22</v>
      </c>
      <c r="BH88" s="280">
        <v>8</v>
      </c>
      <c r="BI88" s="280">
        <v>23</v>
      </c>
      <c r="BJ88" s="280">
        <v>21</v>
      </c>
      <c r="BK88" s="280">
        <v>20</v>
      </c>
      <c r="BL88" s="280">
        <v>15</v>
      </c>
      <c r="BM88" s="280">
        <v>20</v>
      </c>
      <c r="BN88" s="280">
        <v>17</v>
      </c>
      <c r="BO88" s="280">
        <v>18</v>
      </c>
      <c r="BP88" s="280">
        <v>15</v>
      </c>
      <c r="BQ88" s="280">
        <v>15</v>
      </c>
      <c r="BR88" s="280">
        <v>18</v>
      </c>
      <c r="BS88" s="280">
        <v>20</v>
      </c>
      <c r="BT88" s="280">
        <v>22</v>
      </c>
      <c r="BU88" s="280">
        <v>25</v>
      </c>
      <c r="BV88" s="280">
        <v>26</v>
      </c>
      <c r="BW88" s="280">
        <v>23</v>
      </c>
      <c r="BX88" s="280">
        <v>22</v>
      </c>
      <c r="BY88" s="280">
        <v>21</v>
      </c>
      <c r="BZ88" s="280">
        <v>30</v>
      </c>
      <c r="CA88" s="280">
        <v>30</v>
      </c>
      <c r="CB88" s="280">
        <v>16</v>
      </c>
      <c r="CC88" s="280">
        <v>20</v>
      </c>
      <c r="CD88" s="280">
        <v>20</v>
      </c>
      <c r="CE88" s="280">
        <v>23</v>
      </c>
      <c r="CF88" s="280">
        <v>26</v>
      </c>
      <c r="CG88" s="280">
        <v>23</v>
      </c>
      <c r="CH88" s="280">
        <v>26</v>
      </c>
      <c r="CI88" s="280">
        <v>12</v>
      </c>
      <c r="CJ88" s="280">
        <v>22</v>
      </c>
      <c r="CK88" s="280">
        <v>12</v>
      </c>
      <c r="CL88" s="280">
        <v>13</v>
      </c>
      <c r="CM88" s="280">
        <v>17</v>
      </c>
      <c r="CN88" s="280">
        <v>14</v>
      </c>
      <c r="CO88" s="280">
        <v>24</v>
      </c>
      <c r="CP88" s="280">
        <v>11</v>
      </c>
      <c r="CQ88" s="280">
        <v>10</v>
      </c>
      <c r="CR88" s="280">
        <v>11</v>
      </c>
      <c r="CS88" s="280">
        <v>11</v>
      </c>
      <c r="CT88" s="280">
        <v>10</v>
      </c>
      <c r="CU88" s="280">
        <v>7</v>
      </c>
      <c r="CV88" s="280">
        <v>10</v>
      </c>
      <c r="CW88" s="280">
        <v>9</v>
      </c>
      <c r="CX88" s="280">
        <v>4</v>
      </c>
      <c r="CY88" s="280">
        <v>5</v>
      </c>
      <c r="CZ88" s="280">
        <v>4</v>
      </c>
      <c r="DA88" s="280">
        <v>6</v>
      </c>
      <c r="DB88" s="280">
        <v>6</v>
      </c>
      <c r="DC88" s="280">
        <v>7</v>
      </c>
      <c r="DD88" s="280">
        <v>2</v>
      </c>
      <c r="DE88" s="280">
        <v>3</v>
      </c>
      <c r="DF88" s="280">
        <v>2</v>
      </c>
      <c r="DG88" s="280">
        <v>2</v>
      </c>
      <c r="DH88" s="280">
        <v>1</v>
      </c>
      <c r="DI88" s="280">
        <v>1</v>
      </c>
      <c r="DJ88" s="281" t="s">
        <v>1293</v>
      </c>
      <c r="DK88" s="281" t="s">
        <v>1293</v>
      </c>
      <c r="DL88" s="281" t="s">
        <v>1293</v>
      </c>
      <c r="DM88" s="281" t="s">
        <v>1293</v>
      </c>
      <c r="DN88" s="280">
        <v>1</v>
      </c>
      <c r="DO88" s="281" t="s">
        <v>1293</v>
      </c>
      <c r="DP88" s="281" t="s">
        <v>1293</v>
      </c>
      <c r="DQ88" s="280">
        <v>1</v>
      </c>
      <c r="DR88" s="281" t="s">
        <v>1293</v>
      </c>
      <c r="DS88" s="281" t="s">
        <v>1293</v>
      </c>
      <c r="DT88" s="281" t="s">
        <v>1293</v>
      </c>
      <c r="DU88" s="281" t="s">
        <v>1293</v>
      </c>
      <c r="DV88" s="281" t="s">
        <v>1293</v>
      </c>
      <c r="DW88" s="281" t="s">
        <v>1293</v>
      </c>
      <c r="DX88" s="281" t="s">
        <v>1293</v>
      </c>
      <c r="DY88" s="281" t="s">
        <v>1293</v>
      </c>
      <c r="DZ88" s="281" t="s">
        <v>1293</v>
      </c>
      <c r="EB88" s="70">
        <f t="shared" si="26"/>
        <v>7.7018633540372674</v>
      </c>
      <c r="EC88" s="70">
        <f t="shared" si="27"/>
        <v>10.745341614906833</v>
      </c>
      <c r="ED88" s="70">
        <f t="shared" si="28"/>
        <v>67.515527950310542</v>
      </c>
      <c r="EE88" s="70">
        <f t="shared" si="29"/>
        <v>14.037267080745341</v>
      </c>
    </row>
    <row r="89" spans="1:135">
      <c r="A89" s="21">
        <v>8710</v>
      </c>
      <c r="B89" s="39" t="s">
        <v>225</v>
      </c>
      <c r="C89" s="38">
        <f t="shared" si="38"/>
        <v>7</v>
      </c>
      <c r="D89" s="171">
        <f t="shared" si="31"/>
        <v>0.90439276485788112</v>
      </c>
      <c r="E89" s="38">
        <f t="shared" si="39"/>
        <v>38</v>
      </c>
      <c r="F89" s="171">
        <f t="shared" si="32"/>
        <v>4.909560723514212</v>
      </c>
      <c r="G89" s="38">
        <f t="shared" si="40"/>
        <v>76</v>
      </c>
      <c r="H89" s="171">
        <f t="shared" si="33"/>
        <v>9.819121447028424</v>
      </c>
      <c r="I89" s="38">
        <f t="shared" si="41"/>
        <v>149</v>
      </c>
      <c r="J89" s="171">
        <f t="shared" si="34"/>
        <v>19.250645994832041</v>
      </c>
      <c r="K89" s="38">
        <f t="shared" si="42"/>
        <v>398</v>
      </c>
      <c r="L89" s="171">
        <f t="shared" si="35"/>
        <v>51.421188630490953</v>
      </c>
      <c r="M89" s="38">
        <f t="shared" si="43"/>
        <v>66</v>
      </c>
      <c r="N89" s="171">
        <f t="shared" si="36"/>
        <v>8.5271317829457356</v>
      </c>
      <c r="O89" s="38">
        <f t="shared" si="44"/>
        <v>40</v>
      </c>
      <c r="P89" s="171">
        <f t="shared" si="37"/>
        <v>5.1679586563307494</v>
      </c>
      <c r="Q89" s="38">
        <f t="shared" si="45"/>
        <v>774</v>
      </c>
      <c r="S89" s="279" t="s">
        <v>225</v>
      </c>
      <c r="T89" s="280">
        <v>774</v>
      </c>
      <c r="U89" s="280">
        <v>7</v>
      </c>
      <c r="V89" s="280">
        <v>8</v>
      </c>
      <c r="W89" s="280">
        <v>9</v>
      </c>
      <c r="X89" s="280">
        <v>12</v>
      </c>
      <c r="Y89" s="280">
        <v>4</v>
      </c>
      <c r="Z89" s="280">
        <v>5</v>
      </c>
      <c r="AA89" s="280">
        <v>7</v>
      </c>
      <c r="AB89" s="280">
        <v>5</v>
      </c>
      <c r="AC89" s="280">
        <v>9</v>
      </c>
      <c r="AD89" s="280">
        <v>4</v>
      </c>
      <c r="AE89" s="280">
        <v>10</v>
      </c>
      <c r="AF89" s="280">
        <v>5</v>
      </c>
      <c r="AG89" s="280">
        <v>12</v>
      </c>
      <c r="AH89" s="280">
        <v>9</v>
      </c>
      <c r="AI89" s="280">
        <v>10</v>
      </c>
      <c r="AJ89" s="280">
        <v>5</v>
      </c>
      <c r="AK89" s="280">
        <v>11</v>
      </c>
      <c r="AL89" s="280">
        <v>15</v>
      </c>
      <c r="AM89" s="280">
        <v>14</v>
      </c>
      <c r="AN89" s="280">
        <v>15</v>
      </c>
      <c r="AO89" s="280">
        <v>13</v>
      </c>
      <c r="AP89" s="280">
        <v>14</v>
      </c>
      <c r="AQ89" s="280">
        <v>17</v>
      </c>
      <c r="AR89" s="280">
        <v>19</v>
      </c>
      <c r="AS89" s="280">
        <v>18</v>
      </c>
      <c r="AT89" s="280">
        <v>13</v>
      </c>
      <c r="AU89" s="280">
        <v>16</v>
      </c>
      <c r="AV89" s="280">
        <v>9</v>
      </c>
      <c r="AW89" s="280">
        <v>10</v>
      </c>
      <c r="AX89" s="280">
        <v>15</v>
      </c>
      <c r="AY89" s="280">
        <v>9</v>
      </c>
      <c r="AZ89" s="280">
        <v>14</v>
      </c>
      <c r="BA89" s="280">
        <v>6</v>
      </c>
      <c r="BB89" s="280">
        <v>6</v>
      </c>
      <c r="BC89" s="280">
        <v>9</v>
      </c>
      <c r="BD89" s="280">
        <v>12</v>
      </c>
      <c r="BE89" s="280">
        <v>4</v>
      </c>
      <c r="BF89" s="280">
        <v>11</v>
      </c>
      <c r="BG89" s="280">
        <v>7</v>
      </c>
      <c r="BH89" s="280">
        <v>10</v>
      </c>
      <c r="BI89" s="280">
        <v>8</v>
      </c>
      <c r="BJ89" s="280">
        <v>6</v>
      </c>
      <c r="BK89" s="280">
        <v>8</v>
      </c>
      <c r="BL89" s="280">
        <v>10</v>
      </c>
      <c r="BM89" s="280">
        <v>12</v>
      </c>
      <c r="BN89" s="280">
        <v>5</v>
      </c>
      <c r="BO89" s="280">
        <v>5</v>
      </c>
      <c r="BP89" s="280">
        <v>8</v>
      </c>
      <c r="BQ89" s="280">
        <v>10</v>
      </c>
      <c r="BR89" s="280">
        <v>9</v>
      </c>
      <c r="BS89" s="280">
        <v>3</v>
      </c>
      <c r="BT89" s="280">
        <v>13</v>
      </c>
      <c r="BU89" s="280">
        <v>13</v>
      </c>
      <c r="BV89" s="280">
        <v>20</v>
      </c>
      <c r="BW89" s="280">
        <v>16</v>
      </c>
      <c r="BX89" s="280">
        <v>19</v>
      </c>
      <c r="BY89" s="280">
        <v>7</v>
      </c>
      <c r="BZ89" s="280">
        <v>13</v>
      </c>
      <c r="CA89" s="280">
        <v>10</v>
      </c>
      <c r="CB89" s="280">
        <v>16</v>
      </c>
      <c r="CC89" s="280">
        <v>13</v>
      </c>
      <c r="CD89" s="280">
        <v>9</v>
      </c>
      <c r="CE89" s="280">
        <v>11</v>
      </c>
      <c r="CF89" s="280">
        <v>3</v>
      </c>
      <c r="CG89" s="280">
        <v>5</v>
      </c>
      <c r="CH89" s="280">
        <v>2</v>
      </c>
      <c r="CI89" s="280">
        <v>6</v>
      </c>
      <c r="CJ89" s="280">
        <v>1</v>
      </c>
      <c r="CK89" s="280">
        <v>2</v>
      </c>
      <c r="CL89" s="280">
        <v>7</v>
      </c>
      <c r="CM89" s="280">
        <v>5</v>
      </c>
      <c r="CN89" s="280">
        <v>4</v>
      </c>
      <c r="CO89" s="280">
        <v>10</v>
      </c>
      <c r="CP89" s="280">
        <v>7</v>
      </c>
      <c r="CQ89" s="280">
        <v>9</v>
      </c>
      <c r="CR89" s="280">
        <v>5</v>
      </c>
      <c r="CS89" s="280">
        <v>5</v>
      </c>
      <c r="CT89" s="280">
        <v>3</v>
      </c>
      <c r="CU89" s="280">
        <v>3</v>
      </c>
      <c r="CV89" s="280">
        <v>5</v>
      </c>
      <c r="CW89" s="280">
        <v>4</v>
      </c>
      <c r="CX89" s="280">
        <v>8</v>
      </c>
      <c r="CY89" s="280">
        <v>6</v>
      </c>
      <c r="CZ89" s="280">
        <v>5</v>
      </c>
      <c r="DA89" s="280">
        <v>3</v>
      </c>
      <c r="DB89" s="280">
        <v>3</v>
      </c>
      <c r="DC89" s="280">
        <v>3</v>
      </c>
      <c r="DD89" s="280">
        <v>3</v>
      </c>
      <c r="DE89" s="280">
        <v>1</v>
      </c>
      <c r="DF89" s="280">
        <v>2</v>
      </c>
      <c r="DG89" s="280">
        <v>1</v>
      </c>
      <c r="DH89" s="280">
        <v>1</v>
      </c>
      <c r="DI89" s="281" t="s">
        <v>1293</v>
      </c>
      <c r="DJ89" s="281" t="s">
        <v>1293</v>
      </c>
      <c r="DK89" s="281" t="s">
        <v>1293</v>
      </c>
      <c r="DL89" s="281" t="s">
        <v>1293</v>
      </c>
      <c r="DM89" s="281" t="s">
        <v>1293</v>
      </c>
      <c r="DN89" s="281" t="s">
        <v>1293</v>
      </c>
      <c r="DO89" s="281" t="s">
        <v>1293</v>
      </c>
      <c r="DP89" s="281" t="s">
        <v>1293</v>
      </c>
      <c r="DQ89" s="281" t="s">
        <v>1293</v>
      </c>
      <c r="DR89" s="281" t="s">
        <v>1293</v>
      </c>
      <c r="DS89" s="281" t="s">
        <v>1293</v>
      </c>
      <c r="DT89" s="281" t="s">
        <v>1293</v>
      </c>
      <c r="DU89" s="281" t="s">
        <v>1293</v>
      </c>
      <c r="DV89" s="281" t="s">
        <v>1293</v>
      </c>
      <c r="DW89" s="281" t="s">
        <v>1293</v>
      </c>
      <c r="DX89" s="281" t="s">
        <v>1293</v>
      </c>
      <c r="DY89" s="281" t="s">
        <v>1293</v>
      </c>
      <c r="DZ89" s="281" t="s">
        <v>1293</v>
      </c>
      <c r="EB89" s="70">
        <f t="shared" si="26"/>
        <v>5.8139534883720927</v>
      </c>
      <c r="EC89" s="70">
        <f t="shared" si="27"/>
        <v>9.819121447028424</v>
      </c>
      <c r="ED89" s="70">
        <f t="shared" si="28"/>
        <v>70.671834625322987</v>
      </c>
      <c r="EE89" s="70">
        <f t="shared" si="29"/>
        <v>13.695090439276484</v>
      </c>
    </row>
    <row r="90" spans="1:135">
      <c r="A90" s="21">
        <v>8716</v>
      </c>
      <c r="B90" s="16" t="s">
        <v>226</v>
      </c>
      <c r="C90" s="35">
        <f t="shared" si="38"/>
        <v>24</v>
      </c>
      <c r="D90" s="172">
        <f t="shared" si="31"/>
        <v>0.93530787217459088</v>
      </c>
      <c r="E90" s="35">
        <f t="shared" si="39"/>
        <v>161</v>
      </c>
      <c r="F90" s="172">
        <f t="shared" si="32"/>
        <v>6.2743569758378808</v>
      </c>
      <c r="G90" s="35">
        <f t="shared" si="40"/>
        <v>312</v>
      </c>
      <c r="H90" s="172">
        <f t="shared" si="33"/>
        <v>12.159002338269682</v>
      </c>
      <c r="I90" s="35">
        <f t="shared" si="41"/>
        <v>324</v>
      </c>
      <c r="J90" s="172">
        <f t="shared" si="34"/>
        <v>12.626656274356977</v>
      </c>
      <c r="K90" s="35">
        <f t="shared" si="42"/>
        <v>1306</v>
      </c>
      <c r="L90" s="172">
        <f t="shared" si="35"/>
        <v>50.896336710833978</v>
      </c>
      <c r="M90" s="35">
        <f t="shared" si="43"/>
        <v>325</v>
      </c>
      <c r="N90" s="172">
        <f t="shared" si="36"/>
        <v>12.665627435697585</v>
      </c>
      <c r="O90" s="35">
        <f t="shared" si="44"/>
        <v>114</v>
      </c>
      <c r="P90" s="172">
        <f t="shared" si="37"/>
        <v>4.4427123928293071</v>
      </c>
      <c r="Q90" s="35">
        <f t="shared" si="45"/>
        <v>2566</v>
      </c>
      <c r="S90" s="279" t="s">
        <v>1306</v>
      </c>
      <c r="T90" s="280">
        <v>2566</v>
      </c>
      <c r="U90" s="280">
        <v>24</v>
      </c>
      <c r="V90" s="280">
        <v>32</v>
      </c>
      <c r="W90" s="280">
        <v>33</v>
      </c>
      <c r="X90" s="280">
        <v>38</v>
      </c>
      <c r="Y90" s="280">
        <v>30</v>
      </c>
      <c r="Z90" s="280">
        <v>28</v>
      </c>
      <c r="AA90" s="280">
        <v>39</v>
      </c>
      <c r="AB90" s="280">
        <v>36</v>
      </c>
      <c r="AC90" s="280">
        <v>34</v>
      </c>
      <c r="AD90" s="280">
        <v>36</v>
      </c>
      <c r="AE90" s="280">
        <v>31</v>
      </c>
      <c r="AF90" s="280">
        <v>23</v>
      </c>
      <c r="AG90" s="280">
        <v>33</v>
      </c>
      <c r="AH90" s="280">
        <v>31</v>
      </c>
      <c r="AI90" s="280">
        <v>22</v>
      </c>
      <c r="AJ90" s="280">
        <v>27</v>
      </c>
      <c r="AK90" s="280">
        <v>32</v>
      </c>
      <c r="AL90" s="280">
        <v>37</v>
      </c>
      <c r="AM90" s="280">
        <v>25</v>
      </c>
      <c r="AN90" s="280">
        <v>26</v>
      </c>
      <c r="AO90" s="280">
        <v>36</v>
      </c>
      <c r="AP90" s="280">
        <v>39</v>
      </c>
      <c r="AQ90" s="280">
        <v>29</v>
      </c>
      <c r="AR90" s="280">
        <v>29</v>
      </c>
      <c r="AS90" s="280">
        <v>33</v>
      </c>
      <c r="AT90" s="280">
        <v>38</v>
      </c>
      <c r="AU90" s="280">
        <v>32</v>
      </c>
      <c r="AV90" s="280">
        <v>31</v>
      </c>
      <c r="AW90" s="280">
        <v>47</v>
      </c>
      <c r="AX90" s="280">
        <v>32</v>
      </c>
      <c r="AY90" s="280">
        <v>26</v>
      </c>
      <c r="AZ90" s="280">
        <v>38</v>
      </c>
      <c r="BA90" s="280">
        <v>38</v>
      </c>
      <c r="BB90" s="280">
        <v>29</v>
      </c>
      <c r="BC90" s="280">
        <v>29</v>
      </c>
      <c r="BD90" s="280">
        <v>29</v>
      </c>
      <c r="BE90" s="280">
        <v>26</v>
      </c>
      <c r="BF90" s="280">
        <v>38</v>
      </c>
      <c r="BG90" s="280">
        <v>25</v>
      </c>
      <c r="BH90" s="280">
        <v>23</v>
      </c>
      <c r="BI90" s="280">
        <v>26</v>
      </c>
      <c r="BJ90" s="280">
        <v>27</v>
      </c>
      <c r="BK90" s="280">
        <v>17</v>
      </c>
      <c r="BL90" s="280">
        <v>28</v>
      </c>
      <c r="BM90" s="280">
        <v>31</v>
      </c>
      <c r="BN90" s="280">
        <v>27</v>
      </c>
      <c r="BO90" s="280">
        <v>25</v>
      </c>
      <c r="BP90" s="280">
        <v>20</v>
      </c>
      <c r="BQ90" s="280">
        <v>31</v>
      </c>
      <c r="BR90" s="280">
        <v>31</v>
      </c>
      <c r="BS90" s="280">
        <v>24</v>
      </c>
      <c r="BT90" s="280">
        <v>33</v>
      </c>
      <c r="BU90" s="280">
        <v>30</v>
      </c>
      <c r="BV90" s="280">
        <v>43</v>
      </c>
      <c r="BW90" s="280">
        <v>34</v>
      </c>
      <c r="BX90" s="280">
        <v>34</v>
      </c>
      <c r="BY90" s="280">
        <v>30</v>
      </c>
      <c r="BZ90" s="280">
        <v>38</v>
      </c>
      <c r="CA90" s="280">
        <v>36</v>
      </c>
      <c r="CB90" s="280">
        <v>38</v>
      </c>
      <c r="CC90" s="280">
        <v>35</v>
      </c>
      <c r="CD90" s="280">
        <v>40</v>
      </c>
      <c r="CE90" s="280">
        <v>28</v>
      </c>
      <c r="CF90" s="280">
        <v>37</v>
      </c>
      <c r="CG90" s="280">
        <v>38</v>
      </c>
      <c r="CH90" s="280">
        <v>40</v>
      </c>
      <c r="CI90" s="280">
        <v>42</v>
      </c>
      <c r="CJ90" s="280">
        <v>47</v>
      </c>
      <c r="CK90" s="280">
        <v>25</v>
      </c>
      <c r="CL90" s="280">
        <v>27</v>
      </c>
      <c r="CM90" s="280">
        <v>43</v>
      </c>
      <c r="CN90" s="280">
        <v>22</v>
      </c>
      <c r="CO90" s="280">
        <v>30</v>
      </c>
      <c r="CP90" s="280">
        <v>22</v>
      </c>
      <c r="CQ90" s="280">
        <v>19</v>
      </c>
      <c r="CR90" s="280">
        <v>19</v>
      </c>
      <c r="CS90" s="280">
        <v>21</v>
      </c>
      <c r="CT90" s="280">
        <v>20</v>
      </c>
      <c r="CU90" s="280">
        <v>17</v>
      </c>
      <c r="CV90" s="280">
        <v>13</v>
      </c>
      <c r="CW90" s="280">
        <v>15</v>
      </c>
      <c r="CX90" s="280">
        <v>10</v>
      </c>
      <c r="CY90" s="280">
        <v>12</v>
      </c>
      <c r="CZ90" s="280">
        <v>14</v>
      </c>
      <c r="DA90" s="280">
        <v>12</v>
      </c>
      <c r="DB90" s="280">
        <v>9</v>
      </c>
      <c r="DC90" s="280">
        <v>3</v>
      </c>
      <c r="DD90" s="280">
        <v>6</v>
      </c>
      <c r="DE90" s="280">
        <v>10</v>
      </c>
      <c r="DF90" s="280">
        <v>7</v>
      </c>
      <c r="DG90" s="280">
        <v>6</v>
      </c>
      <c r="DH90" s="280">
        <v>3</v>
      </c>
      <c r="DI90" s="280">
        <v>3</v>
      </c>
      <c r="DJ90" s="280">
        <v>1</v>
      </c>
      <c r="DK90" s="280">
        <v>1</v>
      </c>
      <c r="DL90" s="280">
        <v>1</v>
      </c>
      <c r="DM90" s="280">
        <v>1</v>
      </c>
      <c r="DN90" s="281" t="s">
        <v>1293</v>
      </c>
      <c r="DO90" s="281" t="s">
        <v>1293</v>
      </c>
      <c r="DP90" s="281" t="s">
        <v>1293</v>
      </c>
      <c r="DQ90" s="281" t="s">
        <v>1293</v>
      </c>
      <c r="DR90" s="281" t="s">
        <v>1293</v>
      </c>
      <c r="DS90" s="281" t="s">
        <v>1293</v>
      </c>
      <c r="DT90" s="281" t="s">
        <v>1293</v>
      </c>
      <c r="DU90" s="281" t="s">
        <v>1293</v>
      </c>
      <c r="DV90" s="281" t="s">
        <v>1293</v>
      </c>
      <c r="DW90" s="281" t="s">
        <v>1293</v>
      </c>
      <c r="DX90" s="281" t="s">
        <v>1293</v>
      </c>
      <c r="DY90" s="281" t="s">
        <v>1293</v>
      </c>
      <c r="DZ90" s="281" t="s">
        <v>1293</v>
      </c>
      <c r="EB90" s="70">
        <f t="shared" si="26"/>
        <v>7.2096648480124719</v>
      </c>
      <c r="EC90" s="70">
        <f t="shared" si="27"/>
        <v>12.159002338269682</v>
      </c>
      <c r="ED90" s="70">
        <f t="shared" si="28"/>
        <v>63.522992985190953</v>
      </c>
      <c r="EE90" s="70">
        <f t="shared" si="29"/>
        <v>17.108339828526894</v>
      </c>
    </row>
    <row r="91" spans="1:135">
      <c r="A91" s="21">
        <v>8717</v>
      </c>
      <c r="B91" s="39" t="s">
        <v>227</v>
      </c>
      <c r="C91" s="38">
        <f t="shared" si="38"/>
        <v>24</v>
      </c>
      <c r="D91" s="171">
        <f t="shared" si="31"/>
        <v>1.1369019422074846</v>
      </c>
      <c r="E91" s="38">
        <f t="shared" si="39"/>
        <v>129</v>
      </c>
      <c r="F91" s="171">
        <f t="shared" si="32"/>
        <v>6.1108479393652297</v>
      </c>
      <c r="G91" s="38">
        <f t="shared" si="40"/>
        <v>285</v>
      </c>
      <c r="H91" s="171">
        <f t="shared" si="33"/>
        <v>13.500710563713881</v>
      </c>
      <c r="I91" s="38">
        <f t="shared" si="41"/>
        <v>290</v>
      </c>
      <c r="J91" s="171">
        <f t="shared" si="34"/>
        <v>13.737565135007104</v>
      </c>
      <c r="K91" s="38">
        <f t="shared" si="42"/>
        <v>1162</v>
      </c>
      <c r="L91" s="171">
        <f t="shared" si="35"/>
        <v>55.045002368545717</v>
      </c>
      <c r="M91" s="38">
        <f t="shared" si="43"/>
        <v>174</v>
      </c>
      <c r="N91" s="171">
        <f t="shared" si="36"/>
        <v>8.2425390810042636</v>
      </c>
      <c r="O91" s="38">
        <f t="shared" si="44"/>
        <v>47</v>
      </c>
      <c r="P91" s="171">
        <f t="shared" si="37"/>
        <v>2.2264329701563241</v>
      </c>
      <c r="Q91" s="38">
        <f t="shared" si="45"/>
        <v>2111</v>
      </c>
      <c r="S91" s="279" t="s">
        <v>227</v>
      </c>
      <c r="T91" s="280">
        <v>2111</v>
      </c>
      <c r="U91" s="280">
        <v>24</v>
      </c>
      <c r="V91" s="280">
        <v>17</v>
      </c>
      <c r="W91" s="280">
        <v>21</v>
      </c>
      <c r="X91" s="280">
        <v>26</v>
      </c>
      <c r="Y91" s="280">
        <v>30</v>
      </c>
      <c r="Z91" s="280">
        <v>35</v>
      </c>
      <c r="AA91" s="280">
        <v>28</v>
      </c>
      <c r="AB91" s="280">
        <v>25</v>
      </c>
      <c r="AC91" s="280">
        <v>23</v>
      </c>
      <c r="AD91" s="280">
        <v>31</v>
      </c>
      <c r="AE91" s="280">
        <v>33</v>
      </c>
      <c r="AF91" s="280">
        <v>29</v>
      </c>
      <c r="AG91" s="280">
        <v>31</v>
      </c>
      <c r="AH91" s="280">
        <v>21</v>
      </c>
      <c r="AI91" s="280">
        <v>26</v>
      </c>
      <c r="AJ91" s="280">
        <v>38</v>
      </c>
      <c r="AK91" s="280">
        <v>24</v>
      </c>
      <c r="AL91" s="280">
        <v>30</v>
      </c>
      <c r="AM91" s="280">
        <v>36</v>
      </c>
      <c r="AN91" s="280">
        <v>29</v>
      </c>
      <c r="AO91" s="280">
        <v>30</v>
      </c>
      <c r="AP91" s="280">
        <v>27</v>
      </c>
      <c r="AQ91" s="280">
        <v>36</v>
      </c>
      <c r="AR91" s="280">
        <v>31</v>
      </c>
      <c r="AS91" s="280">
        <v>23</v>
      </c>
      <c r="AT91" s="280">
        <v>24</v>
      </c>
      <c r="AU91" s="280">
        <v>35</v>
      </c>
      <c r="AV91" s="280">
        <v>35</v>
      </c>
      <c r="AW91" s="280">
        <v>38</v>
      </c>
      <c r="AX91" s="280">
        <v>32</v>
      </c>
      <c r="AY91" s="280">
        <v>16</v>
      </c>
      <c r="AZ91" s="280">
        <v>20</v>
      </c>
      <c r="BA91" s="280">
        <v>27</v>
      </c>
      <c r="BB91" s="280">
        <v>20</v>
      </c>
      <c r="BC91" s="280">
        <v>37</v>
      </c>
      <c r="BD91" s="280">
        <v>29</v>
      </c>
      <c r="BE91" s="280">
        <v>33</v>
      </c>
      <c r="BF91" s="280">
        <v>28</v>
      </c>
      <c r="BG91" s="280">
        <v>20</v>
      </c>
      <c r="BH91" s="280">
        <v>30</v>
      </c>
      <c r="BI91" s="280">
        <v>33</v>
      </c>
      <c r="BJ91" s="280">
        <v>30</v>
      </c>
      <c r="BK91" s="280">
        <v>36</v>
      </c>
      <c r="BL91" s="280">
        <v>29</v>
      </c>
      <c r="BM91" s="280">
        <v>27</v>
      </c>
      <c r="BN91" s="280">
        <v>35</v>
      </c>
      <c r="BO91" s="280">
        <v>25</v>
      </c>
      <c r="BP91" s="280">
        <v>29</v>
      </c>
      <c r="BQ91" s="280">
        <v>35</v>
      </c>
      <c r="BR91" s="280">
        <v>35</v>
      </c>
      <c r="BS91" s="280">
        <v>27</v>
      </c>
      <c r="BT91" s="280">
        <v>33</v>
      </c>
      <c r="BU91" s="280">
        <v>30</v>
      </c>
      <c r="BV91" s="280">
        <v>37</v>
      </c>
      <c r="BW91" s="280">
        <v>35</v>
      </c>
      <c r="BX91" s="280">
        <v>33</v>
      </c>
      <c r="BY91" s="280">
        <v>30</v>
      </c>
      <c r="BZ91" s="280">
        <v>28</v>
      </c>
      <c r="CA91" s="280">
        <v>24</v>
      </c>
      <c r="CB91" s="280">
        <v>28</v>
      </c>
      <c r="CC91" s="280">
        <v>21</v>
      </c>
      <c r="CD91" s="280">
        <v>19</v>
      </c>
      <c r="CE91" s="280">
        <v>23</v>
      </c>
      <c r="CF91" s="280">
        <v>20</v>
      </c>
      <c r="CG91" s="280">
        <v>24</v>
      </c>
      <c r="CH91" s="280">
        <v>21</v>
      </c>
      <c r="CI91" s="280">
        <v>15</v>
      </c>
      <c r="CJ91" s="280">
        <v>15</v>
      </c>
      <c r="CK91" s="280">
        <v>15</v>
      </c>
      <c r="CL91" s="280">
        <v>9</v>
      </c>
      <c r="CM91" s="280">
        <v>21</v>
      </c>
      <c r="CN91" s="280">
        <v>15</v>
      </c>
      <c r="CO91" s="280">
        <v>18</v>
      </c>
      <c r="CP91" s="280">
        <v>12</v>
      </c>
      <c r="CQ91" s="280">
        <v>10</v>
      </c>
      <c r="CR91" s="280">
        <v>21</v>
      </c>
      <c r="CS91" s="280">
        <v>9</v>
      </c>
      <c r="CT91" s="280">
        <v>9</v>
      </c>
      <c r="CU91" s="280">
        <v>15</v>
      </c>
      <c r="CV91" s="280">
        <v>5</v>
      </c>
      <c r="CW91" s="280">
        <v>11</v>
      </c>
      <c r="CX91" s="280">
        <v>5</v>
      </c>
      <c r="CY91" s="280">
        <v>3</v>
      </c>
      <c r="CZ91" s="280">
        <v>6</v>
      </c>
      <c r="DA91" s="280">
        <v>4</v>
      </c>
      <c r="DB91" s="280">
        <v>4</v>
      </c>
      <c r="DC91" s="280">
        <v>3</v>
      </c>
      <c r="DD91" s="280">
        <v>2</v>
      </c>
      <c r="DE91" s="280">
        <v>1</v>
      </c>
      <c r="DF91" s="280">
        <v>5</v>
      </c>
      <c r="DG91" s="280">
        <v>1</v>
      </c>
      <c r="DH91" s="281" t="s">
        <v>1293</v>
      </c>
      <c r="DI91" s="281" t="s">
        <v>1293</v>
      </c>
      <c r="DJ91" s="281" t="s">
        <v>1293</v>
      </c>
      <c r="DK91" s="280">
        <v>2</v>
      </c>
      <c r="DL91" s="281" t="s">
        <v>1293</v>
      </c>
      <c r="DM91" s="281" t="s">
        <v>1293</v>
      </c>
      <c r="DN91" s="281" t="s">
        <v>1293</v>
      </c>
      <c r="DO91" s="281" t="s">
        <v>1293</v>
      </c>
      <c r="DP91" s="281" t="s">
        <v>1293</v>
      </c>
      <c r="DQ91" s="281" t="s">
        <v>1293</v>
      </c>
      <c r="DR91" s="281" t="s">
        <v>1293</v>
      </c>
      <c r="DS91" s="281" t="s">
        <v>1293</v>
      </c>
      <c r="DT91" s="281" t="s">
        <v>1293</v>
      </c>
      <c r="DU91" s="281" t="s">
        <v>1293</v>
      </c>
      <c r="DV91" s="281" t="s">
        <v>1293</v>
      </c>
      <c r="DW91" s="281" t="s">
        <v>1293</v>
      </c>
      <c r="DX91" s="281" t="s">
        <v>1293</v>
      </c>
      <c r="DY91" s="281" t="s">
        <v>1293</v>
      </c>
      <c r="DZ91" s="281" t="s">
        <v>1293</v>
      </c>
      <c r="EB91" s="70">
        <f t="shared" si="26"/>
        <v>7.2477498815727142</v>
      </c>
      <c r="EC91" s="70">
        <f t="shared" si="27"/>
        <v>13.500710563713881</v>
      </c>
      <c r="ED91" s="70">
        <f t="shared" si="28"/>
        <v>68.782567503552826</v>
      </c>
      <c r="EE91" s="70">
        <f t="shared" si="29"/>
        <v>10.468972051160588</v>
      </c>
    </row>
    <row r="92" spans="1:135">
      <c r="A92" s="21">
        <v>8719</v>
      </c>
      <c r="B92" s="16" t="s">
        <v>276</v>
      </c>
      <c r="C92" s="35">
        <f t="shared" si="38"/>
        <v>5</v>
      </c>
      <c r="D92" s="172">
        <f t="shared" si="31"/>
        <v>1.0438413361169103</v>
      </c>
      <c r="E92" s="35">
        <f t="shared" si="39"/>
        <v>33</v>
      </c>
      <c r="F92" s="172">
        <f t="shared" si="32"/>
        <v>6.8893528183716075</v>
      </c>
      <c r="G92" s="35">
        <f t="shared" si="40"/>
        <v>39</v>
      </c>
      <c r="H92" s="172">
        <f t="shared" si="33"/>
        <v>8.1419624217119004</v>
      </c>
      <c r="I92" s="35">
        <f t="shared" si="41"/>
        <v>62</v>
      </c>
      <c r="J92" s="172">
        <f t="shared" si="34"/>
        <v>12.943632567849686</v>
      </c>
      <c r="K92" s="35">
        <f t="shared" si="42"/>
        <v>287</v>
      </c>
      <c r="L92" s="172">
        <f t="shared" si="35"/>
        <v>59.916492693110648</v>
      </c>
      <c r="M92" s="35">
        <f t="shared" si="43"/>
        <v>43</v>
      </c>
      <c r="N92" s="172">
        <f t="shared" si="36"/>
        <v>8.977035490605429</v>
      </c>
      <c r="O92" s="35">
        <f t="shared" si="44"/>
        <v>10</v>
      </c>
      <c r="P92" s="172">
        <f t="shared" si="37"/>
        <v>2.0876826722338206</v>
      </c>
      <c r="Q92" s="35">
        <f t="shared" si="45"/>
        <v>479</v>
      </c>
      <c r="S92" s="279" t="s">
        <v>228</v>
      </c>
      <c r="T92" s="280">
        <v>479</v>
      </c>
      <c r="U92" s="280">
        <v>5</v>
      </c>
      <c r="V92" s="280">
        <v>4</v>
      </c>
      <c r="W92" s="280">
        <v>5</v>
      </c>
      <c r="X92" s="280">
        <v>7</v>
      </c>
      <c r="Y92" s="280">
        <v>11</v>
      </c>
      <c r="Z92" s="280">
        <v>6</v>
      </c>
      <c r="AA92" s="280">
        <v>3</v>
      </c>
      <c r="AB92" s="280">
        <v>6</v>
      </c>
      <c r="AC92" s="280">
        <v>8</v>
      </c>
      <c r="AD92" s="280">
        <v>1</v>
      </c>
      <c r="AE92" s="280">
        <v>5</v>
      </c>
      <c r="AF92" s="281" t="s">
        <v>1293</v>
      </c>
      <c r="AG92" s="280">
        <v>3</v>
      </c>
      <c r="AH92" s="280">
        <v>6</v>
      </c>
      <c r="AI92" s="280">
        <v>1</v>
      </c>
      <c r="AJ92" s="280">
        <v>6</v>
      </c>
      <c r="AK92" s="280">
        <v>6</v>
      </c>
      <c r="AL92" s="280">
        <v>5</v>
      </c>
      <c r="AM92" s="280">
        <v>5</v>
      </c>
      <c r="AN92" s="280">
        <v>5</v>
      </c>
      <c r="AO92" s="280">
        <v>6</v>
      </c>
      <c r="AP92" s="280">
        <v>8</v>
      </c>
      <c r="AQ92" s="280">
        <v>9</v>
      </c>
      <c r="AR92" s="280">
        <v>6</v>
      </c>
      <c r="AS92" s="280">
        <v>6</v>
      </c>
      <c r="AT92" s="280">
        <v>6</v>
      </c>
      <c r="AU92" s="280">
        <v>6</v>
      </c>
      <c r="AV92" s="280">
        <v>10</v>
      </c>
      <c r="AW92" s="280">
        <v>15</v>
      </c>
      <c r="AX92" s="280">
        <v>6</v>
      </c>
      <c r="AY92" s="280">
        <v>5</v>
      </c>
      <c r="AZ92" s="280">
        <v>9</v>
      </c>
      <c r="BA92" s="280">
        <v>4</v>
      </c>
      <c r="BB92" s="280">
        <v>8</v>
      </c>
      <c r="BC92" s="280">
        <v>9</v>
      </c>
      <c r="BD92" s="280">
        <v>6</v>
      </c>
      <c r="BE92" s="280">
        <v>10</v>
      </c>
      <c r="BF92" s="280">
        <v>6</v>
      </c>
      <c r="BG92" s="280">
        <v>8</v>
      </c>
      <c r="BH92" s="280">
        <v>5</v>
      </c>
      <c r="BI92" s="280">
        <v>4</v>
      </c>
      <c r="BJ92" s="280">
        <v>4</v>
      </c>
      <c r="BK92" s="280">
        <v>7</v>
      </c>
      <c r="BL92" s="280">
        <v>6</v>
      </c>
      <c r="BM92" s="280">
        <v>5</v>
      </c>
      <c r="BN92" s="280">
        <v>5</v>
      </c>
      <c r="BO92" s="280">
        <v>5</v>
      </c>
      <c r="BP92" s="280">
        <v>7</v>
      </c>
      <c r="BQ92" s="280">
        <v>6</v>
      </c>
      <c r="BR92" s="280">
        <v>5</v>
      </c>
      <c r="BS92" s="280">
        <v>4</v>
      </c>
      <c r="BT92" s="280">
        <v>8</v>
      </c>
      <c r="BU92" s="280">
        <v>8</v>
      </c>
      <c r="BV92" s="280">
        <v>8</v>
      </c>
      <c r="BW92" s="280">
        <v>8</v>
      </c>
      <c r="BX92" s="280">
        <v>12</v>
      </c>
      <c r="BY92" s="280">
        <v>5</v>
      </c>
      <c r="BZ92" s="280">
        <v>7</v>
      </c>
      <c r="CA92" s="280">
        <v>7</v>
      </c>
      <c r="CB92" s="280">
        <v>10</v>
      </c>
      <c r="CC92" s="280">
        <v>10</v>
      </c>
      <c r="CD92" s="280">
        <v>1</v>
      </c>
      <c r="CE92" s="280">
        <v>10</v>
      </c>
      <c r="CF92" s="280">
        <v>7</v>
      </c>
      <c r="CG92" s="280">
        <v>6</v>
      </c>
      <c r="CH92" s="280">
        <v>9</v>
      </c>
      <c r="CI92" s="280">
        <v>6</v>
      </c>
      <c r="CJ92" s="280">
        <v>8</v>
      </c>
      <c r="CK92" s="280">
        <v>2</v>
      </c>
      <c r="CL92" s="280">
        <v>3</v>
      </c>
      <c r="CM92" s="280">
        <v>1</v>
      </c>
      <c r="CN92" s="280">
        <v>6</v>
      </c>
      <c r="CO92" s="280">
        <v>4</v>
      </c>
      <c r="CP92" s="280">
        <v>5</v>
      </c>
      <c r="CQ92" s="280">
        <v>3</v>
      </c>
      <c r="CR92" s="280">
        <v>6</v>
      </c>
      <c r="CS92" s="280">
        <v>4</v>
      </c>
      <c r="CT92" s="281" t="s">
        <v>1293</v>
      </c>
      <c r="CU92" s="281" t="s">
        <v>1293</v>
      </c>
      <c r="CV92" s="280">
        <v>1</v>
      </c>
      <c r="CW92" s="280">
        <v>2</v>
      </c>
      <c r="CX92" s="281" t="s">
        <v>1293</v>
      </c>
      <c r="CY92" s="280">
        <v>3</v>
      </c>
      <c r="CZ92" s="280">
        <v>1</v>
      </c>
      <c r="DA92" s="281" t="s">
        <v>1293</v>
      </c>
      <c r="DB92" s="281" t="s">
        <v>1293</v>
      </c>
      <c r="DC92" s="281" t="s">
        <v>1293</v>
      </c>
      <c r="DD92" s="281" t="s">
        <v>1293</v>
      </c>
      <c r="DE92" s="280">
        <v>1</v>
      </c>
      <c r="DF92" s="281" t="s">
        <v>1293</v>
      </c>
      <c r="DG92" s="281" t="s">
        <v>1293</v>
      </c>
      <c r="DH92" s="281" t="s">
        <v>1293</v>
      </c>
      <c r="DI92" s="281" t="s">
        <v>1293</v>
      </c>
      <c r="DJ92" s="281" t="s">
        <v>1293</v>
      </c>
      <c r="DK92" s="280">
        <v>1</v>
      </c>
      <c r="DL92" s="280">
        <v>1</v>
      </c>
      <c r="DM92" s="280">
        <v>1</v>
      </c>
      <c r="DN92" s="281" t="s">
        <v>1293</v>
      </c>
      <c r="DO92" s="281" t="s">
        <v>1293</v>
      </c>
      <c r="DP92" s="281" t="s">
        <v>1293</v>
      </c>
      <c r="DQ92" s="281" t="s">
        <v>1293</v>
      </c>
      <c r="DR92" s="281" t="s">
        <v>1293</v>
      </c>
      <c r="DS92" s="281" t="s">
        <v>1293</v>
      </c>
      <c r="DT92" s="281" t="s">
        <v>1293</v>
      </c>
      <c r="DU92" s="281" t="s">
        <v>1293</v>
      </c>
      <c r="DV92" s="281" t="s">
        <v>1293</v>
      </c>
      <c r="DW92" s="281" t="s">
        <v>1293</v>
      </c>
      <c r="DX92" s="281" t="s">
        <v>1293</v>
      </c>
      <c r="DY92" s="281" t="s">
        <v>1293</v>
      </c>
      <c r="DZ92" s="281" t="s">
        <v>1293</v>
      </c>
      <c r="EB92" s="70">
        <f t="shared" si="26"/>
        <v>7.9331941544885183</v>
      </c>
      <c r="EC92" s="70">
        <f t="shared" si="27"/>
        <v>8.1419624217119004</v>
      </c>
      <c r="ED92" s="70">
        <f t="shared" si="28"/>
        <v>72.860125260960331</v>
      </c>
      <c r="EE92" s="70">
        <f t="shared" si="29"/>
        <v>11.064718162839249</v>
      </c>
    </row>
    <row r="93" spans="1:135">
      <c r="A93" s="21">
        <v>8720</v>
      </c>
      <c r="B93" s="39" t="s">
        <v>277</v>
      </c>
      <c r="C93" s="38">
        <f t="shared" si="38"/>
        <v>5</v>
      </c>
      <c r="D93" s="171">
        <f t="shared" si="31"/>
        <v>0.72463768115942029</v>
      </c>
      <c r="E93" s="38">
        <f t="shared" si="39"/>
        <v>30</v>
      </c>
      <c r="F93" s="171">
        <f t="shared" si="32"/>
        <v>4.3478260869565215</v>
      </c>
      <c r="G93" s="38">
        <f t="shared" si="40"/>
        <v>69</v>
      </c>
      <c r="H93" s="171">
        <f t="shared" si="33"/>
        <v>10</v>
      </c>
      <c r="I93" s="38">
        <f t="shared" si="41"/>
        <v>87</v>
      </c>
      <c r="J93" s="171">
        <f t="shared" si="34"/>
        <v>12.608695652173912</v>
      </c>
      <c r="K93" s="38">
        <f t="shared" si="42"/>
        <v>427</v>
      </c>
      <c r="L93" s="171">
        <f t="shared" si="35"/>
        <v>61.884057971014492</v>
      </c>
      <c r="M93" s="38">
        <f t="shared" si="43"/>
        <v>51</v>
      </c>
      <c r="N93" s="171">
        <f t="shared" si="36"/>
        <v>7.3913043478260869</v>
      </c>
      <c r="O93" s="38">
        <f t="shared" si="44"/>
        <v>21</v>
      </c>
      <c r="P93" s="171">
        <f t="shared" si="37"/>
        <v>3.0434782608695654</v>
      </c>
      <c r="Q93" s="38">
        <f t="shared" si="45"/>
        <v>690</v>
      </c>
      <c r="S93" s="279" t="s">
        <v>229</v>
      </c>
      <c r="T93" s="280">
        <v>690</v>
      </c>
      <c r="U93" s="280">
        <v>5</v>
      </c>
      <c r="V93" s="280">
        <v>8</v>
      </c>
      <c r="W93" s="280">
        <v>7</v>
      </c>
      <c r="X93" s="280">
        <v>6</v>
      </c>
      <c r="Y93" s="280">
        <v>2</v>
      </c>
      <c r="Z93" s="280">
        <v>7</v>
      </c>
      <c r="AA93" s="280">
        <v>6</v>
      </c>
      <c r="AB93" s="280">
        <v>6</v>
      </c>
      <c r="AC93" s="280">
        <v>11</v>
      </c>
      <c r="AD93" s="280">
        <v>6</v>
      </c>
      <c r="AE93" s="280">
        <v>7</v>
      </c>
      <c r="AF93" s="280">
        <v>6</v>
      </c>
      <c r="AG93" s="280">
        <v>6</v>
      </c>
      <c r="AH93" s="280">
        <v>8</v>
      </c>
      <c r="AI93" s="280">
        <v>6</v>
      </c>
      <c r="AJ93" s="280">
        <v>7</v>
      </c>
      <c r="AK93" s="280">
        <v>4</v>
      </c>
      <c r="AL93" s="280">
        <v>11</v>
      </c>
      <c r="AM93" s="280">
        <v>6</v>
      </c>
      <c r="AN93" s="280">
        <v>4</v>
      </c>
      <c r="AO93" s="280">
        <v>7</v>
      </c>
      <c r="AP93" s="280">
        <v>12</v>
      </c>
      <c r="AQ93" s="280">
        <v>8</v>
      </c>
      <c r="AR93" s="280">
        <v>6</v>
      </c>
      <c r="AS93" s="280">
        <v>11</v>
      </c>
      <c r="AT93" s="280">
        <v>18</v>
      </c>
      <c r="AU93" s="280">
        <v>18</v>
      </c>
      <c r="AV93" s="280">
        <v>12</v>
      </c>
      <c r="AW93" s="280">
        <v>14</v>
      </c>
      <c r="AX93" s="280">
        <v>15</v>
      </c>
      <c r="AY93" s="280">
        <v>16</v>
      </c>
      <c r="AZ93" s="280">
        <v>16</v>
      </c>
      <c r="BA93" s="280">
        <v>9</v>
      </c>
      <c r="BB93" s="280">
        <v>8</v>
      </c>
      <c r="BC93" s="280">
        <v>13</v>
      </c>
      <c r="BD93" s="280">
        <v>9</v>
      </c>
      <c r="BE93" s="280">
        <v>11</v>
      </c>
      <c r="BF93" s="280">
        <v>6</v>
      </c>
      <c r="BG93" s="280">
        <v>8</v>
      </c>
      <c r="BH93" s="280">
        <v>11</v>
      </c>
      <c r="BI93" s="280">
        <v>13</v>
      </c>
      <c r="BJ93" s="280">
        <v>19</v>
      </c>
      <c r="BK93" s="280">
        <v>11</v>
      </c>
      <c r="BL93" s="280">
        <v>11</v>
      </c>
      <c r="BM93" s="280">
        <v>8</v>
      </c>
      <c r="BN93" s="280">
        <v>13</v>
      </c>
      <c r="BO93" s="280">
        <v>5</v>
      </c>
      <c r="BP93" s="280">
        <v>12</v>
      </c>
      <c r="BQ93" s="280">
        <v>11</v>
      </c>
      <c r="BR93" s="280">
        <v>6</v>
      </c>
      <c r="BS93" s="280">
        <v>12</v>
      </c>
      <c r="BT93" s="280">
        <v>11</v>
      </c>
      <c r="BU93" s="280">
        <v>10</v>
      </c>
      <c r="BV93" s="280">
        <v>3</v>
      </c>
      <c r="BW93" s="280">
        <v>15</v>
      </c>
      <c r="BX93" s="280">
        <v>15</v>
      </c>
      <c r="BY93" s="280">
        <v>8</v>
      </c>
      <c r="BZ93" s="280">
        <v>9</v>
      </c>
      <c r="CA93" s="280">
        <v>5</v>
      </c>
      <c r="CB93" s="280">
        <v>6</v>
      </c>
      <c r="CC93" s="280">
        <v>6</v>
      </c>
      <c r="CD93" s="280">
        <v>9</v>
      </c>
      <c r="CE93" s="280">
        <v>9</v>
      </c>
      <c r="CF93" s="280">
        <v>10</v>
      </c>
      <c r="CG93" s="280">
        <v>7</v>
      </c>
      <c r="CH93" s="280">
        <v>7</v>
      </c>
      <c r="CI93" s="280">
        <v>10</v>
      </c>
      <c r="CJ93" s="280">
        <v>3</v>
      </c>
      <c r="CK93" s="280">
        <v>9</v>
      </c>
      <c r="CL93" s="280">
        <v>7</v>
      </c>
      <c r="CM93" s="280">
        <v>4</v>
      </c>
      <c r="CN93" s="280">
        <v>5</v>
      </c>
      <c r="CO93" s="280">
        <v>4</v>
      </c>
      <c r="CP93" s="280">
        <v>3</v>
      </c>
      <c r="CQ93" s="280">
        <v>3</v>
      </c>
      <c r="CR93" s="280">
        <v>5</v>
      </c>
      <c r="CS93" s="280">
        <v>5</v>
      </c>
      <c r="CT93" s="280">
        <v>1</v>
      </c>
      <c r="CU93" s="280">
        <v>1</v>
      </c>
      <c r="CV93" s="280">
        <v>1</v>
      </c>
      <c r="CW93" s="280">
        <v>1</v>
      </c>
      <c r="CX93" s="280">
        <v>2</v>
      </c>
      <c r="CY93" s="280">
        <v>2</v>
      </c>
      <c r="CZ93" s="280">
        <v>2</v>
      </c>
      <c r="DA93" s="280">
        <v>1</v>
      </c>
      <c r="DB93" s="280">
        <v>2</v>
      </c>
      <c r="DC93" s="281" t="s">
        <v>1293</v>
      </c>
      <c r="DD93" s="280">
        <v>3</v>
      </c>
      <c r="DE93" s="281" t="s">
        <v>1293</v>
      </c>
      <c r="DF93" s="280">
        <v>1</v>
      </c>
      <c r="DG93" s="280">
        <v>1</v>
      </c>
      <c r="DH93" s="280">
        <v>3</v>
      </c>
      <c r="DI93" s="280">
        <v>2</v>
      </c>
      <c r="DJ93" s="281" t="s">
        <v>1293</v>
      </c>
      <c r="DK93" s="281" t="s">
        <v>1293</v>
      </c>
      <c r="DL93" s="281" t="s">
        <v>1293</v>
      </c>
      <c r="DM93" s="281" t="s">
        <v>1293</v>
      </c>
      <c r="DN93" s="281" t="s">
        <v>1293</v>
      </c>
      <c r="DO93" s="280">
        <v>1</v>
      </c>
      <c r="DP93" s="281" t="s">
        <v>1293</v>
      </c>
      <c r="DQ93" s="281" t="s">
        <v>1293</v>
      </c>
      <c r="DR93" s="281" t="s">
        <v>1293</v>
      </c>
      <c r="DS93" s="281" t="s">
        <v>1293</v>
      </c>
      <c r="DT93" s="281" t="s">
        <v>1293</v>
      </c>
      <c r="DU93" s="281" t="s">
        <v>1293</v>
      </c>
      <c r="DV93" s="281" t="s">
        <v>1293</v>
      </c>
      <c r="DW93" s="281" t="s">
        <v>1293</v>
      </c>
      <c r="DX93" s="281" t="s">
        <v>1293</v>
      </c>
      <c r="DY93" s="281" t="s">
        <v>1293</v>
      </c>
      <c r="DZ93" s="281" t="s">
        <v>1293</v>
      </c>
      <c r="EB93" s="70">
        <f t="shared" si="26"/>
        <v>5.0724637681159415</v>
      </c>
      <c r="EC93" s="70">
        <f t="shared" si="27"/>
        <v>10</v>
      </c>
      <c r="ED93" s="70">
        <f t="shared" si="28"/>
        <v>74.492753623188406</v>
      </c>
      <c r="EE93" s="70">
        <f t="shared" si="29"/>
        <v>10.434782608695652</v>
      </c>
    </row>
    <row r="94" spans="1:135">
      <c r="A94" s="21">
        <v>8721</v>
      </c>
      <c r="B94" s="16" t="s">
        <v>230</v>
      </c>
      <c r="C94" s="35">
        <f t="shared" si="38"/>
        <v>10</v>
      </c>
      <c r="D94" s="172">
        <f t="shared" si="31"/>
        <v>0.89686098654708524</v>
      </c>
      <c r="E94" s="35">
        <f t="shared" si="39"/>
        <v>66</v>
      </c>
      <c r="F94" s="172">
        <f t="shared" si="32"/>
        <v>5.9192825112107625</v>
      </c>
      <c r="G94" s="35">
        <f t="shared" si="40"/>
        <v>132</v>
      </c>
      <c r="H94" s="172">
        <f t="shared" si="33"/>
        <v>11.838565022421525</v>
      </c>
      <c r="I94" s="35">
        <f t="shared" si="41"/>
        <v>180</v>
      </c>
      <c r="J94" s="172">
        <f t="shared" si="34"/>
        <v>16.143497757847534</v>
      </c>
      <c r="K94" s="35">
        <f t="shared" si="42"/>
        <v>605</v>
      </c>
      <c r="L94" s="172">
        <f t="shared" si="35"/>
        <v>54.260089686098652</v>
      </c>
      <c r="M94" s="35">
        <f t="shared" si="43"/>
        <v>96</v>
      </c>
      <c r="N94" s="172">
        <f t="shared" si="36"/>
        <v>8.6098654708520179</v>
      </c>
      <c r="O94" s="35">
        <f t="shared" si="44"/>
        <v>26</v>
      </c>
      <c r="P94" s="172">
        <f t="shared" si="37"/>
        <v>2.3318385650224216</v>
      </c>
      <c r="Q94" s="35">
        <f t="shared" si="45"/>
        <v>1115</v>
      </c>
      <c r="S94" s="279" t="s">
        <v>230</v>
      </c>
      <c r="T94" s="280">
        <v>1115</v>
      </c>
      <c r="U94" s="280">
        <v>10</v>
      </c>
      <c r="V94" s="280">
        <v>12</v>
      </c>
      <c r="W94" s="280">
        <v>17</v>
      </c>
      <c r="X94" s="280">
        <v>10</v>
      </c>
      <c r="Y94" s="280">
        <v>10</v>
      </c>
      <c r="Z94" s="280">
        <v>17</v>
      </c>
      <c r="AA94" s="280">
        <v>12</v>
      </c>
      <c r="AB94" s="280">
        <v>16</v>
      </c>
      <c r="AC94" s="280">
        <v>14</v>
      </c>
      <c r="AD94" s="280">
        <v>14</v>
      </c>
      <c r="AE94" s="280">
        <v>19</v>
      </c>
      <c r="AF94" s="280">
        <v>13</v>
      </c>
      <c r="AG94" s="280">
        <v>11</v>
      </c>
      <c r="AH94" s="280">
        <v>14</v>
      </c>
      <c r="AI94" s="280">
        <v>11</v>
      </c>
      <c r="AJ94" s="280">
        <v>8</v>
      </c>
      <c r="AK94" s="280">
        <v>9</v>
      </c>
      <c r="AL94" s="280">
        <v>13</v>
      </c>
      <c r="AM94" s="280">
        <v>13</v>
      </c>
      <c r="AN94" s="280">
        <v>15</v>
      </c>
      <c r="AO94" s="280">
        <v>7</v>
      </c>
      <c r="AP94" s="280">
        <v>20</v>
      </c>
      <c r="AQ94" s="280">
        <v>14</v>
      </c>
      <c r="AR94" s="280">
        <v>18</v>
      </c>
      <c r="AS94" s="280">
        <v>36</v>
      </c>
      <c r="AT94" s="280">
        <v>35</v>
      </c>
      <c r="AU94" s="280">
        <v>29</v>
      </c>
      <c r="AV94" s="280">
        <v>33</v>
      </c>
      <c r="AW94" s="280">
        <v>27</v>
      </c>
      <c r="AX94" s="280">
        <v>14</v>
      </c>
      <c r="AY94" s="280">
        <v>26</v>
      </c>
      <c r="AZ94" s="280">
        <v>19</v>
      </c>
      <c r="BA94" s="280">
        <v>20</v>
      </c>
      <c r="BB94" s="280">
        <v>8</v>
      </c>
      <c r="BC94" s="280">
        <v>18</v>
      </c>
      <c r="BD94" s="280">
        <v>23</v>
      </c>
      <c r="BE94" s="280">
        <v>7</v>
      </c>
      <c r="BF94" s="280">
        <v>8</v>
      </c>
      <c r="BG94" s="280">
        <v>18</v>
      </c>
      <c r="BH94" s="280">
        <v>11</v>
      </c>
      <c r="BI94" s="280">
        <v>7</v>
      </c>
      <c r="BJ94" s="280">
        <v>17</v>
      </c>
      <c r="BK94" s="280">
        <v>16</v>
      </c>
      <c r="BL94" s="280">
        <v>15</v>
      </c>
      <c r="BM94" s="280">
        <v>13</v>
      </c>
      <c r="BN94" s="280">
        <v>3</v>
      </c>
      <c r="BO94" s="280">
        <v>9</v>
      </c>
      <c r="BP94" s="280">
        <v>16</v>
      </c>
      <c r="BQ94" s="280">
        <v>11</v>
      </c>
      <c r="BR94" s="280">
        <v>9</v>
      </c>
      <c r="BS94" s="280">
        <v>13</v>
      </c>
      <c r="BT94" s="280">
        <v>17</v>
      </c>
      <c r="BU94" s="280">
        <v>14</v>
      </c>
      <c r="BV94" s="280">
        <v>21</v>
      </c>
      <c r="BW94" s="280">
        <v>5</v>
      </c>
      <c r="BX94" s="280">
        <v>11</v>
      </c>
      <c r="BY94" s="280">
        <v>10</v>
      </c>
      <c r="BZ94" s="280">
        <v>10</v>
      </c>
      <c r="CA94" s="280">
        <v>12</v>
      </c>
      <c r="CB94" s="280">
        <v>11</v>
      </c>
      <c r="CC94" s="280">
        <v>14</v>
      </c>
      <c r="CD94" s="280">
        <v>19</v>
      </c>
      <c r="CE94" s="280">
        <v>15</v>
      </c>
      <c r="CF94" s="280">
        <v>16</v>
      </c>
      <c r="CG94" s="280">
        <v>18</v>
      </c>
      <c r="CH94" s="280">
        <v>10</v>
      </c>
      <c r="CI94" s="280">
        <v>12</v>
      </c>
      <c r="CJ94" s="280">
        <v>17</v>
      </c>
      <c r="CK94" s="280">
        <v>10</v>
      </c>
      <c r="CL94" s="280">
        <v>6</v>
      </c>
      <c r="CM94" s="280">
        <v>12</v>
      </c>
      <c r="CN94" s="280">
        <v>8</v>
      </c>
      <c r="CO94" s="280">
        <v>10</v>
      </c>
      <c r="CP94" s="280">
        <v>8</v>
      </c>
      <c r="CQ94" s="280">
        <v>3</v>
      </c>
      <c r="CR94" s="280">
        <v>7</v>
      </c>
      <c r="CS94" s="280">
        <v>1</v>
      </c>
      <c r="CT94" s="280">
        <v>4</v>
      </c>
      <c r="CU94" s="280">
        <v>7</v>
      </c>
      <c r="CV94" s="280">
        <v>3</v>
      </c>
      <c r="CW94" s="280">
        <v>4</v>
      </c>
      <c r="CX94" s="280">
        <v>2</v>
      </c>
      <c r="CY94" s="280">
        <v>4</v>
      </c>
      <c r="CZ94" s="280">
        <v>4</v>
      </c>
      <c r="DA94" s="280">
        <v>2</v>
      </c>
      <c r="DB94" s="280">
        <v>3</v>
      </c>
      <c r="DC94" s="280">
        <v>1</v>
      </c>
      <c r="DD94" s="280">
        <v>1</v>
      </c>
      <c r="DE94" s="281" t="s">
        <v>1293</v>
      </c>
      <c r="DF94" s="281" t="s">
        <v>1293</v>
      </c>
      <c r="DG94" s="280">
        <v>1</v>
      </c>
      <c r="DH94" s="280">
        <v>1</v>
      </c>
      <c r="DI94" s="281" t="s">
        <v>1293</v>
      </c>
      <c r="DJ94" s="280">
        <v>1</v>
      </c>
      <c r="DK94" s="281" t="s">
        <v>1293</v>
      </c>
      <c r="DL94" s="280">
        <v>1</v>
      </c>
      <c r="DM94" s="281" t="s">
        <v>1293</v>
      </c>
      <c r="DN94" s="281" t="s">
        <v>1293</v>
      </c>
      <c r="DO94" s="280">
        <v>1</v>
      </c>
      <c r="DP94" s="281" t="s">
        <v>1293</v>
      </c>
      <c r="DQ94" s="281" t="s">
        <v>1293</v>
      </c>
      <c r="DR94" s="281" t="s">
        <v>1293</v>
      </c>
      <c r="DS94" s="281" t="s">
        <v>1293</v>
      </c>
      <c r="DT94" s="281" t="s">
        <v>1293</v>
      </c>
      <c r="DU94" s="281" t="s">
        <v>1293</v>
      </c>
      <c r="DV94" s="281" t="s">
        <v>1293</v>
      </c>
      <c r="DW94" s="281" t="s">
        <v>1293</v>
      </c>
      <c r="DX94" s="281" t="s">
        <v>1293</v>
      </c>
      <c r="DY94" s="281" t="s">
        <v>1293</v>
      </c>
      <c r="DZ94" s="281" t="s">
        <v>1293</v>
      </c>
      <c r="EB94" s="70">
        <f t="shared" si="26"/>
        <v>6.8161434977578477</v>
      </c>
      <c r="EC94" s="70">
        <f t="shared" si="27"/>
        <v>11.838565022421525</v>
      </c>
      <c r="ED94" s="70">
        <f t="shared" si="28"/>
        <v>70.403587443946179</v>
      </c>
      <c r="EE94" s="70">
        <f t="shared" si="29"/>
        <v>10.941704035874439</v>
      </c>
    </row>
    <row r="95" spans="1:135">
      <c r="A95" s="21">
        <v>8722</v>
      </c>
      <c r="B95" s="39" t="s">
        <v>231</v>
      </c>
      <c r="C95" s="38">
        <f t="shared" si="38"/>
        <v>7</v>
      </c>
      <c r="D95" s="171">
        <f t="shared" si="31"/>
        <v>1.0869565217391304</v>
      </c>
      <c r="E95" s="38">
        <f t="shared" si="39"/>
        <v>44</v>
      </c>
      <c r="F95" s="171">
        <f t="shared" si="32"/>
        <v>6.8322981366459627</v>
      </c>
      <c r="G95" s="38">
        <f t="shared" si="40"/>
        <v>103</v>
      </c>
      <c r="H95" s="171">
        <f t="shared" si="33"/>
        <v>15.993788819875776</v>
      </c>
      <c r="I95" s="38">
        <f t="shared" si="41"/>
        <v>89</v>
      </c>
      <c r="J95" s="171">
        <f t="shared" si="34"/>
        <v>13.819875776397517</v>
      </c>
      <c r="K95" s="38">
        <f t="shared" si="42"/>
        <v>334</v>
      </c>
      <c r="L95" s="171">
        <f t="shared" si="35"/>
        <v>51.863354037267086</v>
      </c>
      <c r="M95" s="38">
        <f t="shared" si="43"/>
        <v>51</v>
      </c>
      <c r="N95" s="171">
        <f t="shared" si="36"/>
        <v>7.9192546583850927</v>
      </c>
      <c r="O95" s="38">
        <f t="shared" si="44"/>
        <v>16</v>
      </c>
      <c r="P95" s="171">
        <f t="shared" si="37"/>
        <v>2.4844720496894408</v>
      </c>
      <c r="Q95" s="38">
        <f t="shared" si="45"/>
        <v>644</v>
      </c>
      <c r="S95" s="279" t="s">
        <v>231</v>
      </c>
      <c r="T95" s="280">
        <v>644</v>
      </c>
      <c r="U95" s="280">
        <v>7</v>
      </c>
      <c r="V95" s="280">
        <v>6</v>
      </c>
      <c r="W95" s="280">
        <v>13</v>
      </c>
      <c r="X95" s="280">
        <v>9</v>
      </c>
      <c r="Y95" s="280">
        <v>5</v>
      </c>
      <c r="Z95" s="280">
        <v>11</v>
      </c>
      <c r="AA95" s="280">
        <v>10</v>
      </c>
      <c r="AB95" s="280">
        <v>11</v>
      </c>
      <c r="AC95" s="280">
        <v>11</v>
      </c>
      <c r="AD95" s="280">
        <v>9</v>
      </c>
      <c r="AE95" s="280">
        <v>9</v>
      </c>
      <c r="AF95" s="280">
        <v>14</v>
      </c>
      <c r="AG95" s="280">
        <v>12</v>
      </c>
      <c r="AH95" s="280">
        <v>6</v>
      </c>
      <c r="AI95" s="280">
        <v>10</v>
      </c>
      <c r="AJ95" s="280">
        <v>11</v>
      </c>
      <c r="AK95" s="280">
        <v>5</v>
      </c>
      <c r="AL95" s="280">
        <v>12</v>
      </c>
      <c r="AM95" s="280">
        <v>7</v>
      </c>
      <c r="AN95" s="280">
        <v>9</v>
      </c>
      <c r="AO95" s="280">
        <v>11</v>
      </c>
      <c r="AP95" s="280">
        <v>13</v>
      </c>
      <c r="AQ95" s="280">
        <v>8</v>
      </c>
      <c r="AR95" s="280">
        <v>9</v>
      </c>
      <c r="AS95" s="280">
        <v>8</v>
      </c>
      <c r="AT95" s="280">
        <v>7</v>
      </c>
      <c r="AU95" s="280">
        <v>11</v>
      </c>
      <c r="AV95" s="280">
        <v>11</v>
      </c>
      <c r="AW95" s="280">
        <v>14</v>
      </c>
      <c r="AX95" s="280">
        <v>6</v>
      </c>
      <c r="AY95" s="280">
        <v>9</v>
      </c>
      <c r="AZ95" s="280">
        <v>8</v>
      </c>
      <c r="BA95" s="280">
        <v>6</v>
      </c>
      <c r="BB95" s="280">
        <v>7</v>
      </c>
      <c r="BC95" s="280">
        <v>10</v>
      </c>
      <c r="BD95" s="280">
        <v>8</v>
      </c>
      <c r="BE95" s="280">
        <v>10</v>
      </c>
      <c r="BF95" s="280">
        <v>8</v>
      </c>
      <c r="BG95" s="280">
        <v>6</v>
      </c>
      <c r="BH95" s="280">
        <v>12</v>
      </c>
      <c r="BI95" s="280">
        <v>4</v>
      </c>
      <c r="BJ95" s="280">
        <v>4</v>
      </c>
      <c r="BK95" s="280">
        <v>5</v>
      </c>
      <c r="BL95" s="280">
        <v>3</v>
      </c>
      <c r="BM95" s="280">
        <v>9</v>
      </c>
      <c r="BN95" s="280">
        <v>8</v>
      </c>
      <c r="BO95" s="280">
        <v>8</v>
      </c>
      <c r="BP95" s="280">
        <v>6</v>
      </c>
      <c r="BQ95" s="280">
        <v>5</v>
      </c>
      <c r="BR95" s="280">
        <v>3</v>
      </c>
      <c r="BS95" s="280">
        <v>9</v>
      </c>
      <c r="BT95" s="280">
        <v>9</v>
      </c>
      <c r="BU95" s="280">
        <v>10</v>
      </c>
      <c r="BV95" s="280">
        <v>10</v>
      </c>
      <c r="BW95" s="280">
        <v>8</v>
      </c>
      <c r="BX95" s="280">
        <v>9</v>
      </c>
      <c r="BY95" s="280">
        <v>13</v>
      </c>
      <c r="BZ95" s="280">
        <v>6</v>
      </c>
      <c r="CA95" s="280">
        <v>14</v>
      </c>
      <c r="CB95" s="280">
        <v>11</v>
      </c>
      <c r="CC95" s="280">
        <v>12</v>
      </c>
      <c r="CD95" s="280">
        <v>8</v>
      </c>
      <c r="CE95" s="280">
        <v>10</v>
      </c>
      <c r="CF95" s="280">
        <v>8</v>
      </c>
      <c r="CG95" s="280">
        <v>8</v>
      </c>
      <c r="CH95" s="280">
        <v>3</v>
      </c>
      <c r="CI95" s="280">
        <v>5</v>
      </c>
      <c r="CJ95" s="280">
        <v>6</v>
      </c>
      <c r="CK95" s="280">
        <v>7</v>
      </c>
      <c r="CL95" s="280">
        <v>4</v>
      </c>
      <c r="CM95" s="280">
        <v>4</v>
      </c>
      <c r="CN95" s="280">
        <v>4</v>
      </c>
      <c r="CO95" s="280">
        <v>7</v>
      </c>
      <c r="CP95" s="280">
        <v>4</v>
      </c>
      <c r="CQ95" s="280">
        <v>3</v>
      </c>
      <c r="CR95" s="280">
        <v>5</v>
      </c>
      <c r="CS95" s="280">
        <v>2</v>
      </c>
      <c r="CT95" s="280">
        <v>1</v>
      </c>
      <c r="CU95" s="280">
        <v>2</v>
      </c>
      <c r="CV95" s="280">
        <v>2</v>
      </c>
      <c r="CW95" s="280">
        <v>1</v>
      </c>
      <c r="CX95" s="280">
        <v>1</v>
      </c>
      <c r="CY95" s="280">
        <v>1</v>
      </c>
      <c r="CZ95" s="280">
        <v>1</v>
      </c>
      <c r="DA95" s="280">
        <v>1</v>
      </c>
      <c r="DB95" s="280">
        <v>1</v>
      </c>
      <c r="DC95" s="280">
        <v>6</v>
      </c>
      <c r="DD95" s="280">
        <v>1</v>
      </c>
      <c r="DE95" s="281" t="s">
        <v>1293</v>
      </c>
      <c r="DF95" s="281" t="s">
        <v>1293</v>
      </c>
      <c r="DG95" s="281" t="s">
        <v>1293</v>
      </c>
      <c r="DH95" s="281" t="s">
        <v>1293</v>
      </c>
      <c r="DI95" s="280">
        <v>1</v>
      </c>
      <c r="DJ95" s="281" t="s">
        <v>1293</v>
      </c>
      <c r="DK95" s="281" t="s">
        <v>1293</v>
      </c>
      <c r="DL95" s="281" t="s">
        <v>1293</v>
      </c>
      <c r="DM95" s="280">
        <v>1</v>
      </c>
      <c r="DN95" s="280">
        <v>1</v>
      </c>
      <c r="DO95" s="281" t="s">
        <v>1293</v>
      </c>
      <c r="DP95" s="281" t="s">
        <v>1293</v>
      </c>
      <c r="DQ95" s="281" t="s">
        <v>1293</v>
      </c>
      <c r="DR95" s="281" t="s">
        <v>1293</v>
      </c>
      <c r="DS95" s="281" t="s">
        <v>1293</v>
      </c>
      <c r="DT95" s="281" t="s">
        <v>1293</v>
      </c>
      <c r="DU95" s="281" t="s">
        <v>1293</v>
      </c>
      <c r="DV95" s="281" t="s">
        <v>1293</v>
      </c>
      <c r="DW95" s="281" t="s">
        <v>1293</v>
      </c>
      <c r="DX95" s="281" t="s">
        <v>1293</v>
      </c>
      <c r="DY95" s="281" t="s">
        <v>1293</v>
      </c>
      <c r="DZ95" s="281" t="s">
        <v>1293</v>
      </c>
      <c r="EB95" s="70">
        <f t="shared" si="26"/>
        <v>7.9192546583850927</v>
      </c>
      <c r="EC95" s="70">
        <f t="shared" si="27"/>
        <v>15.993788819875776</v>
      </c>
      <c r="ED95" s="70">
        <f t="shared" si="28"/>
        <v>65.68322981366461</v>
      </c>
      <c r="EE95" s="70">
        <f t="shared" si="29"/>
        <v>10.403726708074533</v>
      </c>
    </row>
    <row r="96" spans="1:135">
      <c r="B96" s="173" t="s">
        <v>266</v>
      </c>
      <c r="C96" s="49">
        <f>SUM(C81:C95)</f>
        <v>309</v>
      </c>
      <c r="D96" s="174">
        <f t="shared" si="31"/>
        <v>1.0724698042482299</v>
      </c>
      <c r="E96" s="49">
        <f t="shared" ref="E96:Q96" si="46">SUM(E81:E95)</f>
        <v>1708</v>
      </c>
      <c r="F96" s="174">
        <f t="shared" si="32"/>
        <v>5.9280855199222549</v>
      </c>
      <c r="G96" s="49">
        <f t="shared" si="46"/>
        <v>3728</v>
      </c>
      <c r="H96" s="174">
        <f t="shared" si="33"/>
        <v>12.939053172289325</v>
      </c>
      <c r="I96" s="49">
        <f t="shared" si="46"/>
        <v>4199</v>
      </c>
      <c r="J96" s="174">
        <f t="shared" si="34"/>
        <v>14.57378869915313</v>
      </c>
      <c r="K96" s="49">
        <f t="shared" si="46"/>
        <v>15006</v>
      </c>
      <c r="L96" s="174">
        <f t="shared" si="35"/>
        <v>52.082465639316958</v>
      </c>
      <c r="M96" s="49">
        <f t="shared" si="46"/>
        <v>2805</v>
      </c>
      <c r="N96" s="174">
        <f t="shared" si="36"/>
        <v>9.7355268638067471</v>
      </c>
      <c r="O96" s="49">
        <f t="shared" si="46"/>
        <v>1057</v>
      </c>
      <c r="P96" s="174">
        <f t="shared" si="37"/>
        <v>3.6686103012633628</v>
      </c>
      <c r="Q96" s="49">
        <f t="shared" si="46"/>
        <v>28812</v>
      </c>
      <c r="EB96" s="70"/>
      <c r="EC96" s="70"/>
      <c r="ED96" s="70"/>
      <c r="EE96" s="70"/>
    </row>
    <row r="97" spans="2:135">
      <c r="B97" s="16"/>
      <c r="C97" s="16"/>
      <c r="D97" s="172"/>
      <c r="E97" s="16"/>
      <c r="F97" s="172"/>
      <c r="G97" s="16"/>
      <c r="H97" s="172"/>
      <c r="I97" s="16"/>
      <c r="J97" s="172"/>
      <c r="K97" s="16"/>
      <c r="L97" s="172"/>
      <c r="M97" s="16"/>
      <c r="N97" s="172"/>
      <c r="O97" s="16"/>
      <c r="P97" s="172"/>
      <c r="Q97" s="16"/>
      <c r="EB97" s="70"/>
      <c r="EC97" s="70"/>
      <c r="ED97" s="70"/>
      <c r="EE97" s="70"/>
    </row>
    <row r="98" spans="2:135">
      <c r="B98" s="173" t="s">
        <v>17</v>
      </c>
      <c r="C98" s="49">
        <f>C15+C22+C34+C45+C54+C69+C79+C96</f>
        <v>4093</v>
      </c>
      <c r="D98" s="174">
        <f t="shared" si="31"/>
        <v>1.1746305065289138</v>
      </c>
      <c r="E98" s="49">
        <f t="shared" ref="E98:Q98" si="47">E15+E22+E34+E45+E54+E69+E79+E96</f>
        <v>21776</v>
      </c>
      <c r="F98" s="174">
        <f t="shared" si="32"/>
        <v>6.2493901564069452</v>
      </c>
      <c r="G98" s="49">
        <f t="shared" si="47"/>
        <v>45744</v>
      </c>
      <c r="H98" s="174">
        <f t="shared" si="33"/>
        <v>13.127851915626346</v>
      </c>
      <c r="I98" s="49">
        <f t="shared" si="47"/>
        <v>48969</v>
      </c>
      <c r="J98" s="174">
        <f t="shared" si="34"/>
        <v>14.053379250968575</v>
      </c>
      <c r="K98" s="49">
        <f t="shared" si="47"/>
        <v>185595</v>
      </c>
      <c r="L98" s="174">
        <f t="shared" si="35"/>
        <v>53.26302195436935</v>
      </c>
      <c r="M98" s="49">
        <f t="shared" si="47"/>
        <v>29892</v>
      </c>
      <c r="N98" s="174">
        <f t="shared" si="36"/>
        <v>8.5785622040464915</v>
      </c>
      <c r="O98" s="49">
        <f t="shared" si="47"/>
        <v>12381</v>
      </c>
      <c r="P98" s="174">
        <f t="shared" si="37"/>
        <v>3.5531640120533794</v>
      </c>
      <c r="Q98" s="49">
        <f t="shared" si="47"/>
        <v>348450</v>
      </c>
      <c r="EA98" t="s">
        <v>608</v>
      </c>
      <c r="EB98" s="70">
        <f t="shared" ref="EB98" si="48">D98+F98</f>
        <v>7.4240206629358587</v>
      </c>
      <c r="EC98" s="70">
        <f t="shared" ref="EC98" si="49">H98</f>
        <v>13.127851915626346</v>
      </c>
      <c r="ED98" s="70">
        <f t="shared" ref="ED98" si="50">J98+L98</f>
        <v>67.316401205337925</v>
      </c>
      <c r="EE98" s="70">
        <f t="shared" ref="EE98" si="51">N98+P98</f>
        <v>12.131726216099871</v>
      </c>
    </row>
    <row r="99" spans="2:135">
      <c r="EA99" t="s">
        <v>609</v>
      </c>
      <c r="EB99" s="70">
        <f>MAX(EB8:EB95)</f>
        <v>10.195227765726681</v>
      </c>
      <c r="EC99" s="70">
        <f t="shared" ref="EC99:EE99" si="52">MAX(EC8:EC95)</f>
        <v>17.241379310344829</v>
      </c>
      <c r="ED99" s="70">
        <f t="shared" si="52"/>
        <v>81.578947368421055</v>
      </c>
      <c r="EE99" s="70">
        <f t="shared" si="52"/>
        <v>34.482758620689651</v>
      </c>
    </row>
    <row r="100" spans="2:135">
      <c r="EA100" t="s">
        <v>610</v>
      </c>
      <c r="EB100" s="70">
        <f>MIN(EB8:EB95)</f>
        <v>0</v>
      </c>
      <c r="EC100" s="70">
        <f t="shared" ref="EC100:EE100" si="53">MIN(EC8:EC95)</f>
        <v>2.3255813953488373</v>
      </c>
      <c r="ED100" s="70">
        <f t="shared" si="53"/>
        <v>57.454545454545453</v>
      </c>
      <c r="EE100" s="70">
        <f t="shared" si="53"/>
        <v>7.2555205047318605</v>
      </c>
    </row>
  </sheetData>
  <hyperlinks>
    <hyperlink ref="B1" location="Efnisyfirlit!A1" display="Efnisyfirlit" xr:uid="{34FE34C6-8839-4DB3-8413-56D90672CBD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847D-B5BA-4257-8FC6-FE0605FEC4EB}">
  <dimension ref="A1:H72"/>
  <sheetViews>
    <sheetView workbookViewId="0">
      <selection activeCell="B1" sqref="B1"/>
    </sheetView>
  </sheetViews>
  <sheetFormatPr defaultColWidth="8.90625" defaultRowHeight="14"/>
  <cols>
    <col min="1" max="1" width="5.81640625" style="21" customWidth="1"/>
    <col min="2" max="2" width="26.1796875" style="21" customWidth="1"/>
    <col min="3" max="7" width="9.54296875" style="21" customWidth="1"/>
    <col min="8" max="8" width="10.453125" style="21" customWidth="1"/>
    <col min="9" max="16384" width="8.90625" style="21"/>
  </cols>
  <sheetData>
    <row r="1" spans="1:8" ht="14.5">
      <c r="B1" s="235" t="s">
        <v>1223</v>
      </c>
    </row>
    <row r="2" spans="1:8" ht="15.5">
      <c r="A2" s="2" t="s">
        <v>1307</v>
      </c>
      <c r="B2" s="16"/>
      <c r="C2" s="16"/>
      <c r="D2" s="16"/>
      <c r="E2" s="16"/>
      <c r="F2" s="16"/>
      <c r="G2" s="16"/>
      <c r="H2" s="16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16"/>
      <c r="B4" s="16"/>
      <c r="C4" s="175"/>
      <c r="D4" s="176"/>
      <c r="E4" s="176"/>
      <c r="F4" s="176"/>
      <c r="G4" s="176"/>
      <c r="H4" s="22" t="s">
        <v>157</v>
      </c>
    </row>
    <row r="5" spans="1:8">
      <c r="A5" s="16"/>
      <c r="B5" s="16"/>
      <c r="C5" s="177" t="s">
        <v>611</v>
      </c>
      <c r="D5" s="31" t="s">
        <v>612</v>
      </c>
      <c r="E5" s="31" t="s">
        <v>613</v>
      </c>
      <c r="F5" s="31" t="s">
        <v>614</v>
      </c>
      <c r="G5" s="31" t="s">
        <v>267</v>
      </c>
      <c r="H5" s="29" t="s">
        <v>615</v>
      </c>
    </row>
    <row r="6" spans="1:8" ht="14.5">
      <c r="A6"/>
      <c r="B6"/>
      <c r="C6"/>
      <c r="D6"/>
      <c r="E6"/>
      <c r="F6"/>
      <c r="G6"/>
      <c r="H6"/>
    </row>
    <row r="7" spans="1:8">
      <c r="A7" s="125">
        <v>0</v>
      </c>
      <c r="B7" s="108" t="s">
        <v>18</v>
      </c>
      <c r="C7" s="178">
        <v>3032.34</v>
      </c>
      <c r="D7" s="178">
        <v>727.53960000000006</v>
      </c>
      <c r="E7" s="178">
        <v>1991.3899999999999</v>
      </c>
      <c r="F7" s="178">
        <v>1780.54</v>
      </c>
      <c r="G7" s="178">
        <v>337.03000000000003</v>
      </c>
      <c r="H7" s="178">
        <v>7868.8395999999993</v>
      </c>
    </row>
    <row r="8" spans="1:8">
      <c r="A8" s="21">
        <v>1000</v>
      </c>
      <c r="B8" s="21" t="s">
        <v>159</v>
      </c>
      <c r="C8" s="179">
        <v>756.68000000000006</v>
      </c>
      <c r="D8" s="179">
        <v>172.26</v>
      </c>
      <c r="E8" s="179">
        <v>772.85000000000014</v>
      </c>
      <c r="F8" s="179">
        <v>212.23000000000002</v>
      </c>
      <c r="G8" s="179">
        <v>16.5</v>
      </c>
      <c r="H8" s="179">
        <v>1930.5200000000002</v>
      </c>
    </row>
    <row r="9" spans="1:8">
      <c r="A9" s="125">
        <v>1100</v>
      </c>
      <c r="B9" s="108" t="s">
        <v>304</v>
      </c>
      <c r="C9" s="178">
        <v>101.82</v>
      </c>
      <c r="D9" s="178">
        <v>18.3</v>
      </c>
      <c r="E9" s="178">
        <v>99.377800000000008</v>
      </c>
      <c r="F9" s="178">
        <v>20.447500000000002</v>
      </c>
      <c r="G9" s="178">
        <v>2</v>
      </c>
      <c r="H9" s="178">
        <v>241.94529999999997</v>
      </c>
    </row>
    <row r="10" spans="1:8">
      <c r="A10" s="21">
        <v>1300</v>
      </c>
      <c r="B10" s="21" t="s">
        <v>161</v>
      </c>
      <c r="C10" s="179">
        <v>337.59999999999997</v>
      </c>
      <c r="D10" s="179">
        <v>55.7</v>
      </c>
      <c r="E10" s="179">
        <v>302.90000000000003</v>
      </c>
      <c r="F10" s="179">
        <v>6.2</v>
      </c>
      <c r="G10" s="179">
        <v>3</v>
      </c>
      <c r="H10" s="179">
        <v>705.40000000000009</v>
      </c>
    </row>
    <row r="11" spans="1:8">
      <c r="A11" s="125">
        <v>1400</v>
      </c>
      <c r="B11" s="108" t="s">
        <v>1308</v>
      </c>
      <c r="C11" s="178">
        <v>392.79999999999995</v>
      </c>
      <c r="D11" s="178">
        <v>162.4</v>
      </c>
      <c r="E11" s="178">
        <v>625.10000000000014</v>
      </c>
      <c r="F11" s="178">
        <v>267.3</v>
      </c>
      <c r="G11" s="178">
        <v>21.8</v>
      </c>
      <c r="H11" s="178">
        <v>1469.4</v>
      </c>
    </row>
    <row r="12" spans="1:8">
      <c r="A12" s="21">
        <v>1604</v>
      </c>
      <c r="B12" s="21" t="s">
        <v>163</v>
      </c>
      <c r="C12" s="179">
        <v>233.2</v>
      </c>
      <c r="D12" s="179">
        <v>55.214800000000004</v>
      </c>
      <c r="E12" s="179">
        <v>229.92420000000001</v>
      </c>
      <c r="F12" s="179">
        <v>5</v>
      </c>
      <c r="G12" s="179">
        <v>11.142299999999999</v>
      </c>
      <c r="H12" s="179">
        <v>534.48130000000015</v>
      </c>
    </row>
    <row r="13" spans="1:8">
      <c r="A13" s="125">
        <v>1606</v>
      </c>
      <c r="B13" s="108" t="s">
        <v>164</v>
      </c>
      <c r="C13" s="178">
        <v>0</v>
      </c>
      <c r="D13" s="178">
        <v>0</v>
      </c>
      <c r="E13" s="178">
        <v>0</v>
      </c>
      <c r="F13" s="178">
        <v>0</v>
      </c>
      <c r="G13" s="178">
        <v>3.6</v>
      </c>
      <c r="H13" s="178">
        <v>3.6</v>
      </c>
    </row>
    <row r="14" spans="1:8">
      <c r="A14" s="21">
        <v>2000</v>
      </c>
      <c r="B14" s="21" t="s">
        <v>165</v>
      </c>
      <c r="C14" s="179">
        <v>136</v>
      </c>
      <c r="D14" s="179">
        <v>81.309999999999988</v>
      </c>
      <c r="E14" s="179">
        <v>327.22000000000003</v>
      </c>
      <c r="F14" s="179">
        <v>217.61</v>
      </c>
      <c r="G14" s="179">
        <v>20.380000000000003</v>
      </c>
      <c r="H14" s="179">
        <v>782.52</v>
      </c>
    </row>
    <row r="15" spans="1:8">
      <c r="A15" s="125">
        <v>2300</v>
      </c>
      <c r="B15" s="108" t="s">
        <v>166</v>
      </c>
      <c r="C15" s="178">
        <v>41.071700000000007</v>
      </c>
      <c r="D15" s="178">
        <v>15.084800000000001</v>
      </c>
      <c r="E15" s="178">
        <v>68.623100000000008</v>
      </c>
      <c r="F15" s="178">
        <v>49.499999999999993</v>
      </c>
      <c r="G15" s="178">
        <v>7</v>
      </c>
      <c r="H15" s="178">
        <v>181.27960000000002</v>
      </c>
    </row>
    <row r="16" spans="1:8">
      <c r="A16" s="21">
        <v>2503</v>
      </c>
      <c r="B16" s="21" t="s">
        <v>167</v>
      </c>
      <c r="C16" s="179">
        <v>48.7</v>
      </c>
      <c r="D16" s="179">
        <v>16</v>
      </c>
      <c r="E16" s="179">
        <v>36.299999999999997</v>
      </c>
      <c r="F16" s="179">
        <v>0</v>
      </c>
      <c r="G16" s="179">
        <v>0</v>
      </c>
      <c r="H16" s="179">
        <v>101</v>
      </c>
    </row>
    <row r="17" spans="1:8">
      <c r="A17" s="125">
        <v>2504</v>
      </c>
      <c r="B17" s="108" t="s">
        <v>168</v>
      </c>
      <c r="C17" s="178">
        <v>24.227</v>
      </c>
      <c r="D17" s="178">
        <v>6.6099999999999994</v>
      </c>
      <c r="E17" s="178">
        <v>30.9663</v>
      </c>
      <c r="F17" s="178">
        <v>5.7670000000000003</v>
      </c>
      <c r="G17" s="178">
        <v>0</v>
      </c>
      <c r="H17" s="178">
        <v>67.570300000000003</v>
      </c>
    </row>
    <row r="18" spans="1:8">
      <c r="A18" s="21">
        <v>2506</v>
      </c>
      <c r="B18" s="21" t="s">
        <v>169</v>
      </c>
      <c r="C18" s="179">
        <v>37.1</v>
      </c>
      <c r="D18" s="179">
        <v>5</v>
      </c>
      <c r="E18" s="179">
        <v>35.28</v>
      </c>
      <c r="F18" s="179">
        <v>1</v>
      </c>
      <c r="G18" s="179">
        <v>0</v>
      </c>
      <c r="H18" s="179">
        <v>78.38</v>
      </c>
    </row>
    <row r="19" spans="1:8">
      <c r="A19" s="125">
        <v>3000</v>
      </c>
      <c r="B19" s="108" t="s">
        <v>170</v>
      </c>
      <c r="C19" s="178">
        <v>68.94</v>
      </c>
      <c r="D19" s="178">
        <v>46.45</v>
      </c>
      <c r="E19" s="178">
        <v>168.43</v>
      </c>
      <c r="F19" s="178">
        <v>128.29999999999998</v>
      </c>
      <c r="G19" s="178">
        <v>4</v>
      </c>
      <c r="H19" s="178">
        <v>416.12</v>
      </c>
    </row>
    <row r="20" spans="1:8">
      <c r="A20" s="21">
        <v>3511</v>
      </c>
      <c r="B20" s="21" t="s">
        <v>172</v>
      </c>
      <c r="C20" s="179">
        <v>0.1</v>
      </c>
      <c r="D20" s="179">
        <v>1</v>
      </c>
      <c r="E20" s="179">
        <v>18</v>
      </c>
      <c r="F20" s="179">
        <v>26.2</v>
      </c>
      <c r="G20" s="179">
        <v>3</v>
      </c>
      <c r="H20" s="179">
        <v>48.3</v>
      </c>
    </row>
    <row r="21" spans="1:8">
      <c r="A21" s="125">
        <v>3609</v>
      </c>
      <c r="B21" s="108" t="s">
        <v>173</v>
      </c>
      <c r="C21" s="178">
        <v>89.88</v>
      </c>
      <c r="D21" s="178">
        <v>21.35</v>
      </c>
      <c r="E21" s="178">
        <v>103.13000000000001</v>
      </c>
      <c r="F21" s="178">
        <v>42.190000000000005</v>
      </c>
      <c r="G21" s="178">
        <v>14.2</v>
      </c>
      <c r="H21" s="178">
        <v>270.75</v>
      </c>
    </row>
    <row r="22" spans="1:8">
      <c r="A22" s="21">
        <v>3709</v>
      </c>
      <c r="B22" s="21" t="s">
        <v>174</v>
      </c>
      <c r="C22" s="179">
        <v>28.3</v>
      </c>
      <c r="D22" s="179">
        <v>3.8</v>
      </c>
      <c r="E22" s="179">
        <v>19.7</v>
      </c>
      <c r="F22" s="179">
        <v>1</v>
      </c>
      <c r="G22" s="179">
        <v>5</v>
      </c>
      <c r="H22" s="179">
        <v>57.8</v>
      </c>
    </row>
    <row r="23" spans="1:8">
      <c r="A23" s="125">
        <v>3711</v>
      </c>
      <c r="B23" s="108" t="s">
        <v>176</v>
      </c>
      <c r="C23" s="178">
        <v>61.8</v>
      </c>
      <c r="D23" s="178">
        <v>6.5</v>
      </c>
      <c r="E23" s="178">
        <v>30.63</v>
      </c>
      <c r="F23" s="178">
        <v>4.8999999999999995</v>
      </c>
      <c r="G23" s="178">
        <v>5.3</v>
      </c>
      <c r="H23" s="178">
        <v>109.13</v>
      </c>
    </row>
    <row r="24" spans="1:8">
      <c r="A24" s="21">
        <v>3714</v>
      </c>
      <c r="B24" s="21" t="s">
        <v>178</v>
      </c>
      <c r="C24" s="179">
        <v>93.58</v>
      </c>
      <c r="D24" s="179">
        <v>3.5</v>
      </c>
      <c r="E24" s="179">
        <v>48.88</v>
      </c>
      <c r="F24" s="179">
        <v>0.5</v>
      </c>
      <c r="G24" s="179">
        <v>2.2999999999999998</v>
      </c>
      <c r="H24" s="179">
        <v>148.76000000000002</v>
      </c>
    </row>
    <row r="25" spans="1:8">
      <c r="A25" s="125">
        <v>3811</v>
      </c>
      <c r="B25" s="108" t="s">
        <v>179</v>
      </c>
      <c r="C25" s="178">
        <v>32.6</v>
      </c>
      <c r="D25" s="178">
        <v>1.6</v>
      </c>
      <c r="E25" s="178">
        <v>18.3</v>
      </c>
      <c r="F25" s="178">
        <v>0.5</v>
      </c>
      <c r="G25" s="178">
        <v>2.1</v>
      </c>
      <c r="H25" s="178">
        <v>55.1</v>
      </c>
    </row>
    <row r="26" spans="1:8">
      <c r="A26" s="21">
        <v>4100</v>
      </c>
      <c r="B26" s="21" t="s">
        <v>180</v>
      </c>
      <c r="C26" s="179">
        <v>14.48</v>
      </c>
      <c r="D26" s="179">
        <v>2.5</v>
      </c>
      <c r="E26" s="179">
        <v>26.13</v>
      </c>
      <c r="F26" s="179">
        <v>24.4</v>
      </c>
      <c r="G26" s="179">
        <v>1.6</v>
      </c>
      <c r="H26" s="179">
        <v>69.109999999999985</v>
      </c>
    </row>
    <row r="27" spans="1:8">
      <c r="A27" s="125">
        <v>4200</v>
      </c>
      <c r="B27" s="108" t="s">
        <v>181</v>
      </c>
      <c r="C27" s="178">
        <v>88</v>
      </c>
      <c r="D27" s="178">
        <v>27.7</v>
      </c>
      <c r="E27" s="178">
        <v>88.8</v>
      </c>
      <c r="F27" s="178">
        <v>59.9</v>
      </c>
      <c r="G27" s="178">
        <v>8</v>
      </c>
      <c r="H27" s="178">
        <v>272.39999999999998</v>
      </c>
    </row>
    <row r="28" spans="1:8">
      <c r="A28" s="21">
        <v>4502</v>
      </c>
      <c r="B28" s="21" t="s">
        <v>182</v>
      </c>
      <c r="C28" s="179">
        <v>1.3522289349795189</v>
      </c>
      <c r="D28" s="179">
        <v>1.7</v>
      </c>
      <c r="E28" s="179">
        <v>10.95</v>
      </c>
      <c r="F28" s="179">
        <v>0</v>
      </c>
      <c r="G28" s="179">
        <v>27.540000000000003</v>
      </c>
      <c r="H28" s="179">
        <v>41.542228934979519</v>
      </c>
    </row>
    <row r="29" spans="1:8">
      <c r="A29" s="125">
        <v>4604</v>
      </c>
      <c r="B29" s="108" t="s">
        <v>183</v>
      </c>
      <c r="C29" s="178">
        <v>1.5</v>
      </c>
      <c r="D29" s="178">
        <v>0</v>
      </c>
      <c r="E29" s="178">
        <v>0</v>
      </c>
      <c r="F29" s="178">
        <v>3.5</v>
      </c>
      <c r="G29" s="178">
        <v>1</v>
      </c>
      <c r="H29" s="178">
        <v>6</v>
      </c>
    </row>
    <row r="30" spans="1:8">
      <c r="A30" s="21">
        <v>4607</v>
      </c>
      <c r="B30" s="21" t="s">
        <v>184</v>
      </c>
      <c r="C30" s="179">
        <v>16.600000000000001</v>
      </c>
      <c r="D30" s="179">
        <v>5.2</v>
      </c>
      <c r="E30" s="179">
        <v>27.7</v>
      </c>
      <c r="F30" s="179">
        <v>32</v>
      </c>
      <c r="G30" s="179">
        <v>0.9</v>
      </c>
      <c r="H30" s="179">
        <v>82.4</v>
      </c>
    </row>
    <row r="31" spans="1:8">
      <c r="A31" s="125">
        <v>4803</v>
      </c>
      <c r="B31" s="108" t="s">
        <v>185</v>
      </c>
      <c r="C31" s="178">
        <v>6.39</v>
      </c>
      <c r="D31" s="178">
        <v>0.1</v>
      </c>
      <c r="E31" s="178">
        <v>6.3</v>
      </c>
      <c r="F31" s="178">
        <v>2.8</v>
      </c>
      <c r="G31" s="178">
        <v>0</v>
      </c>
      <c r="H31" s="178">
        <v>15.59</v>
      </c>
    </row>
    <row r="32" spans="1:8">
      <c r="A32" s="21">
        <v>4902</v>
      </c>
      <c r="B32" s="21" t="s">
        <v>187</v>
      </c>
      <c r="C32" s="179">
        <v>2.5</v>
      </c>
      <c r="D32" s="179">
        <v>0</v>
      </c>
      <c r="E32" s="179">
        <v>2.79</v>
      </c>
      <c r="F32" s="179">
        <v>2.5099999999999998</v>
      </c>
      <c r="G32" s="179">
        <v>0.24</v>
      </c>
      <c r="H32" s="179">
        <v>8.0399999999999991</v>
      </c>
    </row>
    <row r="33" spans="1:8">
      <c r="A33" s="125">
        <v>4911</v>
      </c>
      <c r="B33" s="108" t="s">
        <v>188</v>
      </c>
      <c r="C33" s="178">
        <v>22.166799999999999</v>
      </c>
      <c r="D33" s="178">
        <v>4.7693000000000003</v>
      </c>
      <c r="E33" s="178">
        <v>14.456200000000001</v>
      </c>
      <c r="F33" s="178">
        <v>0</v>
      </c>
      <c r="G33" s="178">
        <v>0.4</v>
      </c>
      <c r="H33" s="178">
        <v>41.792299999999997</v>
      </c>
    </row>
    <row r="34" spans="1:8">
      <c r="A34" s="21">
        <v>5200</v>
      </c>
      <c r="B34" s="21" t="s">
        <v>189</v>
      </c>
      <c r="C34" s="179">
        <v>102.2</v>
      </c>
      <c r="D34" s="179">
        <v>31.55</v>
      </c>
      <c r="E34" s="179">
        <v>109.89999999999999</v>
      </c>
      <c r="F34" s="179">
        <v>90</v>
      </c>
      <c r="G34" s="179">
        <v>6</v>
      </c>
      <c r="H34" s="179">
        <v>339.65</v>
      </c>
    </row>
    <row r="35" spans="1:8">
      <c r="A35" s="125">
        <v>5508</v>
      </c>
      <c r="B35" s="108" t="s">
        <v>190</v>
      </c>
      <c r="C35" s="178">
        <v>7.14</v>
      </c>
      <c r="D35" s="178">
        <v>3.5</v>
      </c>
      <c r="E35" s="178">
        <v>28.019999999999996</v>
      </c>
      <c r="F35" s="178">
        <v>37.5</v>
      </c>
      <c r="G35" s="178">
        <v>2</v>
      </c>
      <c r="H35" s="178">
        <v>78.16</v>
      </c>
    </row>
    <row r="36" spans="1:8">
      <c r="A36" s="21">
        <v>5604</v>
      </c>
      <c r="B36" s="21" t="s">
        <v>430</v>
      </c>
      <c r="C36" s="179">
        <v>10</v>
      </c>
      <c r="D36" s="179">
        <v>2.8</v>
      </c>
      <c r="E36" s="179">
        <v>18.78</v>
      </c>
      <c r="F36" s="179">
        <v>30.1</v>
      </c>
      <c r="G36" s="179">
        <v>1</v>
      </c>
      <c r="H36" s="179">
        <v>62.680000000000007</v>
      </c>
    </row>
    <row r="37" spans="1:8">
      <c r="A37" s="125">
        <v>5609</v>
      </c>
      <c r="B37" s="108" t="s">
        <v>192</v>
      </c>
      <c r="C37" s="178">
        <v>0.3</v>
      </c>
      <c r="D37" s="178">
        <v>0</v>
      </c>
      <c r="E37" s="178">
        <v>12.85</v>
      </c>
      <c r="F37" s="178">
        <v>15.8</v>
      </c>
      <c r="G37" s="178">
        <v>0</v>
      </c>
      <c r="H37" s="178">
        <v>28.950000000000003</v>
      </c>
    </row>
    <row r="38" spans="1:8">
      <c r="A38" s="21">
        <v>6000</v>
      </c>
      <c r="B38" s="21" t="s">
        <v>1309</v>
      </c>
      <c r="C38" s="179">
        <v>273.01</v>
      </c>
      <c r="D38" s="179">
        <v>173.73329999999999</v>
      </c>
      <c r="E38" s="179">
        <v>432.65000000000009</v>
      </c>
      <c r="F38" s="179">
        <v>537.11</v>
      </c>
      <c r="G38" s="179">
        <v>55.949999999999996</v>
      </c>
      <c r="H38" s="179">
        <v>1472.4533000000001</v>
      </c>
    </row>
    <row r="39" spans="1:8">
      <c r="A39" s="125">
        <v>6100</v>
      </c>
      <c r="B39" s="108" t="s">
        <v>197</v>
      </c>
      <c r="C39" s="178">
        <v>53.239999999999995</v>
      </c>
      <c r="D39" s="178">
        <v>16.899999999999999</v>
      </c>
      <c r="E39" s="178">
        <v>74.23</v>
      </c>
      <c r="F39" s="178">
        <v>68.86</v>
      </c>
      <c r="G39" s="178">
        <v>8.5</v>
      </c>
      <c r="H39" s="178">
        <v>221.73000000000002</v>
      </c>
    </row>
    <row r="40" spans="1:8">
      <c r="A40" s="21">
        <v>6250</v>
      </c>
      <c r="B40" s="21" t="s">
        <v>198</v>
      </c>
      <c r="C40" s="179">
        <v>75.08</v>
      </c>
      <c r="D40" s="179">
        <v>9</v>
      </c>
      <c r="E40" s="179">
        <v>32.819499999999998</v>
      </c>
      <c r="F40" s="179">
        <v>34.393500000000003</v>
      </c>
      <c r="G40" s="179">
        <v>4.9000000000000004</v>
      </c>
      <c r="H40" s="179">
        <v>156.19299999999998</v>
      </c>
    </row>
    <row r="41" spans="1:8">
      <c r="A41" s="125">
        <v>6400</v>
      </c>
      <c r="B41" s="108" t="s">
        <v>199</v>
      </c>
      <c r="C41" s="178">
        <v>45.97</v>
      </c>
      <c r="D41" s="178">
        <v>16.899999999999999</v>
      </c>
      <c r="E41" s="178">
        <v>60.001000000000005</v>
      </c>
      <c r="F41" s="178">
        <v>7.5114999999999998</v>
      </c>
      <c r="G41" s="178">
        <v>1</v>
      </c>
      <c r="H41" s="178">
        <v>131.38250000000002</v>
      </c>
    </row>
    <row r="42" spans="1:8">
      <c r="A42" s="21">
        <v>6513</v>
      </c>
      <c r="B42" s="21" t="s">
        <v>200</v>
      </c>
      <c r="C42" s="179">
        <v>4.7</v>
      </c>
      <c r="D42" s="179">
        <v>1</v>
      </c>
      <c r="E42" s="179">
        <v>30.400000000000002</v>
      </c>
      <c r="F42" s="179">
        <v>24.16</v>
      </c>
      <c r="G42" s="179">
        <v>2</v>
      </c>
      <c r="H42" s="179">
        <v>62.260000000000005</v>
      </c>
    </row>
    <row r="43" spans="1:8">
      <c r="A43" s="125">
        <v>6515</v>
      </c>
      <c r="B43" s="108" t="s">
        <v>201</v>
      </c>
      <c r="C43" s="178">
        <v>0</v>
      </c>
      <c r="D43" s="178">
        <v>1.5</v>
      </c>
      <c r="E43" s="178">
        <v>17.100000000000001</v>
      </c>
      <c r="F43" s="178">
        <v>15.4</v>
      </c>
      <c r="G43" s="178">
        <v>1</v>
      </c>
      <c r="H43" s="178">
        <v>35</v>
      </c>
    </row>
    <row r="44" spans="1:8">
      <c r="A44" s="21">
        <v>6602</v>
      </c>
      <c r="B44" s="21" t="s">
        <v>203</v>
      </c>
      <c r="C44" s="179">
        <v>5.6000000000000005</v>
      </c>
      <c r="D44" s="179">
        <v>0</v>
      </c>
      <c r="E44" s="179">
        <v>12.6776</v>
      </c>
      <c r="F44" s="179">
        <v>13.066800000000001</v>
      </c>
      <c r="G44" s="179">
        <v>1.65</v>
      </c>
      <c r="H44" s="179">
        <v>32.994399999999999</v>
      </c>
    </row>
    <row r="45" spans="1:8">
      <c r="A45" s="125">
        <v>6607</v>
      </c>
      <c r="B45" s="108" t="s">
        <v>204</v>
      </c>
      <c r="C45" s="178">
        <v>0</v>
      </c>
      <c r="D45" s="178">
        <v>1</v>
      </c>
      <c r="E45" s="178">
        <v>8.1999999999999993</v>
      </c>
      <c r="F45" s="178">
        <v>18.100000000000001</v>
      </c>
      <c r="G45" s="178">
        <v>0</v>
      </c>
      <c r="H45" s="178">
        <v>27.3</v>
      </c>
    </row>
    <row r="46" spans="1:8">
      <c r="A46" s="21">
        <v>6612</v>
      </c>
      <c r="B46" s="21" t="s">
        <v>206</v>
      </c>
      <c r="C46" s="179">
        <v>1.8</v>
      </c>
      <c r="D46" s="179">
        <v>2.8</v>
      </c>
      <c r="E46" s="179">
        <v>32.700000000000003</v>
      </c>
      <c r="F46" s="179">
        <v>31</v>
      </c>
      <c r="G46" s="179">
        <v>2.1</v>
      </c>
      <c r="H46" s="179">
        <v>70.400000000000006</v>
      </c>
    </row>
    <row r="47" spans="1:8">
      <c r="A47" s="125">
        <v>6706</v>
      </c>
      <c r="B47" s="108" t="s">
        <v>207</v>
      </c>
      <c r="C47" s="178">
        <v>0</v>
      </c>
      <c r="D47" s="178">
        <v>0</v>
      </c>
      <c r="E47" s="178">
        <v>0</v>
      </c>
      <c r="F47" s="178">
        <v>0</v>
      </c>
      <c r="G47" s="178">
        <v>1</v>
      </c>
      <c r="H47" s="178">
        <v>1</v>
      </c>
    </row>
    <row r="48" spans="1:8">
      <c r="A48" s="21">
        <v>6709</v>
      </c>
      <c r="B48" s="21" t="s">
        <v>208</v>
      </c>
      <c r="C48" s="179">
        <v>1.9</v>
      </c>
      <c r="D48" s="179">
        <v>0</v>
      </c>
      <c r="E48" s="179">
        <v>15.5</v>
      </c>
      <c r="F48" s="179">
        <v>0</v>
      </c>
      <c r="G48" s="179">
        <v>31.900000000000002</v>
      </c>
      <c r="H48" s="179">
        <v>49.3</v>
      </c>
    </row>
    <row r="49" spans="1:8">
      <c r="A49" s="125">
        <v>7000</v>
      </c>
      <c r="B49" s="108" t="s">
        <v>209</v>
      </c>
      <c r="C49" s="178">
        <v>0</v>
      </c>
      <c r="D49" s="178">
        <v>2.0968999999999998</v>
      </c>
      <c r="E49" s="178">
        <v>19.654199999999999</v>
      </c>
      <c r="F49" s="178">
        <v>26.9742</v>
      </c>
      <c r="G49" s="178">
        <v>0</v>
      </c>
      <c r="H49" s="178">
        <v>48.725300000000004</v>
      </c>
    </row>
    <row r="50" spans="1:8">
      <c r="A50" s="21">
        <v>7300</v>
      </c>
      <c r="B50" s="21" t="s">
        <v>210</v>
      </c>
      <c r="C50" s="179">
        <v>67.900000000000006</v>
      </c>
      <c r="D50" s="179">
        <v>25.800000000000004</v>
      </c>
      <c r="E50" s="179">
        <v>119.3</v>
      </c>
      <c r="F50" s="179">
        <v>141.80000000000001</v>
      </c>
      <c r="G50" s="179">
        <v>8</v>
      </c>
      <c r="H50" s="179">
        <v>362.8</v>
      </c>
    </row>
    <row r="51" spans="1:8">
      <c r="A51" s="125">
        <v>7502</v>
      </c>
      <c r="B51" s="108" t="s">
        <v>211</v>
      </c>
      <c r="C51" s="178">
        <v>5.7</v>
      </c>
      <c r="D51" s="178">
        <v>0.1</v>
      </c>
      <c r="E51" s="178">
        <v>22.81</v>
      </c>
      <c r="F51" s="178">
        <v>37.11</v>
      </c>
      <c r="G51" s="178">
        <v>2.6</v>
      </c>
      <c r="H51" s="178">
        <v>68.319999999999993</v>
      </c>
    </row>
    <row r="52" spans="1:8">
      <c r="A52" s="21">
        <v>7505</v>
      </c>
      <c r="B52" s="21" t="s">
        <v>212</v>
      </c>
      <c r="C52" s="179">
        <v>0</v>
      </c>
      <c r="D52" s="179">
        <v>0</v>
      </c>
      <c r="E52" s="179">
        <v>0</v>
      </c>
      <c r="F52" s="179">
        <v>1.3</v>
      </c>
      <c r="G52" s="179">
        <v>0</v>
      </c>
      <c r="H52" s="179">
        <v>1.3</v>
      </c>
    </row>
    <row r="53" spans="1:8">
      <c r="A53" s="125">
        <v>7509</v>
      </c>
      <c r="B53" s="108" t="s">
        <v>213</v>
      </c>
      <c r="C53" s="178">
        <v>0</v>
      </c>
      <c r="D53" s="178">
        <v>0</v>
      </c>
      <c r="E53" s="178">
        <v>3</v>
      </c>
      <c r="F53" s="178">
        <v>5</v>
      </c>
      <c r="G53" s="178">
        <v>1</v>
      </c>
      <c r="H53" s="178">
        <v>9</v>
      </c>
    </row>
    <row r="54" spans="1:8">
      <c r="A54" s="21">
        <v>7613</v>
      </c>
      <c r="B54" s="21" t="s">
        <v>214</v>
      </c>
      <c r="C54" s="179">
        <v>5</v>
      </c>
      <c r="D54" s="179">
        <v>0.4</v>
      </c>
      <c r="E54" s="179">
        <v>4.4000000000000004</v>
      </c>
      <c r="F54" s="179">
        <v>5.9</v>
      </c>
      <c r="G54" s="179">
        <v>0</v>
      </c>
      <c r="H54" s="179">
        <v>15.700000000000001</v>
      </c>
    </row>
    <row r="55" spans="1:8">
      <c r="A55" s="125">
        <v>7620</v>
      </c>
      <c r="B55" s="108" t="s">
        <v>216</v>
      </c>
      <c r="C55" s="178">
        <v>59.07</v>
      </c>
      <c r="D55" s="178">
        <v>23.479999999999997</v>
      </c>
      <c r="E55" s="178">
        <v>105.66</v>
      </c>
      <c r="F55" s="178">
        <v>69.14</v>
      </c>
      <c r="G55" s="178">
        <v>2</v>
      </c>
      <c r="H55" s="178">
        <v>259.34999999999997</v>
      </c>
    </row>
    <row r="56" spans="1:8">
      <c r="A56" s="21">
        <v>7708</v>
      </c>
      <c r="B56" s="21" t="s">
        <v>217</v>
      </c>
      <c r="C56" s="179">
        <v>13.61</v>
      </c>
      <c r="D56" s="179">
        <v>17.850000000000001</v>
      </c>
      <c r="E56" s="179">
        <v>51.06</v>
      </c>
      <c r="F56" s="179">
        <v>61.89</v>
      </c>
      <c r="G56" s="179">
        <v>0</v>
      </c>
      <c r="H56" s="179">
        <v>144.41000000000003</v>
      </c>
    </row>
    <row r="57" spans="1:8">
      <c r="A57" s="125">
        <v>8000</v>
      </c>
      <c r="B57" s="108" t="s">
        <v>218</v>
      </c>
      <c r="C57" s="178">
        <v>126.4</v>
      </c>
      <c r="D57" s="178">
        <v>13.1</v>
      </c>
      <c r="E57" s="178">
        <v>70.7</v>
      </c>
      <c r="F57" s="178">
        <v>45.3</v>
      </c>
      <c r="G57" s="178">
        <v>5.3</v>
      </c>
      <c r="H57" s="178">
        <v>260.8</v>
      </c>
    </row>
    <row r="58" spans="1:8">
      <c r="A58" s="21">
        <v>8200</v>
      </c>
      <c r="B58" s="21" t="s">
        <v>219</v>
      </c>
      <c r="C58" s="179">
        <v>205.5</v>
      </c>
      <c r="D58" s="179">
        <v>42.85</v>
      </c>
      <c r="E58" s="179">
        <v>229.10000000000002</v>
      </c>
      <c r="F58" s="179">
        <v>91.5</v>
      </c>
      <c r="G58" s="179">
        <v>9.9</v>
      </c>
      <c r="H58" s="179">
        <v>578.85</v>
      </c>
    </row>
    <row r="59" spans="1:8">
      <c r="A59" s="125">
        <v>8508</v>
      </c>
      <c r="B59" s="108" t="s">
        <v>220</v>
      </c>
      <c r="C59" s="178">
        <v>9.15</v>
      </c>
      <c r="D59" s="178">
        <v>4.0034000000000001</v>
      </c>
      <c r="E59" s="178">
        <v>11.3</v>
      </c>
      <c r="F59" s="178">
        <v>18.399999999999999</v>
      </c>
      <c r="G59" s="178">
        <v>3.8</v>
      </c>
      <c r="H59" s="178">
        <v>46.653399999999998</v>
      </c>
    </row>
    <row r="60" spans="1:8">
      <c r="A60" s="21">
        <v>8509</v>
      </c>
      <c r="B60" s="21" t="s">
        <v>221</v>
      </c>
      <c r="C60" s="179">
        <v>2.8000000000000003</v>
      </c>
      <c r="D60" s="179">
        <v>1</v>
      </c>
      <c r="E60" s="179">
        <v>14</v>
      </c>
      <c r="F60" s="179">
        <v>11.5</v>
      </c>
      <c r="G60" s="179">
        <v>0</v>
      </c>
      <c r="H60" s="179">
        <v>29.3</v>
      </c>
    </row>
    <row r="61" spans="1:8">
      <c r="A61" s="125">
        <v>8610</v>
      </c>
      <c r="B61" s="108" t="s">
        <v>222</v>
      </c>
      <c r="C61" s="178">
        <v>1.3800000000000001</v>
      </c>
      <c r="D61" s="178">
        <v>0</v>
      </c>
      <c r="E61" s="178">
        <v>0</v>
      </c>
      <c r="F61" s="178">
        <v>0</v>
      </c>
      <c r="G61" s="178">
        <v>0</v>
      </c>
      <c r="H61" s="178">
        <v>1.3800000000000001</v>
      </c>
    </row>
    <row r="62" spans="1:8">
      <c r="A62" s="21">
        <v>8613</v>
      </c>
      <c r="B62" s="21" t="s">
        <v>223</v>
      </c>
      <c r="C62" s="179">
        <v>54.8</v>
      </c>
      <c r="D62" s="179">
        <v>4.75</v>
      </c>
      <c r="E62" s="179">
        <v>36.43</v>
      </c>
      <c r="F62" s="179">
        <v>5.26</v>
      </c>
      <c r="G62" s="179">
        <v>3.1</v>
      </c>
      <c r="H62" s="179">
        <v>104.33999999999999</v>
      </c>
    </row>
    <row r="63" spans="1:8">
      <c r="A63" s="125">
        <v>8710</v>
      </c>
      <c r="B63" s="108" t="s">
        <v>225</v>
      </c>
      <c r="C63" s="178">
        <v>27.2</v>
      </c>
      <c r="D63" s="178">
        <v>3.5</v>
      </c>
      <c r="E63" s="178">
        <v>21.3</v>
      </c>
      <c r="F63" s="178">
        <v>12.7</v>
      </c>
      <c r="G63" s="178">
        <v>2</v>
      </c>
      <c r="H63" s="178">
        <v>66.7</v>
      </c>
    </row>
    <row r="64" spans="1:8">
      <c r="A64" s="21">
        <v>8716</v>
      </c>
      <c r="B64" s="21" t="s">
        <v>226</v>
      </c>
      <c r="C64" s="179">
        <v>94.545000000000002</v>
      </c>
      <c r="D64" s="179">
        <v>13.293000000000001</v>
      </c>
      <c r="E64" s="179">
        <v>66.569999999999993</v>
      </c>
      <c r="F64" s="179">
        <v>0</v>
      </c>
      <c r="G64" s="179">
        <v>1.5</v>
      </c>
      <c r="H64" s="179">
        <v>175.90800000000002</v>
      </c>
    </row>
    <row r="65" spans="1:8">
      <c r="A65" s="125">
        <v>8717</v>
      </c>
      <c r="B65" s="108" t="s">
        <v>227</v>
      </c>
      <c r="C65" s="178">
        <v>67.039999999999992</v>
      </c>
      <c r="D65" s="178">
        <v>6.77</v>
      </c>
      <c r="E65" s="178">
        <v>41.05</v>
      </c>
      <c r="F65" s="178">
        <v>4.5</v>
      </c>
      <c r="G65" s="178">
        <v>1</v>
      </c>
      <c r="H65" s="178">
        <v>120.35999999999999</v>
      </c>
    </row>
    <row r="66" spans="1:8">
      <c r="A66" s="21">
        <v>8719</v>
      </c>
      <c r="B66" s="21" t="s">
        <v>228</v>
      </c>
      <c r="C66" s="179">
        <v>20.200000000000003</v>
      </c>
      <c r="D66" s="179">
        <v>0.5</v>
      </c>
      <c r="E66" s="179">
        <v>13.21</v>
      </c>
      <c r="F66" s="179">
        <v>1</v>
      </c>
      <c r="G66" s="179">
        <v>0</v>
      </c>
      <c r="H66" s="179">
        <v>34.910000000000004</v>
      </c>
    </row>
    <row r="67" spans="1:8">
      <c r="A67" s="125">
        <v>8720</v>
      </c>
      <c r="B67" s="108" t="s">
        <v>229</v>
      </c>
      <c r="C67" s="178">
        <v>13.7</v>
      </c>
      <c r="D67" s="178">
        <v>0.7</v>
      </c>
      <c r="E67" s="178">
        <v>15.100000000000001</v>
      </c>
      <c r="F67" s="178">
        <v>0</v>
      </c>
      <c r="G67" s="178">
        <v>0</v>
      </c>
      <c r="H67" s="178">
        <v>29.5</v>
      </c>
    </row>
    <row r="68" spans="1:8">
      <c r="A68" s="21">
        <v>8721</v>
      </c>
      <c r="B68" s="21" t="s">
        <v>230</v>
      </c>
      <c r="C68" s="179">
        <v>30.83</v>
      </c>
      <c r="D68" s="179">
        <v>4.2</v>
      </c>
      <c r="E68" s="179">
        <v>28.152999999999999</v>
      </c>
      <c r="F68" s="179">
        <v>3</v>
      </c>
      <c r="G68" s="179">
        <v>0</v>
      </c>
      <c r="H68" s="179">
        <v>66.182999999999993</v>
      </c>
    </row>
    <row r="69" spans="1:8">
      <c r="A69" s="125">
        <v>8722</v>
      </c>
      <c r="B69" s="108" t="s">
        <v>231</v>
      </c>
      <c r="C69" s="178">
        <v>21.3</v>
      </c>
      <c r="D69" s="178">
        <v>1.8</v>
      </c>
      <c r="E69" s="178">
        <v>21</v>
      </c>
      <c r="F69" s="178">
        <v>1.8</v>
      </c>
      <c r="G69" s="178">
        <v>3.2</v>
      </c>
      <c r="H69" s="178">
        <v>49.1</v>
      </c>
    </row>
    <row r="70" spans="1:8">
      <c r="B70" s="21" t="s">
        <v>616</v>
      </c>
      <c r="C70" s="179">
        <v>139.16</v>
      </c>
      <c r="D70" s="179">
        <v>67.050000000000011</v>
      </c>
      <c r="E70" s="179">
        <v>43.79</v>
      </c>
      <c r="F70" s="179">
        <v>104.49</v>
      </c>
      <c r="G70" s="179">
        <v>40.120000000000005</v>
      </c>
      <c r="H70" s="179">
        <v>394.61</v>
      </c>
    </row>
    <row r="71" spans="1:8">
      <c r="C71" s="179"/>
      <c r="D71" s="179"/>
      <c r="E71" s="179"/>
      <c r="F71" s="179"/>
      <c r="G71" s="179"/>
      <c r="H71" s="179"/>
    </row>
    <row r="72" spans="1:8">
      <c r="C72" s="180">
        <f>SUM(C7:C70)</f>
        <v>7215.9527289349799</v>
      </c>
      <c r="D72" s="180">
        <f t="shared" ref="D72:H72" si="0">SUM(D7:D70)</f>
        <v>1935.5150999999994</v>
      </c>
      <c r="E72" s="180">
        <f t="shared" si="0"/>
        <v>6927.5429000000013</v>
      </c>
      <c r="F72" s="180">
        <f t="shared" si="0"/>
        <v>4465.8605000000025</v>
      </c>
      <c r="G72" s="180">
        <f t="shared" si="0"/>
        <v>700.55230000000006</v>
      </c>
      <c r="H72" s="180">
        <f t="shared" si="0"/>
        <v>21245.423528934967</v>
      </c>
    </row>
  </sheetData>
  <hyperlinks>
    <hyperlink ref="B1" location="Efnisyfirlit!A1" display="Efnisyfirlit" xr:uid="{0B2E34B7-EB44-4631-855C-F2CC985EBA8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8C2E-EAE7-4239-B8CD-5660EA30E93F}">
  <dimension ref="A1:P425"/>
  <sheetViews>
    <sheetView workbookViewId="0">
      <selection activeCell="D1" sqref="D1"/>
    </sheetView>
  </sheetViews>
  <sheetFormatPr defaultRowHeight="14.5"/>
  <cols>
    <col min="1" max="1" width="1.7265625" customWidth="1"/>
    <col min="2" max="2" width="0" hidden="1" customWidth="1"/>
    <col min="3" max="3" width="2.26953125" customWidth="1"/>
    <col min="4" max="4" width="24.7265625" customWidth="1"/>
    <col min="5" max="5" width="7.7265625" customWidth="1"/>
    <col min="6" max="8" width="11.1796875" hidden="1" customWidth="1"/>
    <col min="9" max="9" width="12.26953125" customWidth="1"/>
    <col min="11" max="11" width="11.7265625" customWidth="1"/>
    <col min="12" max="12" width="10.81640625" customWidth="1"/>
    <col min="13" max="13" width="10.7265625" customWidth="1"/>
    <col min="14" max="14" width="10.1796875" customWidth="1"/>
  </cols>
  <sheetData>
    <row r="1" spans="1:16">
      <c r="D1" s="235" t="s">
        <v>1223</v>
      </c>
    </row>
    <row r="2" spans="1:16" ht="15.5">
      <c r="A2" s="181" t="s">
        <v>1310</v>
      </c>
      <c r="B2" s="21"/>
      <c r="C2" s="2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>
      <c r="A3" s="21"/>
      <c r="B3" s="21"/>
      <c r="C3" s="2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6">
      <c r="A4" s="21"/>
      <c r="B4" s="21"/>
      <c r="C4" s="21"/>
      <c r="D4" s="182"/>
      <c r="E4" s="183"/>
      <c r="F4" s="25"/>
      <c r="G4" s="25"/>
      <c r="H4" s="25"/>
      <c r="I4" s="184" t="s">
        <v>617</v>
      </c>
      <c r="J4" s="183"/>
      <c r="K4" s="184" t="s">
        <v>618</v>
      </c>
      <c r="L4" s="184" t="s">
        <v>618</v>
      </c>
      <c r="M4" s="184" t="s">
        <v>618</v>
      </c>
      <c r="N4" s="183"/>
    </row>
    <row r="5" spans="1:16">
      <c r="A5" s="21"/>
      <c r="B5" s="21"/>
      <c r="C5" s="21"/>
      <c r="D5" s="138"/>
      <c r="E5" s="185" t="s">
        <v>619</v>
      </c>
      <c r="F5" s="51"/>
      <c r="G5" s="51"/>
      <c r="H5" s="51"/>
      <c r="I5" s="185" t="s">
        <v>620</v>
      </c>
      <c r="J5" s="185" t="s">
        <v>621</v>
      </c>
      <c r="K5" s="185" t="s">
        <v>622</v>
      </c>
      <c r="L5" s="185" t="s">
        <v>622</v>
      </c>
      <c r="M5" s="185" t="s">
        <v>623</v>
      </c>
      <c r="N5" s="185" t="s">
        <v>618</v>
      </c>
    </row>
    <row r="6" spans="1:16">
      <c r="A6" s="21"/>
      <c r="B6" s="21"/>
      <c r="C6" s="21"/>
      <c r="D6" s="186" t="s">
        <v>624</v>
      </c>
      <c r="E6" s="187" t="s">
        <v>625</v>
      </c>
      <c r="F6" s="188" t="s">
        <v>27</v>
      </c>
      <c r="G6" s="188" t="s">
        <v>626</v>
      </c>
      <c r="H6" s="188" t="s">
        <v>627</v>
      </c>
      <c r="I6" s="187" t="s">
        <v>628</v>
      </c>
      <c r="J6" s="187" t="s">
        <v>139</v>
      </c>
      <c r="K6" s="187" t="s">
        <v>629</v>
      </c>
      <c r="L6" s="187" t="s">
        <v>630</v>
      </c>
      <c r="M6" s="187" t="s">
        <v>631</v>
      </c>
      <c r="N6" s="187" t="s">
        <v>70</v>
      </c>
    </row>
    <row r="7" spans="1:16" ht="7.15" customHeight="1">
      <c r="A7" s="21"/>
      <c r="B7" s="21"/>
      <c r="C7" s="21"/>
      <c r="D7" s="21"/>
      <c r="E7" s="282"/>
      <c r="F7" s="21"/>
      <c r="G7" s="21"/>
      <c r="H7" s="21"/>
      <c r="I7" s="21"/>
      <c r="J7" s="21"/>
      <c r="K7" s="21"/>
      <c r="L7" s="21"/>
      <c r="M7" s="21"/>
      <c r="N7" s="282"/>
    </row>
    <row r="8" spans="1:16">
      <c r="A8" s="193" t="s">
        <v>632</v>
      </c>
      <c r="B8" s="193"/>
      <c r="C8" s="193"/>
      <c r="D8" s="193"/>
      <c r="E8" s="283"/>
      <c r="F8" s="194"/>
      <c r="G8" s="194"/>
      <c r="H8" s="194"/>
      <c r="I8" s="194"/>
      <c r="J8" s="194"/>
      <c r="K8" s="195"/>
      <c r="L8" s="195"/>
      <c r="M8" s="195"/>
      <c r="N8" s="195"/>
      <c r="P8" s="17"/>
    </row>
    <row r="9" spans="1:16">
      <c r="A9" s="196"/>
      <c r="B9" s="196" t="s">
        <v>461</v>
      </c>
      <c r="C9" s="193" t="s">
        <v>293</v>
      </c>
      <c r="D9" s="193"/>
      <c r="E9" s="284"/>
      <c r="F9" s="198"/>
      <c r="G9" s="198"/>
      <c r="H9" s="198"/>
      <c r="I9" s="198"/>
      <c r="J9" s="198"/>
      <c r="K9" s="199"/>
      <c r="L9" s="199"/>
      <c r="M9" s="199"/>
      <c r="N9" s="285"/>
    </row>
    <row r="10" spans="1:16">
      <c r="A10" s="200"/>
      <c r="B10" s="200"/>
      <c r="C10" s="200"/>
      <c r="D10" s="200" t="s">
        <v>633</v>
      </c>
      <c r="E10" s="200" t="s">
        <v>634</v>
      </c>
      <c r="F10" s="201">
        <v>31283.726999999999</v>
      </c>
      <c r="G10" s="201">
        <v>492959.71500000003</v>
      </c>
      <c r="H10" s="201">
        <v>272704.86900000001</v>
      </c>
      <c r="I10" s="201">
        <v>765664.58400000003</v>
      </c>
      <c r="J10" s="201">
        <v>413</v>
      </c>
      <c r="K10" s="202">
        <v>41.6</v>
      </c>
      <c r="L10" s="202">
        <v>0.9</v>
      </c>
      <c r="M10" s="202">
        <v>18.399999999999999</v>
      </c>
      <c r="N10" s="202">
        <v>60.9</v>
      </c>
    </row>
    <row r="11" spans="1:16">
      <c r="A11" s="196"/>
      <c r="B11" s="196"/>
      <c r="C11" s="196"/>
      <c r="D11" s="196" t="s">
        <v>635</v>
      </c>
      <c r="E11" s="196" t="s">
        <v>634</v>
      </c>
      <c r="F11" s="198">
        <v>55800.639000000003</v>
      </c>
      <c r="G11" s="198">
        <v>640244.26500000001</v>
      </c>
      <c r="H11" s="198">
        <v>353201.397</v>
      </c>
      <c r="I11" s="198">
        <v>993445.66200000001</v>
      </c>
      <c r="J11" s="198">
        <v>640</v>
      </c>
      <c r="K11" s="199">
        <v>52</v>
      </c>
      <c r="L11" s="199">
        <v>4.3</v>
      </c>
      <c r="M11" s="199">
        <v>29.9</v>
      </c>
      <c r="N11" s="199">
        <v>86.199999999999989</v>
      </c>
    </row>
    <row r="12" spans="1:16">
      <c r="A12" s="200"/>
      <c r="B12" s="200"/>
      <c r="C12" s="200"/>
      <c r="D12" s="200" t="s">
        <v>636</v>
      </c>
      <c r="E12" s="200" t="s">
        <v>637</v>
      </c>
      <c r="F12" s="201">
        <v>18434.171999999999</v>
      </c>
      <c r="G12" s="201">
        <v>248040.54199999999</v>
      </c>
      <c r="H12" s="201">
        <v>81580.630999999994</v>
      </c>
      <c r="I12" s="201">
        <v>329621.17299999995</v>
      </c>
      <c r="J12" s="201">
        <v>189</v>
      </c>
      <c r="K12" s="202">
        <v>16.399999999999999</v>
      </c>
      <c r="L12" s="202">
        <v>2.6</v>
      </c>
      <c r="M12" s="202">
        <v>20.100000000000001</v>
      </c>
      <c r="N12" s="202">
        <v>39.1</v>
      </c>
    </row>
    <row r="13" spans="1:16">
      <c r="A13" s="196"/>
      <c r="B13" s="196"/>
      <c r="C13" s="196"/>
      <c r="D13" s="196" t="s">
        <v>638</v>
      </c>
      <c r="E13" s="196" t="s">
        <v>637</v>
      </c>
      <c r="F13" s="198">
        <v>37658.444000000003</v>
      </c>
      <c r="G13" s="198">
        <v>397342.11599999998</v>
      </c>
      <c r="H13" s="198">
        <v>224099.826</v>
      </c>
      <c r="I13" s="198">
        <v>621441.94200000004</v>
      </c>
      <c r="J13" s="198">
        <v>378</v>
      </c>
      <c r="K13" s="199">
        <v>35</v>
      </c>
      <c r="L13" s="199">
        <v>0</v>
      </c>
      <c r="M13" s="199">
        <v>12.6</v>
      </c>
      <c r="N13" s="199">
        <v>47.6</v>
      </c>
    </row>
    <row r="14" spans="1:16">
      <c r="A14" s="200"/>
      <c r="B14" s="200"/>
      <c r="C14" s="200"/>
      <c r="D14" s="200" t="s">
        <v>639</v>
      </c>
      <c r="E14" s="200" t="s">
        <v>634</v>
      </c>
      <c r="F14" s="201">
        <v>40670.841</v>
      </c>
      <c r="G14" s="201">
        <v>507275.90299999999</v>
      </c>
      <c r="H14" s="201">
        <v>291911.859</v>
      </c>
      <c r="I14" s="201">
        <v>799187.76199999999</v>
      </c>
      <c r="J14" s="201">
        <v>386</v>
      </c>
      <c r="K14" s="202">
        <v>36.299999999999997</v>
      </c>
      <c r="L14" s="202">
        <v>7.8</v>
      </c>
      <c r="M14" s="202">
        <v>17.600000000000001</v>
      </c>
      <c r="N14" s="202">
        <v>61.699999999999996</v>
      </c>
    </row>
    <row r="15" spans="1:16">
      <c r="A15" s="196"/>
      <c r="B15" s="196"/>
      <c r="C15" s="196"/>
      <c r="D15" s="196" t="s">
        <v>640</v>
      </c>
      <c r="E15" s="196"/>
      <c r="F15" s="198">
        <v>2003.913</v>
      </c>
      <c r="G15" s="198">
        <v>383478.261</v>
      </c>
      <c r="H15" s="198">
        <v>93845.106</v>
      </c>
      <c r="I15" s="198">
        <v>477323.36699999997</v>
      </c>
      <c r="J15" s="198">
        <v>29</v>
      </c>
      <c r="K15" s="199">
        <v>28.5</v>
      </c>
      <c r="L15" s="199">
        <v>0</v>
      </c>
      <c r="M15" s="199">
        <v>15.9</v>
      </c>
      <c r="N15" s="199">
        <v>44.4</v>
      </c>
    </row>
    <row r="16" spans="1:16">
      <c r="A16" s="200"/>
      <c r="B16" s="200"/>
      <c r="C16" s="200"/>
      <c r="D16" s="200" t="s">
        <v>641</v>
      </c>
      <c r="E16" s="200" t="s">
        <v>634</v>
      </c>
      <c r="F16" s="201">
        <v>12923.054</v>
      </c>
      <c r="G16" s="201">
        <v>315911.315</v>
      </c>
      <c r="H16" s="201">
        <v>141365.307</v>
      </c>
      <c r="I16" s="201">
        <v>457276.62199999997</v>
      </c>
      <c r="J16" s="201">
        <v>236</v>
      </c>
      <c r="K16" s="202">
        <v>21.2</v>
      </c>
      <c r="L16" s="202">
        <v>2.1</v>
      </c>
      <c r="M16" s="202">
        <v>12.6</v>
      </c>
      <c r="N16" s="202">
        <v>35.9</v>
      </c>
    </row>
    <row r="17" spans="1:14">
      <c r="A17" s="196"/>
      <c r="B17" s="196"/>
      <c r="C17" s="196"/>
      <c r="D17" s="196" t="s">
        <v>642</v>
      </c>
      <c r="E17" s="196" t="s">
        <v>634</v>
      </c>
      <c r="F17" s="198">
        <v>53286.241000000002</v>
      </c>
      <c r="G17" s="198">
        <v>538356.40300000005</v>
      </c>
      <c r="H17" s="198">
        <v>266870.56599999999</v>
      </c>
      <c r="I17" s="198">
        <v>805226.96900000004</v>
      </c>
      <c r="J17" s="198">
        <v>350</v>
      </c>
      <c r="K17" s="199">
        <v>36.799999999999997</v>
      </c>
      <c r="L17" s="199">
        <v>3.1</v>
      </c>
      <c r="M17" s="199">
        <v>30.8</v>
      </c>
      <c r="N17" s="199">
        <v>70.7</v>
      </c>
    </row>
    <row r="18" spans="1:14">
      <c r="A18" s="200"/>
      <c r="B18" s="200"/>
      <c r="C18" s="200"/>
      <c r="D18" s="200" t="s">
        <v>643</v>
      </c>
      <c r="E18" s="200" t="s">
        <v>634</v>
      </c>
      <c r="F18" s="201">
        <v>36480.875999999997</v>
      </c>
      <c r="G18" s="201">
        <v>616292.13600000006</v>
      </c>
      <c r="H18" s="201">
        <v>298508.57299999997</v>
      </c>
      <c r="I18" s="201">
        <v>914800.70900000003</v>
      </c>
      <c r="J18" s="201">
        <v>501</v>
      </c>
      <c r="K18" s="202">
        <v>48.1</v>
      </c>
      <c r="L18" s="202">
        <v>5.0999999999999996</v>
      </c>
      <c r="M18" s="202">
        <v>23.2</v>
      </c>
      <c r="N18" s="202">
        <v>76.400000000000006</v>
      </c>
    </row>
    <row r="19" spans="1:14">
      <c r="A19" s="196"/>
      <c r="B19" s="196"/>
      <c r="C19" s="196"/>
      <c r="D19" s="196" t="s">
        <v>644</v>
      </c>
      <c r="E19" s="196" t="s">
        <v>637</v>
      </c>
      <c r="F19" s="198">
        <v>29961.786</v>
      </c>
      <c r="G19" s="198">
        <v>360826.72100000002</v>
      </c>
      <c r="H19" s="198">
        <v>166752.31</v>
      </c>
      <c r="I19" s="198">
        <v>527579.03099999996</v>
      </c>
      <c r="J19" s="198">
        <v>373</v>
      </c>
      <c r="K19" s="199">
        <v>30.6</v>
      </c>
      <c r="L19" s="199">
        <v>2.1</v>
      </c>
      <c r="M19" s="199">
        <v>9.6</v>
      </c>
      <c r="N19" s="199">
        <v>42.300000000000004</v>
      </c>
    </row>
    <row r="20" spans="1:14">
      <c r="A20" s="200"/>
      <c r="B20" s="200"/>
      <c r="C20" s="200"/>
      <c r="D20" s="200" t="s">
        <v>645</v>
      </c>
      <c r="E20" s="200" t="s">
        <v>637</v>
      </c>
      <c r="F20" s="201">
        <v>31828.754000000001</v>
      </c>
      <c r="G20" s="201">
        <v>361654.46500000003</v>
      </c>
      <c r="H20" s="201">
        <v>181692.93100000001</v>
      </c>
      <c r="I20" s="201">
        <v>543347.39600000007</v>
      </c>
      <c r="J20" s="201">
        <v>335</v>
      </c>
      <c r="K20" s="202">
        <v>30.1</v>
      </c>
      <c r="L20" s="202">
        <v>0</v>
      </c>
      <c r="M20" s="202">
        <v>17.2</v>
      </c>
      <c r="N20" s="202">
        <v>47.3</v>
      </c>
    </row>
    <row r="21" spans="1:14">
      <c r="A21" s="196"/>
      <c r="B21" s="196"/>
      <c r="C21" s="196"/>
      <c r="D21" s="196" t="s">
        <v>646</v>
      </c>
      <c r="E21" s="196" t="s">
        <v>647</v>
      </c>
      <c r="F21" s="198">
        <v>51673.277999999998</v>
      </c>
      <c r="G21" s="198">
        <v>525046.54099999997</v>
      </c>
      <c r="H21" s="198">
        <v>271503.89299999998</v>
      </c>
      <c r="I21" s="198">
        <v>796550.43399999989</v>
      </c>
      <c r="J21" s="198">
        <v>548</v>
      </c>
      <c r="K21" s="199">
        <v>35.4</v>
      </c>
      <c r="L21" s="199">
        <v>0</v>
      </c>
      <c r="M21" s="199">
        <v>21</v>
      </c>
      <c r="N21" s="199">
        <v>56.4</v>
      </c>
    </row>
    <row r="22" spans="1:14">
      <c r="A22" s="200"/>
      <c r="B22" s="200"/>
      <c r="C22" s="200"/>
      <c r="D22" s="200" t="s">
        <v>648</v>
      </c>
      <c r="E22" s="200" t="s">
        <v>637</v>
      </c>
      <c r="F22" s="201">
        <v>22552.347000000002</v>
      </c>
      <c r="G22" s="201">
        <v>213862.84099999999</v>
      </c>
      <c r="H22" s="201">
        <v>175923.73499999999</v>
      </c>
      <c r="I22" s="201">
        <v>389786.576</v>
      </c>
      <c r="J22" s="201">
        <v>153</v>
      </c>
      <c r="K22" s="202">
        <v>19.2</v>
      </c>
      <c r="L22" s="202">
        <v>0</v>
      </c>
      <c r="M22" s="202">
        <v>8.8000000000000007</v>
      </c>
      <c r="N22" s="202">
        <v>28</v>
      </c>
    </row>
    <row r="23" spans="1:14">
      <c r="A23" s="196"/>
      <c r="B23" s="196"/>
      <c r="C23" s="196"/>
      <c r="D23" s="196" t="s">
        <v>649</v>
      </c>
      <c r="E23" s="196" t="s">
        <v>634</v>
      </c>
      <c r="F23" s="198">
        <v>43800.050999999999</v>
      </c>
      <c r="G23" s="198">
        <v>669881.36100000003</v>
      </c>
      <c r="H23" s="198">
        <v>344264.71299999999</v>
      </c>
      <c r="I23" s="198">
        <v>1014146.074</v>
      </c>
      <c r="J23" s="198">
        <v>543</v>
      </c>
      <c r="K23" s="199">
        <v>54.3</v>
      </c>
      <c r="L23" s="199">
        <v>0</v>
      </c>
      <c r="M23" s="199">
        <v>28</v>
      </c>
      <c r="N23" s="199">
        <v>82.3</v>
      </c>
    </row>
    <row r="24" spans="1:14">
      <c r="A24" s="200"/>
      <c r="B24" s="200"/>
      <c r="C24" s="200"/>
      <c r="D24" s="200" t="s">
        <v>650</v>
      </c>
      <c r="E24" s="200" t="s">
        <v>634</v>
      </c>
      <c r="F24" s="201">
        <v>43043.243999999999</v>
      </c>
      <c r="G24" s="201">
        <v>459350.99900000001</v>
      </c>
      <c r="H24" s="201">
        <v>192033.924</v>
      </c>
      <c r="I24" s="201">
        <v>651384.92299999995</v>
      </c>
      <c r="J24" s="201">
        <v>450</v>
      </c>
      <c r="K24" s="202">
        <v>38.200000000000003</v>
      </c>
      <c r="L24" s="202">
        <v>0</v>
      </c>
      <c r="M24" s="202">
        <v>18.100000000000001</v>
      </c>
      <c r="N24" s="202">
        <v>56.300000000000004</v>
      </c>
    </row>
    <row r="25" spans="1:14">
      <c r="A25" s="196"/>
      <c r="B25" s="196"/>
      <c r="C25" s="196"/>
      <c r="D25" s="196" t="s">
        <v>651</v>
      </c>
      <c r="E25" s="196" t="s">
        <v>634</v>
      </c>
      <c r="F25" s="198">
        <v>49018.607000000004</v>
      </c>
      <c r="G25" s="198">
        <v>633113.30200000003</v>
      </c>
      <c r="H25" s="198">
        <v>284668.87400000001</v>
      </c>
      <c r="I25" s="198">
        <v>917782.17599999998</v>
      </c>
      <c r="J25" s="198">
        <v>469</v>
      </c>
      <c r="K25" s="199">
        <v>55.3</v>
      </c>
      <c r="L25" s="199">
        <v>1</v>
      </c>
      <c r="M25" s="199">
        <v>19.7</v>
      </c>
      <c r="N25" s="199">
        <v>76</v>
      </c>
    </row>
    <row r="26" spans="1:14">
      <c r="A26" s="200"/>
      <c r="B26" s="200"/>
      <c r="C26" s="200"/>
      <c r="D26" s="200" t="s">
        <v>652</v>
      </c>
      <c r="E26" s="200" t="s">
        <v>634</v>
      </c>
      <c r="F26" s="201">
        <v>33010.398000000001</v>
      </c>
      <c r="G26" s="201">
        <v>512544.01799999998</v>
      </c>
      <c r="H26" s="201">
        <v>278566.58299999998</v>
      </c>
      <c r="I26" s="201">
        <v>791110.60100000002</v>
      </c>
      <c r="J26" s="201">
        <v>502</v>
      </c>
      <c r="K26" s="202">
        <v>39.1</v>
      </c>
      <c r="L26" s="202">
        <v>3.8</v>
      </c>
      <c r="M26" s="202">
        <v>20.9</v>
      </c>
      <c r="N26" s="202">
        <v>63.8</v>
      </c>
    </row>
    <row r="27" spans="1:14">
      <c r="A27" s="196"/>
      <c r="B27" s="196"/>
      <c r="C27" s="196"/>
      <c r="D27" s="196" t="s">
        <v>653</v>
      </c>
      <c r="E27" s="196" t="s">
        <v>637</v>
      </c>
      <c r="F27" s="198">
        <v>19601.881000000001</v>
      </c>
      <c r="G27" s="198">
        <v>228011.24799999999</v>
      </c>
      <c r="H27" s="198">
        <v>179724.28400000001</v>
      </c>
      <c r="I27" s="198">
        <v>407735.53200000001</v>
      </c>
      <c r="J27" s="198">
        <v>166</v>
      </c>
      <c r="K27" s="199">
        <v>17.7</v>
      </c>
      <c r="L27" s="199">
        <v>0</v>
      </c>
      <c r="M27" s="199">
        <v>10</v>
      </c>
      <c r="N27" s="199">
        <v>27.7</v>
      </c>
    </row>
    <row r="28" spans="1:14">
      <c r="A28" s="200"/>
      <c r="B28" s="200"/>
      <c r="C28" s="200"/>
      <c r="D28" s="200" t="s">
        <v>654</v>
      </c>
      <c r="E28" s="200" t="s">
        <v>634</v>
      </c>
      <c r="F28" s="201">
        <v>43352.906000000003</v>
      </c>
      <c r="G28" s="201">
        <v>442993.36</v>
      </c>
      <c r="H28" s="201">
        <v>255079.144</v>
      </c>
      <c r="I28" s="201">
        <v>698072.50399999996</v>
      </c>
      <c r="J28" s="201">
        <v>391</v>
      </c>
      <c r="K28" s="202">
        <v>31.8</v>
      </c>
      <c r="L28" s="202">
        <v>0.9</v>
      </c>
      <c r="M28" s="202">
        <v>21.6</v>
      </c>
      <c r="N28" s="202">
        <v>54.300000000000004</v>
      </c>
    </row>
    <row r="29" spans="1:14">
      <c r="A29" s="196"/>
      <c r="B29" s="196"/>
      <c r="C29" s="196"/>
      <c r="D29" s="196" t="s">
        <v>655</v>
      </c>
      <c r="E29" s="196" t="s">
        <v>634</v>
      </c>
      <c r="F29" s="198">
        <v>32120.026000000002</v>
      </c>
      <c r="G29" s="198">
        <v>476411.59399999998</v>
      </c>
      <c r="H29" s="198">
        <v>296329.76699999999</v>
      </c>
      <c r="I29" s="198">
        <v>772741.36100000003</v>
      </c>
      <c r="J29" s="198">
        <v>367</v>
      </c>
      <c r="K29" s="199">
        <v>38.200000000000003</v>
      </c>
      <c r="L29" s="199">
        <v>0</v>
      </c>
      <c r="M29" s="199">
        <v>12.4</v>
      </c>
      <c r="N29" s="199">
        <v>50.6</v>
      </c>
    </row>
    <row r="30" spans="1:14">
      <c r="A30" s="200"/>
      <c r="B30" s="200"/>
      <c r="C30" s="200"/>
      <c r="D30" s="200" t="s">
        <v>656</v>
      </c>
      <c r="E30" s="200"/>
      <c r="F30" s="201">
        <v>10099.549999999999</v>
      </c>
      <c r="G30" s="201">
        <v>833700.75800000003</v>
      </c>
      <c r="H30" s="201">
        <v>169841.378</v>
      </c>
      <c r="I30" s="201">
        <v>1003542.1360000001</v>
      </c>
      <c r="J30" s="201">
        <v>123</v>
      </c>
      <c r="K30" s="202">
        <v>48.1</v>
      </c>
      <c r="L30" s="202">
        <v>0</v>
      </c>
      <c r="M30" s="202">
        <v>58</v>
      </c>
      <c r="N30" s="202">
        <v>106.1</v>
      </c>
    </row>
    <row r="31" spans="1:14">
      <c r="A31" s="196"/>
      <c r="B31" s="196"/>
      <c r="C31" s="196"/>
      <c r="D31" s="196" t="s">
        <v>657</v>
      </c>
      <c r="E31" s="196" t="s">
        <v>634</v>
      </c>
      <c r="F31" s="198">
        <v>15774.517</v>
      </c>
      <c r="G31" s="198">
        <v>226848.65</v>
      </c>
      <c r="H31" s="198">
        <v>158089.38099999999</v>
      </c>
      <c r="I31" s="198">
        <v>384938.03099999996</v>
      </c>
      <c r="J31" s="198">
        <v>122</v>
      </c>
      <c r="K31" s="199">
        <v>13.5</v>
      </c>
      <c r="L31" s="199">
        <v>1.5</v>
      </c>
      <c r="M31" s="199">
        <v>13.8</v>
      </c>
      <c r="N31" s="199">
        <v>28.8</v>
      </c>
    </row>
    <row r="32" spans="1:14">
      <c r="A32" s="200"/>
      <c r="B32" s="200"/>
      <c r="C32" s="200"/>
      <c r="D32" s="200" t="s">
        <v>658</v>
      </c>
      <c r="E32" s="200" t="s">
        <v>634</v>
      </c>
      <c r="F32" s="201">
        <v>59731.758999999998</v>
      </c>
      <c r="G32" s="201">
        <v>745929.679</v>
      </c>
      <c r="H32" s="201">
        <v>345651.13500000001</v>
      </c>
      <c r="I32" s="201">
        <v>1091580.814</v>
      </c>
      <c r="J32" s="201">
        <v>640</v>
      </c>
      <c r="K32" s="202">
        <v>62.6</v>
      </c>
      <c r="L32" s="202">
        <v>2.6</v>
      </c>
      <c r="M32" s="202">
        <v>28</v>
      </c>
      <c r="N32" s="202">
        <v>93.2</v>
      </c>
    </row>
    <row r="33" spans="1:14">
      <c r="A33" s="196"/>
      <c r="B33" s="196"/>
      <c r="C33" s="196"/>
      <c r="D33" s="196" t="s">
        <v>659</v>
      </c>
      <c r="E33" s="196" t="s">
        <v>660</v>
      </c>
      <c r="F33" s="198">
        <v>36848.627999999997</v>
      </c>
      <c r="G33" s="198">
        <v>383564.386</v>
      </c>
      <c r="H33" s="198">
        <v>214361.31200000001</v>
      </c>
      <c r="I33" s="198">
        <v>597925.69799999997</v>
      </c>
      <c r="J33" s="198">
        <v>312</v>
      </c>
      <c r="K33" s="199">
        <v>32.799999999999997</v>
      </c>
      <c r="L33" s="199">
        <v>0</v>
      </c>
      <c r="M33" s="199">
        <v>10.8</v>
      </c>
      <c r="N33" s="199">
        <v>43.599999999999994</v>
      </c>
    </row>
    <row r="34" spans="1:14">
      <c r="A34" s="200"/>
      <c r="B34" s="200"/>
      <c r="C34" s="200"/>
      <c r="D34" s="200" t="s">
        <v>661</v>
      </c>
      <c r="E34" s="200" t="s">
        <v>662</v>
      </c>
      <c r="F34" s="201">
        <v>54646.398000000001</v>
      </c>
      <c r="G34" s="201">
        <v>524301.80900000001</v>
      </c>
      <c r="H34" s="201">
        <v>287982.478</v>
      </c>
      <c r="I34" s="201">
        <v>812284.28700000001</v>
      </c>
      <c r="J34" s="201">
        <v>508</v>
      </c>
      <c r="K34" s="202">
        <v>49.2</v>
      </c>
      <c r="L34" s="202">
        <v>0</v>
      </c>
      <c r="M34" s="202">
        <v>22.3</v>
      </c>
      <c r="N34" s="202">
        <v>71.5</v>
      </c>
    </row>
    <row r="35" spans="1:14">
      <c r="A35" s="196"/>
      <c r="B35" s="196"/>
      <c r="C35" s="196"/>
      <c r="D35" s="196" t="s">
        <v>663</v>
      </c>
      <c r="E35" s="196" t="s">
        <v>637</v>
      </c>
      <c r="F35" s="198">
        <v>57906.44</v>
      </c>
      <c r="G35" s="198">
        <v>666574.49199999997</v>
      </c>
      <c r="H35" s="198">
        <v>251166.139</v>
      </c>
      <c r="I35" s="198">
        <v>917740.63099999994</v>
      </c>
      <c r="J35" s="198">
        <v>628</v>
      </c>
      <c r="K35" s="199">
        <v>53.4</v>
      </c>
      <c r="L35" s="199">
        <v>3.2</v>
      </c>
      <c r="M35" s="199">
        <v>14</v>
      </c>
      <c r="N35" s="199">
        <v>70.599999999999994</v>
      </c>
    </row>
    <row r="36" spans="1:14">
      <c r="A36" s="200"/>
      <c r="B36" s="200"/>
      <c r="C36" s="200"/>
      <c r="D36" s="200" t="s">
        <v>664</v>
      </c>
      <c r="E36" s="200" t="s">
        <v>634</v>
      </c>
      <c r="F36" s="201">
        <v>49729.275000000001</v>
      </c>
      <c r="G36" s="201">
        <v>656831.00199999998</v>
      </c>
      <c r="H36" s="201">
        <v>427453.95600000001</v>
      </c>
      <c r="I36" s="201">
        <v>1084284.9580000001</v>
      </c>
      <c r="J36" s="201">
        <v>594</v>
      </c>
      <c r="K36" s="202">
        <v>55.2</v>
      </c>
      <c r="L36" s="202">
        <v>0</v>
      </c>
      <c r="M36" s="202">
        <v>33.799999999999997</v>
      </c>
      <c r="N36" s="202">
        <v>89</v>
      </c>
    </row>
    <row r="37" spans="1:14">
      <c r="A37" s="196"/>
      <c r="B37" s="196"/>
      <c r="C37" s="196"/>
      <c r="D37" s="196" t="s">
        <v>665</v>
      </c>
      <c r="E37" s="196" t="s">
        <v>647</v>
      </c>
      <c r="F37" s="198">
        <v>35801.152999999998</v>
      </c>
      <c r="G37" s="198">
        <v>383790.64799999999</v>
      </c>
      <c r="H37" s="198">
        <v>212085.519</v>
      </c>
      <c r="I37" s="198">
        <v>595876.16700000002</v>
      </c>
      <c r="J37" s="198">
        <v>399</v>
      </c>
      <c r="K37" s="199">
        <v>30</v>
      </c>
      <c r="L37" s="199">
        <v>0.2</v>
      </c>
      <c r="M37" s="199">
        <v>11.1</v>
      </c>
      <c r="N37" s="199">
        <v>41.3</v>
      </c>
    </row>
    <row r="38" spans="1:14">
      <c r="A38" s="200"/>
      <c r="B38" s="200"/>
      <c r="C38" s="200"/>
      <c r="D38" s="200" t="s">
        <v>666</v>
      </c>
      <c r="E38" s="200" t="s">
        <v>634</v>
      </c>
      <c r="F38" s="201">
        <v>39027.027000000002</v>
      </c>
      <c r="G38" s="201">
        <v>586171.28899999999</v>
      </c>
      <c r="H38" s="201">
        <v>287696.74900000001</v>
      </c>
      <c r="I38" s="201">
        <v>873868.03799999994</v>
      </c>
      <c r="J38" s="201">
        <v>507</v>
      </c>
      <c r="K38" s="202">
        <v>44.1</v>
      </c>
      <c r="L38" s="202">
        <v>1.8</v>
      </c>
      <c r="M38" s="202">
        <v>18.600000000000001</v>
      </c>
      <c r="N38" s="202">
        <v>64.5</v>
      </c>
    </row>
    <row r="39" spans="1:14">
      <c r="A39" s="196"/>
      <c r="B39" s="196"/>
      <c r="C39" s="196"/>
      <c r="D39" s="196" t="s">
        <v>667</v>
      </c>
      <c r="E39" s="196" t="s">
        <v>637</v>
      </c>
      <c r="F39" s="198">
        <v>25075.094000000001</v>
      </c>
      <c r="G39" s="198">
        <v>287453.54399999999</v>
      </c>
      <c r="H39" s="198">
        <v>187952.33600000001</v>
      </c>
      <c r="I39" s="198">
        <v>475405.88</v>
      </c>
      <c r="J39" s="198">
        <v>228</v>
      </c>
      <c r="K39" s="199">
        <v>19.5</v>
      </c>
      <c r="L39" s="199">
        <v>3.1</v>
      </c>
      <c r="M39" s="199">
        <v>11.1</v>
      </c>
      <c r="N39" s="199">
        <v>33.700000000000003</v>
      </c>
    </row>
    <row r="40" spans="1:14">
      <c r="A40" s="200"/>
      <c r="B40" s="200"/>
      <c r="C40" s="200"/>
      <c r="D40" s="200" t="s">
        <v>668</v>
      </c>
      <c r="E40" s="200" t="s">
        <v>634</v>
      </c>
      <c r="F40" s="201">
        <v>51054.264000000003</v>
      </c>
      <c r="G40" s="201">
        <v>701671.12800000003</v>
      </c>
      <c r="H40" s="201">
        <v>255470.90299999999</v>
      </c>
      <c r="I40" s="201">
        <v>957142.03099999996</v>
      </c>
      <c r="J40" s="201">
        <v>642</v>
      </c>
      <c r="K40" s="202">
        <v>59.1</v>
      </c>
      <c r="L40" s="202">
        <v>2.2000000000000002</v>
      </c>
      <c r="M40" s="202">
        <v>25.4</v>
      </c>
      <c r="N40" s="202">
        <v>86.7</v>
      </c>
    </row>
    <row r="41" spans="1:14">
      <c r="A41" s="196"/>
      <c r="B41" s="196"/>
      <c r="C41" s="196"/>
      <c r="D41" s="196" t="s">
        <v>669</v>
      </c>
      <c r="E41" s="196" t="s">
        <v>634</v>
      </c>
      <c r="F41" s="198">
        <v>46767.315999999999</v>
      </c>
      <c r="G41" s="198">
        <v>507897.24900000001</v>
      </c>
      <c r="H41" s="198">
        <v>356296.85399999999</v>
      </c>
      <c r="I41" s="198">
        <v>864194.103</v>
      </c>
      <c r="J41" s="198">
        <v>462</v>
      </c>
      <c r="K41" s="199">
        <v>38.799999999999997</v>
      </c>
      <c r="L41" s="199">
        <v>0</v>
      </c>
      <c r="M41" s="199">
        <v>29.8</v>
      </c>
      <c r="N41" s="199">
        <v>68.599999999999994</v>
      </c>
    </row>
    <row r="42" spans="1:14">
      <c r="A42" s="200"/>
      <c r="B42" s="200"/>
      <c r="C42" s="200"/>
      <c r="D42" s="200" t="s">
        <v>670</v>
      </c>
      <c r="E42" s="200" t="s">
        <v>637</v>
      </c>
      <c r="F42" s="201">
        <v>32306.815999999999</v>
      </c>
      <c r="G42" s="201">
        <v>387683.21500000003</v>
      </c>
      <c r="H42" s="201">
        <v>201586.94399999999</v>
      </c>
      <c r="I42" s="201">
        <v>589270.15899999999</v>
      </c>
      <c r="J42" s="201">
        <v>350</v>
      </c>
      <c r="K42" s="202">
        <v>30.5</v>
      </c>
      <c r="L42" s="202">
        <v>0.3</v>
      </c>
      <c r="M42" s="202">
        <v>14.2</v>
      </c>
      <c r="N42" s="202">
        <v>45</v>
      </c>
    </row>
    <row r="43" spans="1:14">
      <c r="A43" s="196"/>
      <c r="B43" s="196"/>
      <c r="C43" s="196"/>
      <c r="D43" s="196" t="s">
        <v>671</v>
      </c>
      <c r="E43" s="196" t="s">
        <v>634</v>
      </c>
      <c r="F43" s="198">
        <v>43212.69</v>
      </c>
      <c r="G43" s="198">
        <v>391536.86300000001</v>
      </c>
      <c r="H43" s="198">
        <v>290554.51699999999</v>
      </c>
      <c r="I43" s="198">
        <v>682091.38</v>
      </c>
      <c r="J43" s="198">
        <v>314</v>
      </c>
      <c r="K43" s="199">
        <v>30.4</v>
      </c>
      <c r="L43" s="199">
        <v>0</v>
      </c>
      <c r="M43" s="199">
        <v>12.2</v>
      </c>
      <c r="N43" s="199">
        <v>42.599999999999994</v>
      </c>
    </row>
    <row r="44" spans="1:14">
      <c r="A44" s="200"/>
      <c r="B44" s="200"/>
      <c r="C44" s="200"/>
      <c r="D44" s="200" t="s">
        <v>672</v>
      </c>
      <c r="E44" s="200" t="s">
        <v>634</v>
      </c>
      <c r="F44" s="201">
        <v>47756.192999999999</v>
      </c>
      <c r="G44" s="201">
        <v>594699.527</v>
      </c>
      <c r="H44" s="201">
        <v>371739.16100000002</v>
      </c>
      <c r="I44" s="201">
        <v>966438.68800000008</v>
      </c>
      <c r="J44" s="201">
        <v>473</v>
      </c>
      <c r="K44" s="202">
        <v>48.3</v>
      </c>
      <c r="L44" s="202">
        <v>3</v>
      </c>
      <c r="M44" s="202">
        <v>8.6999999999999993</v>
      </c>
      <c r="N44" s="202">
        <v>60</v>
      </c>
    </row>
    <row r="45" spans="1:14">
      <c r="A45" s="196"/>
      <c r="B45" s="196"/>
      <c r="C45" s="196"/>
      <c r="D45" s="196" t="s">
        <v>673</v>
      </c>
      <c r="E45" s="196" t="s">
        <v>634</v>
      </c>
      <c r="F45" s="198">
        <v>43639.591999999997</v>
      </c>
      <c r="G45" s="198">
        <v>550736.69999999995</v>
      </c>
      <c r="H45" s="198">
        <v>316587.565</v>
      </c>
      <c r="I45" s="198">
        <v>867324.2649999999</v>
      </c>
      <c r="J45" s="198">
        <v>462</v>
      </c>
      <c r="K45" s="199">
        <v>41.1</v>
      </c>
      <c r="L45" s="199">
        <v>3.9</v>
      </c>
      <c r="M45" s="199">
        <v>22.7</v>
      </c>
      <c r="N45" s="199">
        <v>67.7</v>
      </c>
    </row>
    <row r="46" spans="1:14">
      <c r="A46" s="196"/>
      <c r="B46" s="196"/>
      <c r="C46" s="203" t="s">
        <v>674</v>
      </c>
      <c r="D46" s="203"/>
      <c r="E46" s="203"/>
      <c r="F46" s="204">
        <v>1337881.8970000003</v>
      </c>
      <c r="G46" s="204">
        <v>17452988.044999998</v>
      </c>
      <c r="H46" s="204">
        <v>8985144.6190000009</v>
      </c>
      <c r="I46" s="204">
        <v>26438132.663999997</v>
      </c>
      <c r="J46" s="204">
        <v>14183</v>
      </c>
      <c r="K46" s="205">
        <v>1362.3999999999999</v>
      </c>
      <c r="L46" s="205">
        <v>55.500000000000007</v>
      </c>
      <c r="M46" s="205">
        <v>702.90000000000009</v>
      </c>
      <c r="N46" s="205">
        <v>2120.8000000000002</v>
      </c>
    </row>
    <row r="47" spans="1:14" ht="10.15" customHeight="1">
      <c r="A47" s="196"/>
      <c r="B47" s="196"/>
      <c r="C47" s="189"/>
      <c r="D47" s="189"/>
      <c r="E47" s="189"/>
      <c r="F47" s="191"/>
      <c r="G47" s="191"/>
      <c r="H47" s="191"/>
      <c r="I47" s="191"/>
      <c r="J47" s="191"/>
      <c r="K47" s="192"/>
      <c r="L47" s="192"/>
      <c r="M47" s="192"/>
      <c r="N47" s="192"/>
    </row>
    <row r="48" spans="1:14">
      <c r="A48" s="196"/>
      <c r="B48" s="196" t="s">
        <v>675</v>
      </c>
      <c r="C48" s="193" t="s">
        <v>294</v>
      </c>
      <c r="D48" s="193"/>
      <c r="E48" s="193"/>
      <c r="F48" s="198"/>
      <c r="G48" s="198"/>
      <c r="H48" s="198"/>
      <c r="I48" s="198"/>
      <c r="J48" s="198"/>
      <c r="K48" s="199"/>
      <c r="L48" s="199"/>
      <c r="M48" s="199"/>
      <c r="N48" s="199"/>
    </row>
    <row r="49" spans="1:14">
      <c r="A49" s="200"/>
      <c r="B49" s="200"/>
      <c r="C49" s="200"/>
      <c r="D49" s="200" t="s">
        <v>676</v>
      </c>
      <c r="E49" s="200" t="s">
        <v>634</v>
      </c>
      <c r="F49" s="201">
        <v>69306.947</v>
      </c>
      <c r="G49" s="201">
        <v>917602.06700000004</v>
      </c>
      <c r="H49" s="201">
        <v>314346.27600000001</v>
      </c>
      <c r="I49" s="201">
        <v>1231948.3430000001</v>
      </c>
      <c r="J49" s="201">
        <v>643</v>
      </c>
      <c r="K49" s="202">
        <v>68.3</v>
      </c>
      <c r="L49" s="202">
        <v>8.1</v>
      </c>
      <c r="M49" s="202">
        <v>42.8</v>
      </c>
      <c r="N49" s="202">
        <v>119.19999999999999</v>
      </c>
    </row>
    <row r="50" spans="1:14">
      <c r="A50" s="196"/>
      <c r="B50" s="196"/>
      <c r="C50" s="196"/>
      <c r="D50" s="196" t="s">
        <v>677</v>
      </c>
      <c r="E50" s="196" t="s">
        <v>634</v>
      </c>
      <c r="F50" s="198">
        <v>95250.944000000003</v>
      </c>
      <c r="G50" s="198">
        <v>941892.83400000003</v>
      </c>
      <c r="H50" s="198">
        <v>443361.62199999997</v>
      </c>
      <c r="I50" s="198">
        <v>1385254.456</v>
      </c>
      <c r="J50" s="198">
        <v>903</v>
      </c>
      <c r="K50" s="199">
        <v>81.599999999999994</v>
      </c>
      <c r="L50" s="199">
        <v>0</v>
      </c>
      <c r="M50" s="199">
        <v>43.2</v>
      </c>
      <c r="N50" s="199">
        <v>124.8</v>
      </c>
    </row>
    <row r="51" spans="1:14">
      <c r="A51" s="200"/>
      <c r="B51" s="200"/>
      <c r="C51" s="200"/>
      <c r="D51" s="200" t="s">
        <v>678</v>
      </c>
      <c r="E51" s="200" t="s">
        <v>634</v>
      </c>
      <c r="F51" s="201">
        <v>64433.258999999998</v>
      </c>
      <c r="G51" s="201">
        <v>641006.93500000006</v>
      </c>
      <c r="H51" s="201">
        <v>236577.44399999999</v>
      </c>
      <c r="I51" s="201">
        <v>877584.37900000007</v>
      </c>
      <c r="J51" s="201">
        <v>571</v>
      </c>
      <c r="K51" s="202">
        <v>46.6</v>
      </c>
      <c r="L51" s="202">
        <v>3.6</v>
      </c>
      <c r="M51" s="202">
        <v>21.5</v>
      </c>
      <c r="N51" s="202">
        <v>71.7</v>
      </c>
    </row>
    <row r="52" spans="1:14">
      <c r="A52" s="196"/>
      <c r="B52" s="196"/>
      <c r="C52" s="196"/>
      <c r="D52" s="196" t="s">
        <v>679</v>
      </c>
      <c r="E52" s="196" t="s">
        <v>634</v>
      </c>
      <c r="F52" s="198">
        <v>12645.07</v>
      </c>
      <c r="G52" s="198">
        <v>490946.47499999998</v>
      </c>
      <c r="H52" s="198">
        <v>124533.716</v>
      </c>
      <c r="I52" s="198">
        <v>615480.19099999999</v>
      </c>
      <c r="J52" s="198">
        <v>351</v>
      </c>
      <c r="K52" s="199">
        <v>41.1</v>
      </c>
      <c r="L52" s="199">
        <v>0.5</v>
      </c>
      <c r="M52" s="199">
        <v>8.6999999999999993</v>
      </c>
      <c r="N52" s="199">
        <v>50.3</v>
      </c>
    </row>
    <row r="53" spans="1:14">
      <c r="A53" s="200"/>
      <c r="B53" s="200"/>
      <c r="C53" s="200"/>
      <c r="D53" s="200" t="s">
        <v>680</v>
      </c>
      <c r="E53" s="200" t="s">
        <v>634</v>
      </c>
      <c r="F53" s="201">
        <v>53429.936000000002</v>
      </c>
      <c r="G53" s="201">
        <v>521428.56099999999</v>
      </c>
      <c r="H53" s="201">
        <v>201104.231</v>
      </c>
      <c r="I53" s="201">
        <v>722532.79200000002</v>
      </c>
      <c r="J53" s="201">
        <v>483</v>
      </c>
      <c r="K53" s="202">
        <v>41</v>
      </c>
      <c r="L53" s="202">
        <v>3.1</v>
      </c>
      <c r="M53" s="202">
        <v>19.3</v>
      </c>
      <c r="N53" s="202">
        <v>63.400000000000006</v>
      </c>
    </row>
    <row r="54" spans="1:14">
      <c r="A54" s="196"/>
      <c r="B54" s="196"/>
      <c r="C54" s="196"/>
      <c r="D54" s="196" t="s">
        <v>681</v>
      </c>
      <c r="E54" s="196" t="s">
        <v>634</v>
      </c>
      <c r="F54" s="198">
        <v>67979.296000000002</v>
      </c>
      <c r="G54" s="198">
        <v>663541.67099999997</v>
      </c>
      <c r="H54" s="198">
        <v>247022.90299999999</v>
      </c>
      <c r="I54" s="198">
        <v>910564.57400000002</v>
      </c>
      <c r="J54" s="198">
        <v>571</v>
      </c>
      <c r="K54" s="199">
        <v>54.7</v>
      </c>
      <c r="L54" s="199">
        <v>0</v>
      </c>
      <c r="M54" s="199">
        <v>9.4</v>
      </c>
      <c r="N54" s="199">
        <v>64.100000000000009</v>
      </c>
    </row>
    <row r="55" spans="1:14">
      <c r="A55" s="200"/>
      <c r="B55" s="200"/>
      <c r="C55" s="200"/>
      <c r="D55" s="200" t="s">
        <v>682</v>
      </c>
      <c r="E55" s="200" t="s">
        <v>634</v>
      </c>
      <c r="F55" s="201">
        <v>18619.947</v>
      </c>
      <c r="G55" s="201">
        <v>462087.06900000002</v>
      </c>
      <c r="H55" s="201">
        <v>167506.51800000001</v>
      </c>
      <c r="I55" s="201">
        <v>629593.58700000006</v>
      </c>
      <c r="J55" s="201">
        <v>392</v>
      </c>
      <c r="K55" s="202">
        <v>39.1</v>
      </c>
      <c r="L55" s="202">
        <v>3.3</v>
      </c>
      <c r="M55" s="202">
        <v>17</v>
      </c>
      <c r="N55" s="202">
        <v>59.4</v>
      </c>
    </row>
    <row r="56" spans="1:14">
      <c r="A56" s="196"/>
      <c r="B56" s="196"/>
      <c r="C56" s="196"/>
      <c r="D56" s="196" t="s">
        <v>683</v>
      </c>
      <c r="E56" s="196" t="s">
        <v>634</v>
      </c>
      <c r="F56" s="198">
        <v>31671.105</v>
      </c>
      <c r="G56" s="198">
        <v>495449.054</v>
      </c>
      <c r="H56" s="198">
        <v>175505.54800000001</v>
      </c>
      <c r="I56" s="198">
        <v>670954.60199999996</v>
      </c>
      <c r="J56" s="198">
        <v>444</v>
      </c>
      <c r="K56" s="199">
        <v>39.700000000000003</v>
      </c>
      <c r="L56" s="199">
        <v>0.8</v>
      </c>
      <c r="M56" s="199">
        <v>14.6</v>
      </c>
      <c r="N56" s="199">
        <v>55.1</v>
      </c>
    </row>
    <row r="57" spans="1:14">
      <c r="A57" s="200"/>
      <c r="B57" s="200"/>
      <c r="C57" s="200"/>
      <c r="D57" s="200" t="s">
        <v>684</v>
      </c>
      <c r="E57" s="200" t="s">
        <v>634</v>
      </c>
      <c r="F57" s="201">
        <v>54686.095999999998</v>
      </c>
      <c r="G57" s="201">
        <v>583406.85600000003</v>
      </c>
      <c r="H57" s="201">
        <v>319073.98700000002</v>
      </c>
      <c r="I57" s="201">
        <v>902480.84300000011</v>
      </c>
      <c r="J57" s="201">
        <v>591</v>
      </c>
      <c r="K57" s="202">
        <v>43</v>
      </c>
      <c r="L57" s="202">
        <v>10</v>
      </c>
      <c r="M57" s="202">
        <v>17.2</v>
      </c>
      <c r="N57" s="202">
        <v>70.2</v>
      </c>
    </row>
    <row r="58" spans="1:14">
      <c r="A58" s="196"/>
      <c r="B58" s="196"/>
      <c r="C58" s="203" t="s">
        <v>685</v>
      </c>
      <c r="D58" s="203"/>
      <c r="E58" s="203"/>
      <c r="F58" s="204">
        <v>468022.60000000003</v>
      </c>
      <c r="G58" s="204">
        <v>5717361.5220000008</v>
      </c>
      <c r="H58" s="204">
        <v>2229032.2449999996</v>
      </c>
      <c r="I58" s="204">
        <v>7946393.7670000009</v>
      </c>
      <c r="J58" s="204">
        <v>4949</v>
      </c>
      <c r="K58" s="205">
        <v>455.09999999999997</v>
      </c>
      <c r="L58" s="205">
        <v>29.4</v>
      </c>
      <c r="M58" s="205">
        <v>193.7</v>
      </c>
      <c r="N58" s="205">
        <v>678.19999999999993</v>
      </c>
    </row>
    <row r="59" spans="1:14" ht="10.15" customHeight="1">
      <c r="A59" s="196"/>
      <c r="B59" s="196"/>
      <c r="C59" s="189"/>
      <c r="D59" s="189"/>
      <c r="E59" s="189"/>
      <c r="F59" s="191"/>
      <c r="G59" s="191"/>
      <c r="H59" s="191"/>
      <c r="I59" s="191"/>
      <c r="J59" s="191"/>
      <c r="K59" s="192"/>
      <c r="L59" s="192"/>
      <c r="M59" s="192"/>
      <c r="N59" s="192"/>
    </row>
    <row r="60" spans="1:14">
      <c r="A60" s="196"/>
      <c r="B60" s="196" t="s">
        <v>686</v>
      </c>
      <c r="C60" s="193" t="s">
        <v>303</v>
      </c>
      <c r="D60" s="193"/>
      <c r="E60" s="193"/>
      <c r="F60" s="198"/>
      <c r="G60" s="198"/>
      <c r="H60" s="198"/>
      <c r="I60" s="198"/>
      <c r="J60" s="198"/>
      <c r="K60" s="199"/>
      <c r="L60" s="199"/>
      <c r="M60" s="199"/>
      <c r="N60" s="199"/>
    </row>
    <row r="61" spans="1:14">
      <c r="A61" s="200"/>
      <c r="B61" s="200"/>
      <c r="C61" s="200"/>
      <c r="D61" s="200" t="s">
        <v>687</v>
      </c>
      <c r="E61" s="200" t="s">
        <v>634</v>
      </c>
      <c r="F61" s="201">
        <v>52340.983</v>
      </c>
      <c r="G61" s="201">
        <v>667018.31599999999</v>
      </c>
      <c r="H61" s="201">
        <v>320163.147</v>
      </c>
      <c r="I61" s="201">
        <v>987181.46299999999</v>
      </c>
      <c r="J61" s="201">
        <v>524</v>
      </c>
      <c r="K61" s="202">
        <v>48.6</v>
      </c>
      <c r="L61" s="202">
        <v>7.7</v>
      </c>
      <c r="M61" s="202">
        <v>30.9</v>
      </c>
      <c r="N61" s="202">
        <v>87.2</v>
      </c>
    </row>
    <row r="62" spans="1:14">
      <c r="A62" s="196"/>
      <c r="B62" s="196"/>
      <c r="C62" s="203" t="s">
        <v>688</v>
      </c>
      <c r="D62" s="203"/>
      <c r="E62" s="203"/>
      <c r="F62" s="204">
        <v>52340.983</v>
      </c>
      <c r="G62" s="204">
        <v>667018.31599999999</v>
      </c>
      <c r="H62" s="204">
        <v>320163.147</v>
      </c>
      <c r="I62" s="204">
        <v>987181.46299999999</v>
      </c>
      <c r="J62" s="204">
        <v>524</v>
      </c>
      <c r="K62" s="205">
        <v>48.6</v>
      </c>
      <c r="L62" s="205">
        <v>7.7</v>
      </c>
      <c r="M62" s="205">
        <v>30.9</v>
      </c>
      <c r="N62" s="205">
        <v>87.2</v>
      </c>
    </row>
    <row r="63" spans="1:14" ht="10.15" customHeight="1">
      <c r="A63" s="196"/>
      <c r="B63" s="196"/>
      <c r="C63" s="189"/>
      <c r="D63" s="189"/>
      <c r="E63" s="189"/>
      <c r="F63" s="191"/>
      <c r="G63" s="191"/>
      <c r="H63" s="191"/>
      <c r="I63" s="191"/>
      <c r="J63" s="191"/>
      <c r="K63" s="192"/>
      <c r="L63" s="192"/>
      <c r="M63" s="192"/>
      <c r="N63" s="192"/>
    </row>
    <row r="64" spans="1:14">
      <c r="A64" s="196"/>
      <c r="B64" s="196" t="s">
        <v>689</v>
      </c>
      <c r="C64" s="193" t="s">
        <v>298</v>
      </c>
      <c r="D64" s="193"/>
      <c r="E64" s="193"/>
      <c r="F64" s="198"/>
      <c r="G64" s="198"/>
      <c r="H64" s="198"/>
      <c r="I64" s="198"/>
      <c r="J64" s="198"/>
      <c r="K64" s="199"/>
      <c r="L64" s="199"/>
      <c r="M64" s="199"/>
      <c r="N64" s="199"/>
    </row>
    <row r="65" spans="1:14">
      <c r="A65" s="200"/>
      <c r="B65" s="200"/>
      <c r="C65" s="200"/>
      <c r="D65" s="200" t="s">
        <v>690</v>
      </c>
      <c r="E65" s="200" t="s">
        <v>634</v>
      </c>
      <c r="F65" s="201">
        <v>9781.4249999999993</v>
      </c>
      <c r="G65" s="201">
        <v>517309.89899999998</v>
      </c>
      <c r="H65" s="201">
        <v>198114.09700000001</v>
      </c>
      <c r="I65" s="201">
        <v>715423.99600000004</v>
      </c>
      <c r="J65" s="201">
        <v>410</v>
      </c>
      <c r="K65" s="202">
        <v>41.2</v>
      </c>
      <c r="L65" s="202">
        <v>0.9</v>
      </c>
      <c r="M65" s="202">
        <v>17.7</v>
      </c>
      <c r="N65" s="202">
        <v>59.8</v>
      </c>
    </row>
    <row r="66" spans="1:14">
      <c r="A66" s="196"/>
      <c r="B66" s="196"/>
      <c r="C66" s="196"/>
      <c r="D66" s="196" t="s">
        <v>691</v>
      </c>
      <c r="E66" s="196" t="s">
        <v>637</v>
      </c>
      <c r="F66" s="198">
        <v>6394.6850000000004</v>
      </c>
      <c r="G66" s="198">
        <v>503182.79599999997</v>
      </c>
      <c r="H66" s="198">
        <v>215364.77600000001</v>
      </c>
      <c r="I66" s="198">
        <v>718547.57199999993</v>
      </c>
      <c r="J66" s="198">
        <v>499</v>
      </c>
      <c r="K66" s="199">
        <v>43.6</v>
      </c>
      <c r="L66" s="199">
        <v>1</v>
      </c>
      <c r="M66" s="199">
        <v>22</v>
      </c>
      <c r="N66" s="199">
        <v>66.599999999999994</v>
      </c>
    </row>
    <row r="67" spans="1:14">
      <c r="A67" s="200"/>
      <c r="B67" s="200"/>
      <c r="C67" s="200"/>
      <c r="D67" s="200" t="s">
        <v>692</v>
      </c>
      <c r="E67" s="200" t="s">
        <v>647</v>
      </c>
      <c r="F67" s="201">
        <v>12779.641</v>
      </c>
      <c r="G67" s="201">
        <v>516519.72899999999</v>
      </c>
      <c r="H67" s="201">
        <v>231476.492</v>
      </c>
      <c r="I67" s="201">
        <v>747996.22100000002</v>
      </c>
      <c r="J67" s="201">
        <v>523</v>
      </c>
      <c r="K67" s="202">
        <v>42.8</v>
      </c>
      <c r="L67" s="202">
        <v>0</v>
      </c>
      <c r="M67" s="202">
        <v>16</v>
      </c>
      <c r="N67" s="202">
        <v>58.8</v>
      </c>
    </row>
    <row r="68" spans="1:14">
      <c r="A68" s="196"/>
      <c r="B68" s="196"/>
      <c r="C68" s="196"/>
      <c r="D68" s="196" t="s">
        <v>693</v>
      </c>
      <c r="E68" s="196" t="s">
        <v>637</v>
      </c>
      <c r="F68" s="198">
        <v>9087.2999999999993</v>
      </c>
      <c r="G68" s="198">
        <v>524083.21</v>
      </c>
      <c r="H68" s="198">
        <v>260590.478</v>
      </c>
      <c r="I68" s="198">
        <v>784673.68800000008</v>
      </c>
      <c r="J68" s="198">
        <v>556</v>
      </c>
      <c r="K68" s="199">
        <v>41.7</v>
      </c>
      <c r="L68" s="199">
        <v>1</v>
      </c>
      <c r="M68" s="199">
        <v>27</v>
      </c>
      <c r="N68" s="199">
        <v>69.7</v>
      </c>
    </row>
    <row r="69" spans="1:14">
      <c r="A69" s="200"/>
      <c r="B69" s="200"/>
      <c r="C69" s="200"/>
      <c r="D69" s="200" t="s">
        <v>694</v>
      </c>
      <c r="E69" s="200" t="s">
        <v>634</v>
      </c>
      <c r="F69" s="201">
        <v>23289.404999999999</v>
      </c>
      <c r="G69" s="201">
        <v>387498.64899999998</v>
      </c>
      <c r="H69" s="201">
        <v>183304.42800000001</v>
      </c>
      <c r="I69" s="201">
        <v>570803.07700000005</v>
      </c>
      <c r="J69" s="201">
        <v>279</v>
      </c>
      <c r="K69" s="202">
        <v>26.8</v>
      </c>
      <c r="L69" s="202">
        <v>1.5</v>
      </c>
      <c r="M69" s="202">
        <v>24.9</v>
      </c>
      <c r="N69" s="202">
        <v>53.2</v>
      </c>
    </row>
    <row r="70" spans="1:14">
      <c r="A70" s="196"/>
      <c r="B70" s="196"/>
      <c r="C70" s="203" t="s">
        <v>695</v>
      </c>
      <c r="D70" s="203"/>
      <c r="E70" s="203"/>
      <c r="F70" s="204">
        <v>61332.455999999998</v>
      </c>
      <c r="G70" s="204">
        <v>2448594.2829999998</v>
      </c>
      <c r="H70" s="204">
        <v>1088850.2709999999</v>
      </c>
      <c r="I70" s="204">
        <v>3537444.5539999995</v>
      </c>
      <c r="J70" s="204">
        <v>2267</v>
      </c>
      <c r="K70" s="205">
        <v>196.10000000000002</v>
      </c>
      <c r="L70" s="205">
        <v>4.4000000000000004</v>
      </c>
      <c r="M70" s="205">
        <v>107.6</v>
      </c>
      <c r="N70" s="205">
        <v>308.10000000000002</v>
      </c>
    </row>
    <row r="71" spans="1:14" ht="10.15" customHeight="1">
      <c r="A71" s="196"/>
      <c r="B71" s="196"/>
      <c r="C71" s="189"/>
      <c r="D71" s="189"/>
      <c r="E71" s="189"/>
      <c r="F71" s="191"/>
      <c r="G71" s="191"/>
      <c r="H71" s="191"/>
      <c r="I71" s="191"/>
      <c r="J71" s="191"/>
      <c r="K71" s="192"/>
      <c r="L71" s="192"/>
      <c r="M71" s="192"/>
      <c r="N71" s="192"/>
    </row>
    <row r="72" spans="1:14">
      <c r="A72" s="196"/>
      <c r="B72" s="196" t="s">
        <v>696</v>
      </c>
      <c r="C72" s="193" t="s">
        <v>295</v>
      </c>
      <c r="D72" s="193"/>
      <c r="E72" s="193"/>
      <c r="F72" s="198"/>
      <c r="G72" s="198"/>
      <c r="H72" s="198"/>
      <c r="I72" s="198"/>
      <c r="J72" s="198"/>
      <c r="K72" s="199"/>
      <c r="L72" s="199"/>
      <c r="M72" s="199"/>
      <c r="N72" s="199"/>
    </row>
    <row r="73" spans="1:14">
      <c r="A73" s="200"/>
      <c r="B73" s="200"/>
      <c r="C73" s="200"/>
      <c r="D73" s="200" t="s">
        <v>697</v>
      </c>
      <c r="E73" s="200" t="s">
        <v>634</v>
      </c>
      <c r="F73" s="201">
        <v>40337.561999999998</v>
      </c>
      <c r="G73" s="201">
        <v>519514.73300000001</v>
      </c>
      <c r="H73" s="201">
        <v>311869.413</v>
      </c>
      <c r="I73" s="201">
        <v>831384.14599999995</v>
      </c>
      <c r="J73" s="201">
        <v>504</v>
      </c>
      <c r="K73" s="202">
        <v>45.2</v>
      </c>
      <c r="L73" s="202">
        <v>2.5</v>
      </c>
      <c r="M73" s="202">
        <v>20.6</v>
      </c>
      <c r="N73" s="202">
        <v>68.300000000000011</v>
      </c>
    </row>
    <row r="74" spans="1:14">
      <c r="A74" s="196"/>
      <c r="B74" s="196"/>
      <c r="C74" s="196"/>
      <c r="D74" s="196" t="s">
        <v>698</v>
      </c>
      <c r="E74" s="196" t="s">
        <v>634</v>
      </c>
      <c r="F74" s="198">
        <v>32938.786999999997</v>
      </c>
      <c r="G74" s="198">
        <v>848886.22199999995</v>
      </c>
      <c r="H74" s="198">
        <v>302397.36200000002</v>
      </c>
      <c r="I74" s="198">
        <v>1151283.584</v>
      </c>
      <c r="J74" s="198">
        <v>818</v>
      </c>
      <c r="K74" s="199">
        <v>57.7</v>
      </c>
      <c r="L74" s="199">
        <v>16.7</v>
      </c>
      <c r="M74" s="199">
        <v>33.299999999999997</v>
      </c>
      <c r="N74" s="199">
        <v>107.7</v>
      </c>
    </row>
    <row r="75" spans="1:14">
      <c r="A75" s="200"/>
      <c r="B75" s="200"/>
      <c r="C75" s="200"/>
      <c r="D75" s="200" t="s">
        <v>699</v>
      </c>
      <c r="E75" s="200" t="s">
        <v>634</v>
      </c>
      <c r="F75" s="201">
        <v>8926.6319999999996</v>
      </c>
      <c r="G75" s="201">
        <v>464642.848</v>
      </c>
      <c r="H75" s="201">
        <v>215443.46100000001</v>
      </c>
      <c r="I75" s="201">
        <v>680086.30900000001</v>
      </c>
      <c r="J75" s="201">
        <v>409</v>
      </c>
      <c r="K75" s="202">
        <v>42.3</v>
      </c>
      <c r="L75" s="202">
        <v>0.5</v>
      </c>
      <c r="M75" s="202">
        <v>14.8</v>
      </c>
      <c r="N75" s="202">
        <v>57.599999999999994</v>
      </c>
    </row>
    <row r="76" spans="1:14">
      <c r="A76" s="196"/>
      <c r="B76" s="196"/>
      <c r="C76" s="196"/>
      <c r="D76" s="196" t="s">
        <v>700</v>
      </c>
      <c r="E76" s="196" t="s">
        <v>634</v>
      </c>
      <c r="F76" s="198">
        <v>57954.913</v>
      </c>
      <c r="G76" s="198">
        <v>683033.34600000002</v>
      </c>
      <c r="H76" s="198">
        <v>401080.62599999999</v>
      </c>
      <c r="I76" s="198">
        <v>1084113.9720000001</v>
      </c>
      <c r="J76" s="198">
        <v>525</v>
      </c>
      <c r="K76" s="199">
        <v>50.7</v>
      </c>
      <c r="L76" s="199">
        <v>11</v>
      </c>
      <c r="M76" s="199">
        <v>20</v>
      </c>
      <c r="N76" s="199">
        <v>81.7</v>
      </c>
    </row>
    <row r="77" spans="1:14">
      <c r="A77" s="200"/>
      <c r="B77" s="200"/>
      <c r="C77" s="200"/>
      <c r="D77" s="200" t="s">
        <v>701</v>
      </c>
      <c r="E77" s="200" t="s">
        <v>634</v>
      </c>
      <c r="F77" s="201">
        <v>33102.843999999997</v>
      </c>
      <c r="G77" s="201">
        <v>525760.71200000006</v>
      </c>
      <c r="H77" s="201">
        <v>237044.19699999999</v>
      </c>
      <c r="I77" s="201">
        <v>762804.90899999999</v>
      </c>
      <c r="J77" s="201">
        <v>416</v>
      </c>
      <c r="K77" s="202">
        <v>42.2</v>
      </c>
      <c r="L77" s="202">
        <v>0.6</v>
      </c>
      <c r="M77" s="202">
        <v>20.3</v>
      </c>
      <c r="N77" s="202">
        <v>63.100000000000009</v>
      </c>
    </row>
    <row r="78" spans="1:14">
      <c r="A78" s="196"/>
      <c r="B78" s="196"/>
      <c r="C78" s="196"/>
      <c r="D78" s="196" t="s">
        <v>702</v>
      </c>
      <c r="E78" s="196" t="s">
        <v>709</v>
      </c>
      <c r="F78" s="198">
        <v>39.984000000000002</v>
      </c>
      <c r="G78" s="198">
        <v>60844.387000000002</v>
      </c>
      <c r="H78" s="198">
        <v>21886.579000000002</v>
      </c>
      <c r="I78" s="198">
        <v>82730.966</v>
      </c>
      <c r="J78" s="198">
        <v>94</v>
      </c>
      <c r="K78" s="199">
        <v>9.8000000000000007</v>
      </c>
      <c r="L78" s="199">
        <v>1</v>
      </c>
      <c r="M78" s="199">
        <v>5.5</v>
      </c>
      <c r="N78" s="199">
        <v>16.3</v>
      </c>
    </row>
    <row r="79" spans="1:14">
      <c r="A79" s="200"/>
      <c r="B79" s="200"/>
      <c r="C79" s="200"/>
      <c r="D79" s="200" t="s">
        <v>704</v>
      </c>
      <c r="E79" s="200" t="s">
        <v>634</v>
      </c>
      <c r="F79" s="201">
        <v>38512.498</v>
      </c>
      <c r="G79" s="201">
        <v>708635.23699999996</v>
      </c>
      <c r="H79" s="201">
        <v>281290.40999999997</v>
      </c>
      <c r="I79" s="201">
        <v>989925.64699999988</v>
      </c>
      <c r="J79" s="201">
        <v>711</v>
      </c>
      <c r="K79" s="202">
        <v>58.2</v>
      </c>
      <c r="L79" s="202">
        <v>9.3000000000000007</v>
      </c>
      <c r="M79" s="202">
        <v>21.1</v>
      </c>
      <c r="N79" s="202">
        <v>88.6</v>
      </c>
    </row>
    <row r="80" spans="1:14">
      <c r="A80" s="196"/>
      <c r="B80" s="196"/>
      <c r="C80" s="196"/>
      <c r="D80" s="196" t="s">
        <v>705</v>
      </c>
      <c r="E80" s="196" t="s">
        <v>634</v>
      </c>
      <c r="F80" s="198">
        <v>4484.5119999999997</v>
      </c>
      <c r="G80" s="198">
        <v>561833.85600000003</v>
      </c>
      <c r="H80" s="198">
        <v>221285.291</v>
      </c>
      <c r="I80" s="198">
        <v>783119.147</v>
      </c>
      <c r="J80" s="198">
        <v>532</v>
      </c>
      <c r="K80" s="199">
        <v>53.3</v>
      </c>
      <c r="L80" s="199">
        <v>5.0999999999999996</v>
      </c>
      <c r="M80" s="199">
        <v>14.5</v>
      </c>
      <c r="N80" s="199">
        <v>72.900000000000006</v>
      </c>
    </row>
    <row r="81" spans="1:14">
      <c r="A81" s="196"/>
      <c r="B81" s="196"/>
      <c r="C81" s="203" t="s">
        <v>706</v>
      </c>
      <c r="D81" s="203"/>
      <c r="E81" s="203"/>
      <c r="F81" s="204">
        <v>216297.73199999993</v>
      </c>
      <c r="G81" s="204">
        <v>4373151.341</v>
      </c>
      <c r="H81" s="204">
        <v>1992297.3389999997</v>
      </c>
      <c r="I81" s="204">
        <v>6365448.6799999997</v>
      </c>
      <c r="J81" s="204">
        <v>4009</v>
      </c>
      <c r="K81" s="205">
        <v>359.4</v>
      </c>
      <c r="L81" s="205">
        <v>46.699999999999996</v>
      </c>
      <c r="M81" s="205">
        <v>150.1</v>
      </c>
      <c r="N81" s="205">
        <v>556.19999999999993</v>
      </c>
    </row>
    <row r="82" spans="1:14" ht="10.15" customHeight="1">
      <c r="A82" s="196"/>
      <c r="B82" s="196"/>
      <c r="C82" s="189"/>
      <c r="D82" s="189"/>
      <c r="E82" s="189"/>
      <c r="F82" s="191"/>
      <c r="G82" s="191"/>
      <c r="H82" s="191"/>
      <c r="I82" s="191"/>
      <c r="J82" s="191"/>
      <c r="K82" s="192"/>
      <c r="L82" s="192"/>
      <c r="M82" s="192"/>
      <c r="N82" s="192"/>
    </row>
    <row r="83" spans="1:14">
      <c r="A83" s="196"/>
      <c r="B83" s="196" t="s">
        <v>707</v>
      </c>
      <c r="C83" s="193" t="s">
        <v>299</v>
      </c>
      <c r="D83" s="193"/>
      <c r="E83" s="193"/>
      <c r="F83" s="198"/>
      <c r="G83" s="198"/>
      <c r="H83" s="198"/>
      <c r="I83" s="198"/>
      <c r="J83" s="198"/>
      <c r="K83" s="199"/>
      <c r="L83" s="199"/>
      <c r="M83" s="199"/>
      <c r="N83" s="199"/>
    </row>
    <row r="84" spans="1:14">
      <c r="A84" s="200"/>
      <c r="B84" s="200"/>
      <c r="C84" s="200"/>
      <c r="D84" s="200" t="s">
        <v>708</v>
      </c>
      <c r="E84" s="200" t="s">
        <v>709</v>
      </c>
      <c r="F84" s="201">
        <v>35910.392</v>
      </c>
      <c r="G84" s="201">
        <v>157236.61300000001</v>
      </c>
      <c r="H84" s="201">
        <v>81424.115000000005</v>
      </c>
      <c r="I84" s="201">
        <v>238660.728</v>
      </c>
      <c r="J84" s="201">
        <v>106</v>
      </c>
      <c r="K84" s="202">
        <v>11.3</v>
      </c>
      <c r="L84" s="202">
        <v>0</v>
      </c>
      <c r="M84" s="202">
        <v>9.8000000000000007</v>
      </c>
      <c r="N84" s="202">
        <v>21.1</v>
      </c>
    </row>
    <row r="85" spans="1:14">
      <c r="A85" s="196"/>
      <c r="B85" s="196"/>
      <c r="C85" s="196"/>
      <c r="D85" s="196" t="s">
        <v>710</v>
      </c>
      <c r="E85" s="196" t="s">
        <v>634</v>
      </c>
      <c r="F85" s="198">
        <v>65259.748</v>
      </c>
      <c r="G85" s="198">
        <v>655982.69499999995</v>
      </c>
      <c r="H85" s="198">
        <v>344918.908</v>
      </c>
      <c r="I85" s="198">
        <v>1000901.6029999999</v>
      </c>
      <c r="J85" s="198">
        <v>707</v>
      </c>
      <c r="K85" s="199">
        <v>65.599999999999994</v>
      </c>
      <c r="L85" s="199">
        <v>1.5</v>
      </c>
      <c r="M85" s="199">
        <v>37.9</v>
      </c>
      <c r="N85" s="199">
        <v>105</v>
      </c>
    </row>
    <row r="86" spans="1:14">
      <c r="A86" s="200"/>
      <c r="B86" s="200"/>
      <c r="C86" s="200"/>
      <c r="D86" s="200" t="s">
        <v>711</v>
      </c>
      <c r="E86" s="200" t="s">
        <v>634</v>
      </c>
      <c r="F86" s="201">
        <v>101004.32</v>
      </c>
      <c r="G86" s="201">
        <v>846447.674</v>
      </c>
      <c r="H86" s="201">
        <v>357357.36700000003</v>
      </c>
      <c r="I86" s="201">
        <v>1203805.041</v>
      </c>
      <c r="J86" s="201">
        <v>859</v>
      </c>
      <c r="K86" s="202">
        <v>72.2</v>
      </c>
      <c r="L86" s="202">
        <v>6.3</v>
      </c>
      <c r="M86" s="202">
        <v>40.1</v>
      </c>
      <c r="N86" s="202">
        <v>118.6</v>
      </c>
    </row>
    <row r="87" spans="1:14">
      <c r="A87" s="196"/>
      <c r="B87" s="196"/>
      <c r="C87" s="203" t="s">
        <v>712</v>
      </c>
      <c r="D87" s="203"/>
      <c r="E87" s="203"/>
      <c r="F87" s="204">
        <v>202174.46000000002</v>
      </c>
      <c r="G87" s="204">
        <v>1659666.9819999998</v>
      </c>
      <c r="H87" s="204">
        <v>783700.39</v>
      </c>
      <c r="I87" s="204">
        <v>2443367.3719999995</v>
      </c>
      <c r="J87" s="204">
        <v>1672</v>
      </c>
      <c r="K87" s="205">
        <v>149.1</v>
      </c>
      <c r="L87" s="205">
        <v>7.8</v>
      </c>
      <c r="M87" s="205">
        <v>87.800000000000011</v>
      </c>
      <c r="N87" s="205">
        <v>244.70000000000002</v>
      </c>
    </row>
    <row r="88" spans="1:14" ht="10.15" customHeight="1">
      <c r="A88" s="196"/>
      <c r="B88" s="196"/>
      <c r="C88" s="189"/>
      <c r="D88" s="189"/>
      <c r="E88" s="189"/>
      <c r="F88" s="191"/>
      <c r="G88" s="191"/>
      <c r="H88" s="191"/>
      <c r="I88" s="191"/>
      <c r="J88" s="191"/>
      <c r="K88" s="192"/>
      <c r="L88" s="192"/>
      <c r="M88" s="192"/>
      <c r="N88" s="192"/>
    </row>
    <row r="89" spans="1:14">
      <c r="A89" s="203" t="s">
        <v>713</v>
      </c>
      <c r="B89" s="203"/>
      <c r="C89" s="203"/>
      <c r="D89" s="203"/>
      <c r="E89" s="203"/>
      <c r="F89" s="204">
        <v>2338050.1280000005</v>
      </c>
      <c r="G89" s="204">
        <v>32318780.489</v>
      </c>
      <c r="H89" s="204">
        <v>15399188.011</v>
      </c>
      <c r="I89" s="204">
        <v>47717968.499999993</v>
      </c>
      <c r="J89" s="204">
        <v>27604</v>
      </c>
      <c r="K89" s="205">
        <v>2570.6999999999989</v>
      </c>
      <c r="L89" s="205">
        <v>151.50000000000003</v>
      </c>
      <c r="M89" s="205">
        <v>1272.9999999999998</v>
      </c>
      <c r="N89" s="205">
        <v>3995.1999999999989</v>
      </c>
    </row>
    <row r="90" spans="1:14" ht="7.15" customHeight="1">
      <c r="A90" s="189"/>
      <c r="B90" s="189"/>
      <c r="C90" s="189"/>
      <c r="D90" s="189"/>
      <c r="E90" s="189"/>
      <c r="F90" s="191"/>
      <c r="G90" s="191"/>
      <c r="H90" s="191"/>
      <c r="I90" s="191"/>
      <c r="J90" s="191"/>
      <c r="K90" s="192"/>
      <c r="L90" s="192"/>
      <c r="M90" s="192"/>
      <c r="N90" s="192"/>
    </row>
    <row r="91" spans="1:14">
      <c r="A91" s="193" t="s">
        <v>714</v>
      </c>
      <c r="B91" s="193"/>
      <c r="C91" s="193"/>
      <c r="D91" s="193"/>
      <c r="E91" s="193"/>
      <c r="F91" s="198"/>
      <c r="G91" s="198"/>
      <c r="H91" s="198"/>
      <c r="I91" s="198"/>
      <c r="J91" s="198"/>
      <c r="K91" s="199"/>
      <c r="L91" s="199"/>
      <c r="M91" s="199"/>
      <c r="N91" s="199"/>
    </row>
    <row r="92" spans="1:14">
      <c r="A92" s="196"/>
      <c r="B92" s="196" t="s">
        <v>715</v>
      </c>
      <c r="C92" s="193" t="s">
        <v>297</v>
      </c>
      <c r="D92" s="193"/>
      <c r="E92" s="193"/>
      <c r="F92" s="198"/>
      <c r="G92" s="198"/>
      <c r="H92" s="198"/>
      <c r="I92" s="198"/>
      <c r="J92" s="198"/>
      <c r="K92" s="199"/>
      <c r="L92" s="199"/>
      <c r="M92" s="199"/>
      <c r="N92" s="199"/>
    </row>
    <row r="93" spans="1:14">
      <c r="A93" s="200"/>
      <c r="B93" s="200"/>
      <c r="C93" s="200"/>
      <c r="D93" s="200" t="s">
        <v>716</v>
      </c>
      <c r="E93" s="200" t="s">
        <v>634</v>
      </c>
      <c r="F93" s="201">
        <v>8383.7340000000004</v>
      </c>
      <c r="G93" s="201">
        <v>479977.739</v>
      </c>
      <c r="H93" s="201">
        <v>211859.52</v>
      </c>
      <c r="I93" s="201">
        <v>691837.25899999996</v>
      </c>
      <c r="J93" s="201">
        <v>516</v>
      </c>
      <c r="K93" s="202">
        <v>30.5</v>
      </c>
      <c r="L93" s="202">
        <v>19.600000000000001</v>
      </c>
      <c r="M93" s="202">
        <v>22.7</v>
      </c>
      <c r="N93" s="202">
        <v>72.8</v>
      </c>
    </row>
    <row r="94" spans="1:14">
      <c r="A94" s="196"/>
      <c r="B94" s="196"/>
      <c r="C94" s="196"/>
      <c r="D94" s="196" t="s">
        <v>717</v>
      </c>
      <c r="E94" s="196" t="s">
        <v>810</v>
      </c>
      <c r="F94" s="198">
        <v>9639.732</v>
      </c>
      <c r="G94" s="198">
        <v>346020.38</v>
      </c>
      <c r="H94" s="198">
        <v>96343.748000000007</v>
      </c>
      <c r="I94" s="198">
        <v>442364.12800000003</v>
      </c>
      <c r="J94" s="198">
        <v>245</v>
      </c>
      <c r="K94" s="199">
        <v>18.7</v>
      </c>
      <c r="L94" s="199">
        <v>7.1</v>
      </c>
      <c r="M94" s="199">
        <v>13.2</v>
      </c>
      <c r="N94" s="199">
        <v>39</v>
      </c>
    </row>
    <row r="95" spans="1:14">
      <c r="A95" s="200"/>
      <c r="B95" s="200"/>
      <c r="C95" s="200"/>
      <c r="D95" s="200" t="s">
        <v>718</v>
      </c>
      <c r="E95" s="200" t="s">
        <v>634</v>
      </c>
      <c r="F95" s="201">
        <v>14647.589</v>
      </c>
      <c r="G95" s="201">
        <v>430437.41499999998</v>
      </c>
      <c r="H95" s="201">
        <v>156769.19399999999</v>
      </c>
      <c r="I95" s="201">
        <v>587206.60899999994</v>
      </c>
      <c r="J95" s="201">
        <v>418</v>
      </c>
      <c r="K95" s="202">
        <v>32.799999999999997</v>
      </c>
      <c r="L95" s="202">
        <v>5.7</v>
      </c>
      <c r="M95" s="202">
        <v>16.2</v>
      </c>
      <c r="N95" s="202">
        <v>54.7</v>
      </c>
    </row>
    <row r="96" spans="1:14">
      <c r="A96" s="196"/>
      <c r="B96" s="196"/>
      <c r="C96" s="196"/>
      <c r="D96" s="196" t="s">
        <v>719</v>
      </c>
      <c r="E96" s="196" t="s">
        <v>634</v>
      </c>
      <c r="F96" s="198">
        <v>10250.156999999999</v>
      </c>
      <c r="G96" s="198">
        <v>479221.28100000002</v>
      </c>
      <c r="H96" s="198">
        <v>132794.946</v>
      </c>
      <c r="I96" s="198">
        <v>612016.22699999996</v>
      </c>
      <c r="J96" s="198">
        <v>447</v>
      </c>
      <c r="K96" s="199">
        <v>39.6</v>
      </c>
      <c r="L96" s="199">
        <v>2.2000000000000002</v>
      </c>
      <c r="M96" s="199">
        <v>4.9000000000000004</v>
      </c>
      <c r="N96" s="199">
        <v>46.7</v>
      </c>
    </row>
    <row r="97" spans="1:14">
      <c r="A97" s="200"/>
      <c r="B97" s="200"/>
      <c r="C97" s="200"/>
      <c r="D97" s="200" t="s">
        <v>720</v>
      </c>
      <c r="E97" s="200" t="s">
        <v>634</v>
      </c>
      <c r="F97" s="201">
        <v>7171.848</v>
      </c>
      <c r="G97" s="201">
        <v>423859.83199999999</v>
      </c>
      <c r="H97" s="201">
        <v>105884.64200000001</v>
      </c>
      <c r="I97" s="201">
        <v>529744.47400000005</v>
      </c>
      <c r="J97" s="201">
        <v>329</v>
      </c>
      <c r="K97" s="202">
        <v>34.6</v>
      </c>
      <c r="L97" s="202">
        <v>1.6</v>
      </c>
      <c r="M97" s="202">
        <v>24.2</v>
      </c>
      <c r="N97" s="202">
        <v>60.400000000000006</v>
      </c>
    </row>
    <row r="98" spans="1:14">
      <c r="A98" s="196"/>
      <c r="B98" s="196"/>
      <c r="C98" s="196"/>
      <c r="D98" s="196" t="s">
        <v>721</v>
      </c>
      <c r="E98" s="196" t="s">
        <v>634</v>
      </c>
      <c r="F98" s="198">
        <v>11488.243</v>
      </c>
      <c r="G98" s="198">
        <v>425782.33299999998</v>
      </c>
      <c r="H98" s="198">
        <v>124195.448</v>
      </c>
      <c r="I98" s="198">
        <v>549977.78099999996</v>
      </c>
      <c r="J98" s="198">
        <v>409</v>
      </c>
      <c r="K98" s="199">
        <v>35.200000000000003</v>
      </c>
      <c r="L98" s="199">
        <v>5</v>
      </c>
      <c r="M98" s="199">
        <v>29.3</v>
      </c>
      <c r="N98" s="199">
        <v>69.5</v>
      </c>
    </row>
    <row r="99" spans="1:14">
      <c r="A99" s="196"/>
      <c r="B99" s="196"/>
      <c r="C99" s="203" t="s">
        <v>722</v>
      </c>
      <c r="D99" s="203"/>
      <c r="E99" s="203"/>
      <c r="F99" s="204">
        <v>61581.303</v>
      </c>
      <c r="G99" s="204">
        <v>2585298.98</v>
      </c>
      <c r="H99" s="204">
        <v>827847.49799999991</v>
      </c>
      <c r="I99" s="204">
        <v>3413146.4780000001</v>
      </c>
      <c r="J99" s="204">
        <v>2364</v>
      </c>
      <c r="K99" s="205">
        <v>191.39999999999998</v>
      </c>
      <c r="L99" s="205">
        <v>41.20000000000001</v>
      </c>
      <c r="M99" s="205">
        <v>110.49999999999999</v>
      </c>
      <c r="N99" s="205">
        <v>343.09999999999997</v>
      </c>
    </row>
    <row r="100" spans="1:14" ht="10.15" customHeight="1">
      <c r="A100" s="196"/>
      <c r="B100" s="196"/>
      <c r="C100" s="189"/>
      <c r="D100" s="189"/>
      <c r="E100" s="189"/>
      <c r="F100" s="191"/>
      <c r="G100" s="191"/>
      <c r="H100" s="191"/>
      <c r="I100" s="191"/>
      <c r="J100" s="191"/>
      <c r="K100" s="192"/>
      <c r="L100" s="192"/>
      <c r="M100" s="192"/>
      <c r="N100" s="192"/>
    </row>
    <row r="101" spans="1:14">
      <c r="A101" s="196"/>
      <c r="B101" s="196" t="s">
        <v>723</v>
      </c>
      <c r="C101" s="193" t="s">
        <v>310</v>
      </c>
      <c r="D101" s="193"/>
      <c r="E101" s="193"/>
      <c r="F101" s="198"/>
      <c r="G101" s="198"/>
      <c r="H101" s="198"/>
      <c r="I101" s="198"/>
      <c r="J101" s="198"/>
      <c r="K101" s="199"/>
      <c r="L101" s="199"/>
      <c r="M101" s="199"/>
      <c r="N101" s="199"/>
    </row>
    <row r="102" spans="1:14">
      <c r="A102" s="200"/>
      <c r="B102" s="200"/>
      <c r="C102" s="200"/>
      <c r="D102" s="200" t="s">
        <v>724</v>
      </c>
      <c r="E102" s="200" t="s">
        <v>634</v>
      </c>
      <c r="F102" s="201">
        <v>12456.11</v>
      </c>
      <c r="G102" s="201">
        <v>573704.87199999997</v>
      </c>
      <c r="H102" s="201">
        <v>327002.86800000002</v>
      </c>
      <c r="I102" s="201">
        <v>900707.74</v>
      </c>
      <c r="J102" s="201">
        <v>494</v>
      </c>
      <c r="K102" s="202">
        <v>40.5</v>
      </c>
      <c r="L102" s="202">
        <v>5.9</v>
      </c>
      <c r="M102" s="202">
        <v>22.6</v>
      </c>
      <c r="N102" s="202">
        <v>69</v>
      </c>
    </row>
    <row r="103" spans="1:14">
      <c r="A103" s="196"/>
      <c r="B103" s="196"/>
      <c r="C103" s="203" t="s">
        <v>725</v>
      </c>
      <c r="D103" s="203"/>
      <c r="E103" s="203"/>
      <c r="F103" s="204">
        <v>12456.11</v>
      </c>
      <c r="G103" s="204">
        <v>573704.87199999997</v>
      </c>
      <c r="H103" s="204">
        <v>327002.86800000002</v>
      </c>
      <c r="I103" s="204">
        <v>900707.74</v>
      </c>
      <c r="J103" s="204">
        <v>494</v>
      </c>
      <c r="K103" s="205">
        <v>40.5</v>
      </c>
      <c r="L103" s="205">
        <v>5.9</v>
      </c>
      <c r="M103" s="205">
        <v>22.6</v>
      </c>
      <c r="N103" s="205">
        <v>69</v>
      </c>
    </row>
    <row r="104" spans="1:14" ht="10.15" customHeight="1">
      <c r="A104" s="196"/>
      <c r="B104" s="196"/>
      <c r="C104" s="189"/>
      <c r="D104" s="189"/>
      <c r="E104" s="189"/>
      <c r="F104" s="191"/>
      <c r="G104" s="191"/>
      <c r="H104" s="191"/>
      <c r="I104" s="191"/>
      <c r="J104" s="191"/>
      <c r="K104" s="192"/>
      <c r="L104" s="192"/>
      <c r="M104" s="192"/>
      <c r="N104" s="192"/>
    </row>
    <row r="105" spans="1:14">
      <c r="A105" s="196"/>
      <c r="B105" s="196" t="s">
        <v>1311</v>
      </c>
      <c r="C105" s="193" t="s">
        <v>1254</v>
      </c>
      <c r="D105" s="193"/>
      <c r="E105" s="193"/>
      <c r="F105" s="198"/>
      <c r="G105" s="198"/>
      <c r="H105" s="198"/>
      <c r="I105" s="198"/>
      <c r="J105" s="198"/>
      <c r="K105" s="199"/>
      <c r="L105" s="199"/>
      <c r="M105" s="199"/>
      <c r="N105" s="199"/>
    </row>
    <row r="106" spans="1:14">
      <c r="A106" s="200"/>
      <c r="B106" s="200"/>
      <c r="C106" s="200"/>
      <c r="D106" s="200" t="s">
        <v>729</v>
      </c>
      <c r="E106" s="200" t="s">
        <v>634</v>
      </c>
      <c r="F106" s="201">
        <v>6132.3410000000003</v>
      </c>
      <c r="G106" s="201">
        <v>391092.109</v>
      </c>
      <c r="H106" s="201">
        <v>201986.61199999999</v>
      </c>
      <c r="I106" s="201">
        <v>593078.72100000002</v>
      </c>
      <c r="J106" s="201">
        <v>246</v>
      </c>
      <c r="K106" s="202">
        <v>20.7</v>
      </c>
      <c r="L106" s="202">
        <v>12.1</v>
      </c>
      <c r="M106" s="202">
        <v>20.8</v>
      </c>
      <c r="N106" s="202">
        <v>53.599999999999994</v>
      </c>
    </row>
    <row r="107" spans="1:14">
      <c r="A107" s="196"/>
      <c r="B107" s="196"/>
      <c r="C107" s="203" t="s">
        <v>1312</v>
      </c>
      <c r="D107" s="203"/>
      <c r="E107" s="203"/>
      <c r="F107" s="204">
        <v>6132.3410000000003</v>
      </c>
      <c r="G107" s="204">
        <v>391092.109</v>
      </c>
      <c r="H107" s="204">
        <v>201986.61199999999</v>
      </c>
      <c r="I107" s="204">
        <v>593078.72100000002</v>
      </c>
      <c r="J107" s="204">
        <v>246</v>
      </c>
      <c r="K107" s="205">
        <v>20.7</v>
      </c>
      <c r="L107" s="205">
        <v>12.1</v>
      </c>
      <c r="M107" s="205">
        <v>20.8</v>
      </c>
      <c r="N107" s="205">
        <v>53.599999999999994</v>
      </c>
    </row>
    <row r="108" spans="1:14" ht="10.15" customHeight="1">
      <c r="A108" s="196"/>
      <c r="B108" s="196"/>
      <c r="C108" s="189"/>
      <c r="D108" s="189"/>
      <c r="E108" s="189"/>
      <c r="F108" s="191"/>
      <c r="G108" s="191"/>
      <c r="H108" s="191"/>
      <c r="I108" s="191"/>
      <c r="J108" s="191"/>
      <c r="K108" s="192"/>
      <c r="L108" s="192"/>
      <c r="M108" s="192"/>
      <c r="N108" s="192"/>
    </row>
    <row r="109" spans="1:14">
      <c r="A109" s="196"/>
      <c r="B109" s="196" t="s">
        <v>1313</v>
      </c>
      <c r="C109" s="193" t="s">
        <v>1255</v>
      </c>
      <c r="D109" s="193"/>
      <c r="E109" s="193"/>
      <c r="F109" s="198"/>
      <c r="G109" s="198"/>
      <c r="H109" s="198"/>
      <c r="I109" s="198"/>
      <c r="J109" s="198"/>
      <c r="K109" s="199"/>
      <c r="L109" s="199"/>
      <c r="M109" s="199"/>
      <c r="N109" s="199"/>
    </row>
    <row r="110" spans="1:14">
      <c r="A110" s="200"/>
      <c r="B110" s="200"/>
      <c r="C110" s="200"/>
      <c r="D110" s="200" t="s">
        <v>728</v>
      </c>
      <c r="E110" s="200" t="s">
        <v>634</v>
      </c>
      <c r="F110" s="201">
        <v>1214.442</v>
      </c>
      <c r="G110" s="201">
        <v>294888.36499999999</v>
      </c>
      <c r="H110" s="201">
        <v>167207.60999999999</v>
      </c>
      <c r="I110" s="201">
        <v>462095.97499999998</v>
      </c>
      <c r="J110" s="201">
        <v>215</v>
      </c>
      <c r="K110" s="202">
        <v>25.5</v>
      </c>
      <c r="L110" s="202">
        <v>2</v>
      </c>
      <c r="M110" s="202">
        <v>12.2</v>
      </c>
      <c r="N110" s="202">
        <v>39.700000000000003</v>
      </c>
    </row>
    <row r="111" spans="1:14">
      <c r="A111" s="196"/>
      <c r="B111" s="196"/>
      <c r="C111" s="203" t="s">
        <v>1314</v>
      </c>
      <c r="D111" s="203"/>
      <c r="E111" s="203"/>
      <c r="F111" s="204">
        <v>1214.442</v>
      </c>
      <c r="G111" s="204">
        <v>294888.36499999999</v>
      </c>
      <c r="H111" s="204">
        <v>167207.60999999999</v>
      </c>
      <c r="I111" s="204">
        <v>462095.97499999998</v>
      </c>
      <c r="J111" s="204">
        <v>215</v>
      </c>
      <c r="K111" s="205">
        <v>25.5</v>
      </c>
      <c r="L111" s="205">
        <v>2</v>
      </c>
      <c r="M111" s="205">
        <v>12.2</v>
      </c>
      <c r="N111" s="205">
        <v>39.700000000000003</v>
      </c>
    </row>
    <row r="112" spans="1:14" ht="10.15" customHeight="1">
      <c r="A112" s="196"/>
      <c r="B112" s="196"/>
      <c r="C112" s="189"/>
      <c r="D112" s="189"/>
      <c r="E112" s="189"/>
      <c r="F112" s="191"/>
      <c r="G112" s="191"/>
      <c r="H112" s="191"/>
      <c r="I112" s="191"/>
      <c r="J112" s="191"/>
      <c r="K112" s="192"/>
      <c r="L112" s="192"/>
      <c r="M112" s="192"/>
      <c r="N112" s="192"/>
    </row>
    <row r="113" spans="1:14">
      <c r="A113" s="196"/>
      <c r="B113" s="196" t="s">
        <v>1087</v>
      </c>
      <c r="C113" s="193" t="s">
        <v>320</v>
      </c>
      <c r="D113" s="193"/>
      <c r="E113" s="193"/>
      <c r="F113" s="198"/>
      <c r="G113" s="198"/>
      <c r="H113" s="198"/>
      <c r="I113" s="198"/>
      <c r="J113" s="198"/>
      <c r="K113" s="199"/>
      <c r="L113" s="199"/>
      <c r="M113" s="199"/>
      <c r="N113" s="199"/>
    </row>
    <row r="114" spans="1:14">
      <c r="A114" s="200"/>
      <c r="B114" s="200"/>
      <c r="C114" s="200"/>
      <c r="D114" s="200" t="s">
        <v>726</v>
      </c>
      <c r="E114" s="200" t="s">
        <v>634</v>
      </c>
      <c r="F114" s="201">
        <v>7632.2629999999999</v>
      </c>
      <c r="G114" s="201">
        <v>283796.69699999999</v>
      </c>
      <c r="H114" s="201">
        <v>92191.418999999994</v>
      </c>
      <c r="I114" s="201">
        <v>375988.11599999998</v>
      </c>
      <c r="J114" s="201">
        <v>173</v>
      </c>
      <c r="K114" s="202">
        <v>18.2</v>
      </c>
      <c r="L114" s="202">
        <v>5.8</v>
      </c>
      <c r="M114" s="202">
        <v>16.8</v>
      </c>
      <c r="N114" s="202">
        <v>40.799999999999997</v>
      </c>
    </row>
    <row r="115" spans="1:14">
      <c r="A115" s="196"/>
      <c r="B115" s="196"/>
      <c r="C115" s="203" t="s">
        <v>727</v>
      </c>
      <c r="D115" s="203"/>
      <c r="E115" s="203"/>
      <c r="F115" s="204">
        <v>7632.2629999999999</v>
      </c>
      <c r="G115" s="204">
        <v>283796.69699999999</v>
      </c>
      <c r="H115" s="204">
        <v>92191.418999999994</v>
      </c>
      <c r="I115" s="204">
        <v>375988.11599999998</v>
      </c>
      <c r="J115" s="204">
        <v>173</v>
      </c>
      <c r="K115" s="205">
        <v>18.2</v>
      </c>
      <c r="L115" s="205">
        <v>5.8</v>
      </c>
      <c r="M115" s="205">
        <v>16.8</v>
      </c>
      <c r="N115" s="205">
        <v>40.799999999999997</v>
      </c>
    </row>
    <row r="116" spans="1:14" ht="10.15" customHeight="1">
      <c r="A116" s="196"/>
      <c r="B116" s="196"/>
      <c r="C116" s="189"/>
      <c r="D116" s="189"/>
      <c r="E116" s="189"/>
      <c r="F116" s="191"/>
      <c r="G116" s="191"/>
      <c r="H116" s="191"/>
      <c r="I116" s="191"/>
      <c r="J116" s="191"/>
      <c r="K116" s="192"/>
      <c r="L116" s="192"/>
      <c r="M116" s="192"/>
      <c r="N116" s="192"/>
    </row>
    <row r="117" spans="1:14">
      <c r="A117" s="203" t="s">
        <v>730</v>
      </c>
      <c r="B117" s="203"/>
      <c r="C117" s="203"/>
      <c r="D117" s="203"/>
      <c r="E117" s="203"/>
      <c r="F117" s="204">
        <v>89016.459000000003</v>
      </c>
      <c r="G117" s="204">
        <v>4128781.0230000005</v>
      </c>
      <c r="H117" s="204">
        <v>1616236.007</v>
      </c>
      <c r="I117" s="204">
        <v>5745017.0300000003</v>
      </c>
      <c r="J117" s="204">
        <v>3492</v>
      </c>
      <c r="K117" s="205">
        <v>296.29999999999995</v>
      </c>
      <c r="L117" s="205">
        <v>67.000000000000014</v>
      </c>
      <c r="M117" s="205">
        <v>182.9</v>
      </c>
      <c r="N117" s="205">
        <v>546.19999999999993</v>
      </c>
    </row>
    <row r="118" spans="1:14" ht="7.9" customHeight="1">
      <c r="A118" s="189"/>
      <c r="B118" s="189"/>
      <c r="C118" s="189"/>
      <c r="D118" s="189"/>
      <c r="E118" s="189"/>
      <c r="F118" s="191"/>
      <c r="G118" s="191"/>
      <c r="H118" s="191"/>
      <c r="I118" s="191"/>
      <c r="J118" s="191"/>
      <c r="K118" s="192"/>
      <c r="L118" s="192"/>
      <c r="M118" s="192"/>
      <c r="N118" s="192"/>
    </row>
    <row r="119" spans="1:14">
      <c r="A119" s="193" t="s">
        <v>731</v>
      </c>
      <c r="B119" s="193"/>
      <c r="C119" s="193"/>
      <c r="D119" s="193"/>
      <c r="E119" s="193"/>
      <c r="F119" s="198"/>
      <c r="G119" s="198"/>
      <c r="H119" s="198"/>
      <c r="I119" s="198"/>
      <c r="J119" s="198"/>
      <c r="K119" s="199"/>
      <c r="L119" s="199"/>
      <c r="M119" s="199"/>
      <c r="N119" s="199"/>
    </row>
    <row r="120" spans="1:14">
      <c r="A120" s="196"/>
      <c r="B120" s="196" t="s">
        <v>732</v>
      </c>
      <c r="C120" s="193" t="s">
        <v>301</v>
      </c>
      <c r="D120" s="193"/>
      <c r="E120" s="193"/>
      <c r="F120" s="198"/>
      <c r="G120" s="198"/>
      <c r="H120" s="198"/>
      <c r="I120" s="198"/>
      <c r="J120" s="198"/>
      <c r="K120" s="199"/>
      <c r="L120" s="199"/>
      <c r="M120" s="199"/>
      <c r="N120" s="199"/>
    </row>
    <row r="121" spans="1:14">
      <c r="A121" s="200"/>
      <c r="B121" s="200"/>
      <c r="C121" s="200"/>
      <c r="D121" s="200" t="s">
        <v>733</v>
      </c>
      <c r="E121" s="200" t="s">
        <v>634</v>
      </c>
      <c r="F121" s="201">
        <v>41990.218999999997</v>
      </c>
      <c r="G121" s="201">
        <v>553799.29299999995</v>
      </c>
      <c r="H121" s="201">
        <v>136404.32</v>
      </c>
      <c r="I121" s="201">
        <v>690203.6129999999</v>
      </c>
      <c r="J121" s="201">
        <v>449</v>
      </c>
      <c r="K121" s="202">
        <v>41.7</v>
      </c>
      <c r="L121" s="202">
        <v>1</v>
      </c>
      <c r="M121" s="202">
        <v>30.7</v>
      </c>
      <c r="N121" s="202">
        <v>73.400000000000006</v>
      </c>
    </row>
    <row r="122" spans="1:14">
      <c r="A122" s="196"/>
      <c r="B122" s="196"/>
      <c r="C122" s="196"/>
      <c r="D122" s="196" t="s">
        <v>734</v>
      </c>
      <c r="E122" s="196" t="s">
        <v>634</v>
      </c>
      <c r="F122" s="198">
        <v>69727.053</v>
      </c>
      <c r="G122" s="198">
        <v>647868.55900000001</v>
      </c>
      <c r="H122" s="198">
        <v>208085.679</v>
      </c>
      <c r="I122" s="198">
        <v>855954.23800000001</v>
      </c>
      <c r="J122" s="198">
        <v>629</v>
      </c>
      <c r="K122" s="199">
        <v>58.5</v>
      </c>
      <c r="L122" s="199">
        <v>0.8</v>
      </c>
      <c r="M122" s="199">
        <v>21.8</v>
      </c>
      <c r="N122" s="199">
        <v>81.099999999999994</v>
      </c>
    </row>
    <row r="123" spans="1:14">
      <c r="A123" s="196"/>
      <c r="B123" s="196"/>
      <c r="C123" s="203" t="s">
        <v>735</v>
      </c>
      <c r="D123" s="203"/>
      <c r="E123" s="203"/>
      <c r="F123" s="204">
        <v>111717.272</v>
      </c>
      <c r="G123" s="204">
        <v>1201667.852</v>
      </c>
      <c r="H123" s="204">
        <v>344489.99900000001</v>
      </c>
      <c r="I123" s="204">
        <v>1546157.851</v>
      </c>
      <c r="J123" s="204">
        <v>1078</v>
      </c>
      <c r="K123" s="205">
        <v>100.2</v>
      </c>
      <c r="L123" s="205">
        <v>1.8</v>
      </c>
      <c r="M123" s="205">
        <v>52.5</v>
      </c>
      <c r="N123" s="205">
        <v>154.5</v>
      </c>
    </row>
    <row r="124" spans="1:14" ht="10.15" customHeight="1">
      <c r="A124" s="196"/>
      <c r="B124" s="196"/>
      <c r="C124" s="189"/>
      <c r="D124" s="189"/>
      <c r="E124" s="189"/>
      <c r="F124" s="191"/>
      <c r="G124" s="191"/>
      <c r="H124" s="191"/>
      <c r="I124" s="191"/>
      <c r="J124" s="191"/>
      <c r="K124" s="192"/>
      <c r="L124" s="192"/>
      <c r="M124" s="192"/>
      <c r="N124" s="192"/>
    </row>
    <row r="125" spans="1:14">
      <c r="A125" s="196"/>
      <c r="B125" s="196" t="s">
        <v>736</v>
      </c>
      <c r="C125" s="193" t="s">
        <v>336</v>
      </c>
      <c r="D125" s="193"/>
      <c r="E125" s="193"/>
      <c r="F125" s="198"/>
      <c r="G125" s="198"/>
      <c r="H125" s="198"/>
      <c r="I125" s="198"/>
      <c r="J125" s="198"/>
      <c r="K125" s="199"/>
      <c r="L125" s="199"/>
      <c r="M125" s="199"/>
      <c r="N125" s="199"/>
    </row>
    <row r="126" spans="1:14">
      <c r="A126" s="200"/>
      <c r="B126" s="200"/>
      <c r="C126" s="200"/>
      <c r="D126" s="200" t="s">
        <v>737</v>
      </c>
      <c r="E126" s="200" t="s">
        <v>634</v>
      </c>
      <c r="F126" s="201">
        <v>1661.26</v>
      </c>
      <c r="G126" s="201">
        <v>165361.96</v>
      </c>
      <c r="H126" s="201">
        <v>123361.07799999999</v>
      </c>
      <c r="I126" s="201">
        <v>288723.038</v>
      </c>
      <c r="J126" s="201">
        <v>90</v>
      </c>
      <c r="K126" s="202">
        <v>15.2</v>
      </c>
      <c r="L126" s="202">
        <v>1</v>
      </c>
      <c r="M126" s="202">
        <v>9.6</v>
      </c>
      <c r="N126" s="202">
        <v>25.799999999999997</v>
      </c>
    </row>
    <row r="127" spans="1:14">
      <c r="A127" s="196"/>
      <c r="B127" s="196"/>
      <c r="C127" s="203" t="s">
        <v>738</v>
      </c>
      <c r="D127" s="203"/>
      <c r="E127" s="203"/>
      <c r="F127" s="204">
        <v>1661.26</v>
      </c>
      <c r="G127" s="204">
        <v>165361.96</v>
      </c>
      <c r="H127" s="204">
        <v>123361.07799999999</v>
      </c>
      <c r="I127" s="204">
        <v>288723.038</v>
      </c>
      <c r="J127" s="204">
        <v>90</v>
      </c>
      <c r="K127" s="205">
        <v>15.2</v>
      </c>
      <c r="L127" s="205">
        <v>1</v>
      </c>
      <c r="M127" s="205">
        <v>9.6</v>
      </c>
      <c r="N127" s="205">
        <v>25.799999999999997</v>
      </c>
    </row>
    <row r="128" spans="1:14" ht="10.15" customHeight="1">
      <c r="A128" s="196"/>
      <c r="B128" s="196"/>
      <c r="C128" s="189"/>
      <c r="D128" s="189"/>
      <c r="E128" s="189"/>
      <c r="F128" s="191"/>
      <c r="G128" s="191"/>
      <c r="H128" s="191"/>
      <c r="I128" s="191"/>
      <c r="J128" s="191"/>
      <c r="K128" s="192"/>
      <c r="L128" s="192"/>
      <c r="M128" s="192"/>
      <c r="N128" s="192"/>
    </row>
    <row r="129" spans="1:14">
      <c r="A129" s="196"/>
      <c r="B129" s="196" t="s">
        <v>739</v>
      </c>
      <c r="C129" s="193" t="s">
        <v>307</v>
      </c>
      <c r="D129" s="193"/>
      <c r="E129" s="193"/>
      <c r="F129" s="198"/>
      <c r="G129" s="198"/>
      <c r="H129" s="198"/>
      <c r="I129" s="198"/>
      <c r="J129" s="198"/>
      <c r="K129" s="199"/>
      <c r="L129" s="199"/>
      <c r="M129" s="199"/>
      <c r="N129" s="199"/>
    </row>
    <row r="130" spans="1:14">
      <c r="A130" s="200"/>
      <c r="B130" s="200"/>
      <c r="C130" s="200"/>
      <c r="D130" s="200" t="s">
        <v>1315</v>
      </c>
      <c r="E130" s="200" t="s">
        <v>634</v>
      </c>
      <c r="F130" s="201">
        <v>9245.6569999999992</v>
      </c>
      <c r="G130" s="201">
        <v>329570.89199999999</v>
      </c>
      <c r="H130" s="201">
        <v>161308.56299999999</v>
      </c>
      <c r="I130" s="201">
        <v>490879.45499999996</v>
      </c>
      <c r="J130" s="201">
        <v>186</v>
      </c>
      <c r="K130" s="202">
        <v>28.3</v>
      </c>
      <c r="L130" s="202">
        <v>1.2</v>
      </c>
      <c r="M130" s="202">
        <v>20</v>
      </c>
      <c r="N130" s="202">
        <v>49.5</v>
      </c>
    </row>
    <row r="131" spans="1:14">
      <c r="A131" s="196"/>
      <c r="B131" s="196"/>
      <c r="C131" s="196"/>
      <c r="D131" s="196" t="s">
        <v>740</v>
      </c>
      <c r="E131" s="196" t="s">
        <v>634</v>
      </c>
      <c r="F131" s="198">
        <v>8059.7179999999998</v>
      </c>
      <c r="G131" s="198">
        <v>401677.87699999998</v>
      </c>
      <c r="H131" s="198">
        <v>138309.13099999999</v>
      </c>
      <c r="I131" s="198">
        <v>539987.00799999991</v>
      </c>
      <c r="J131" s="198">
        <v>279</v>
      </c>
      <c r="K131" s="199">
        <v>27.1</v>
      </c>
      <c r="L131" s="199">
        <v>5</v>
      </c>
      <c r="M131" s="199">
        <v>18.8</v>
      </c>
      <c r="N131" s="199">
        <v>50.900000000000006</v>
      </c>
    </row>
    <row r="132" spans="1:14">
      <c r="A132" s="196"/>
      <c r="B132" s="196"/>
      <c r="C132" s="203" t="s">
        <v>741</v>
      </c>
      <c r="D132" s="203"/>
      <c r="E132" s="203"/>
      <c r="F132" s="204">
        <v>17305.375</v>
      </c>
      <c r="G132" s="204">
        <v>731248.76899999997</v>
      </c>
      <c r="H132" s="204">
        <v>299617.69400000002</v>
      </c>
      <c r="I132" s="204">
        <v>1030866.463</v>
      </c>
      <c r="J132" s="204">
        <v>465</v>
      </c>
      <c r="K132" s="205">
        <v>55.400000000000006</v>
      </c>
      <c r="L132" s="205">
        <v>6.2</v>
      </c>
      <c r="M132" s="205">
        <v>38.799999999999997</v>
      </c>
      <c r="N132" s="205">
        <v>100.4</v>
      </c>
    </row>
    <row r="133" spans="1:14" ht="10.15" customHeight="1">
      <c r="A133" s="196"/>
      <c r="B133" s="196"/>
      <c r="C133" s="189"/>
      <c r="D133" s="189"/>
      <c r="E133" s="189"/>
      <c r="F133" s="191"/>
      <c r="G133" s="191"/>
      <c r="H133" s="191"/>
      <c r="I133" s="191"/>
      <c r="J133" s="191"/>
      <c r="K133" s="192"/>
      <c r="L133" s="192"/>
      <c r="M133" s="192"/>
      <c r="N133" s="192"/>
    </row>
    <row r="134" spans="1:14">
      <c r="A134" s="196"/>
      <c r="B134" s="196" t="s">
        <v>742</v>
      </c>
      <c r="C134" s="193" t="s">
        <v>329</v>
      </c>
      <c r="D134" s="193"/>
      <c r="E134" s="193"/>
      <c r="F134" s="198"/>
      <c r="G134" s="198"/>
      <c r="H134" s="198"/>
      <c r="I134" s="198"/>
      <c r="J134" s="198"/>
      <c r="K134" s="199"/>
      <c r="L134" s="199"/>
      <c r="M134" s="199"/>
      <c r="N134" s="199"/>
    </row>
    <row r="135" spans="1:14">
      <c r="A135" s="200"/>
      <c r="B135" s="200"/>
      <c r="C135" s="200"/>
      <c r="D135" s="200" t="s">
        <v>743</v>
      </c>
      <c r="E135" s="200" t="s">
        <v>634</v>
      </c>
      <c r="F135" s="201">
        <v>15756.48</v>
      </c>
      <c r="G135" s="201">
        <v>159198.973</v>
      </c>
      <c r="H135" s="201">
        <v>66820.414999999994</v>
      </c>
      <c r="I135" s="201">
        <v>226019.38799999998</v>
      </c>
      <c r="J135" s="201">
        <v>86</v>
      </c>
      <c r="K135" s="202">
        <v>12</v>
      </c>
      <c r="L135" s="202">
        <v>0.1</v>
      </c>
      <c r="M135" s="202">
        <v>7.1</v>
      </c>
      <c r="N135" s="202">
        <v>19.2</v>
      </c>
    </row>
    <row r="136" spans="1:14">
      <c r="A136" s="196"/>
      <c r="B136" s="196"/>
      <c r="C136" s="203" t="s">
        <v>744</v>
      </c>
      <c r="D136" s="203"/>
      <c r="E136" s="203"/>
      <c r="F136" s="204">
        <v>15756.48</v>
      </c>
      <c r="G136" s="204">
        <v>159198.973</v>
      </c>
      <c r="H136" s="204">
        <v>66820.414999999994</v>
      </c>
      <c r="I136" s="204">
        <v>226019.38799999998</v>
      </c>
      <c r="J136" s="204">
        <v>86</v>
      </c>
      <c r="K136" s="205">
        <v>12</v>
      </c>
      <c r="L136" s="205">
        <v>0.1</v>
      </c>
      <c r="M136" s="205">
        <v>7.1</v>
      </c>
      <c r="N136" s="205">
        <v>19.2</v>
      </c>
    </row>
    <row r="137" spans="1:14" ht="10.15" customHeight="1">
      <c r="A137" s="196"/>
      <c r="B137" s="196"/>
      <c r="C137" s="189"/>
      <c r="D137" s="189"/>
      <c r="E137" s="189"/>
      <c r="F137" s="191"/>
      <c r="G137" s="191"/>
      <c r="H137" s="191"/>
      <c r="I137" s="191"/>
      <c r="J137" s="191"/>
      <c r="K137" s="192"/>
      <c r="L137" s="192"/>
      <c r="M137" s="192"/>
      <c r="N137" s="192"/>
    </row>
    <row r="138" spans="1:14">
      <c r="A138" s="196"/>
      <c r="B138" s="196" t="s">
        <v>745</v>
      </c>
      <c r="C138" s="193" t="s">
        <v>321</v>
      </c>
      <c r="D138" s="193"/>
      <c r="E138" s="193"/>
      <c r="F138" s="198"/>
      <c r="G138" s="198"/>
      <c r="H138" s="198"/>
      <c r="I138" s="198"/>
      <c r="J138" s="198"/>
      <c r="K138" s="199"/>
      <c r="L138" s="199"/>
      <c r="M138" s="199"/>
      <c r="N138" s="199"/>
    </row>
    <row r="139" spans="1:14">
      <c r="A139" s="200"/>
      <c r="B139" s="200"/>
      <c r="C139" s="200"/>
      <c r="D139" s="200" t="s">
        <v>746</v>
      </c>
      <c r="E139" s="200" t="s">
        <v>634</v>
      </c>
      <c r="F139" s="201">
        <v>22491.494999999999</v>
      </c>
      <c r="G139" s="201">
        <v>238937.29399999999</v>
      </c>
      <c r="H139" s="201">
        <v>59127.921000000002</v>
      </c>
      <c r="I139" s="201">
        <v>298065.21499999997</v>
      </c>
      <c r="J139" s="201">
        <v>160</v>
      </c>
      <c r="K139" s="202">
        <v>19.600000000000001</v>
      </c>
      <c r="L139" s="202">
        <v>1</v>
      </c>
      <c r="M139" s="202">
        <v>13.8</v>
      </c>
      <c r="N139" s="202">
        <v>34.400000000000006</v>
      </c>
    </row>
    <row r="140" spans="1:14">
      <c r="A140" s="196"/>
      <c r="B140" s="196"/>
      <c r="C140" s="203" t="s">
        <v>747</v>
      </c>
      <c r="D140" s="203"/>
      <c r="E140" s="203"/>
      <c r="F140" s="204">
        <v>22491.494999999999</v>
      </c>
      <c r="G140" s="204">
        <v>238937.29399999999</v>
      </c>
      <c r="H140" s="204">
        <v>59127.921000000002</v>
      </c>
      <c r="I140" s="204">
        <v>298065.21499999997</v>
      </c>
      <c r="J140" s="204">
        <v>160</v>
      </c>
      <c r="K140" s="205">
        <v>19.600000000000001</v>
      </c>
      <c r="L140" s="205">
        <v>1</v>
      </c>
      <c r="M140" s="205">
        <v>13.8</v>
      </c>
      <c r="N140" s="205">
        <v>34.400000000000006</v>
      </c>
    </row>
    <row r="141" spans="1:14" ht="10.15" customHeight="1">
      <c r="A141" s="196"/>
      <c r="B141" s="196"/>
      <c r="C141" s="189"/>
      <c r="D141" s="189"/>
      <c r="E141" s="189"/>
      <c r="F141" s="191"/>
      <c r="G141" s="191"/>
      <c r="H141" s="191"/>
      <c r="I141" s="191"/>
      <c r="J141" s="191"/>
      <c r="K141" s="192"/>
      <c r="L141" s="192"/>
      <c r="M141" s="192"/>
      <c r="N141" s="192"/>
    </row>
    <row r="142" spans="1:14">
      <c r="A142" s="196"/>
      <c r="B142" s="196" t="s">
        <v>748</v>
      </c>
      <c r="C142" s="193" t="s">
        <v>355</v>
      </c>
      <c r="D142" s="193"/>
      <c r="E142" s="193"/>
      <c r="F142" s="198"/>
      <c r="G142" s="198"/>
      <c r="H142" s="198"/>
      <c r="I142" s="198"/>
      <c r="J142" s="198"/>
      <c r="K142" s="199"/>
      <c r="L142" s="199"/>
      <c r="M142" s="199"/>
      <c r="N142" s="199"/>
    </row>
    <row r="143" spans="1:14">
      <c r="A143" s="200"/>
      <c r="B143" s="200"/>
      <c r="C143" s="200"/>
      <c r="D143" s="200" t="s">
        <v>749</v>
      </c>
      <c r="E143" s="200" t="s">
        <v>634</v>
      </c>
      <c r="F143" s="201">
        <v>14557</v>
      </c>
      <c r="G143" s="201">
        <v>46638</v>
      </c>
      <c r="H143" s="201">
        <v>24123</v>
      </c>
      <c r="I143" s="201">
        <v>70761</v>
      </c>
      <c r="J143" s="201">
        <v>17</v>
      </c>
      <c r="K143" s="202">
        <v>2.9</v>
      </c>
      <c r="L143" s="202">
        <v>1.5</v>
      </c>
      <c r="M143" s="202">
        <v>4</v>
      </c>
      <c r="N143" s="202">
        <v>8.4</v>
      </c>
    </row>
    <row r="144" spans="1:14">
      <c r="A144" s="196"/>
      <c r="B144" s="196"/>
      <c r="C144" s="203" t="s">
        <v>750</v>
      </c>
      <c r="D144" s="203"/>
      <c r="E144" s="203"/>
      <c r="F144" s="204">
        <v>14557</v>
      </c>
      <c r="G144" s="204">
        <v>46638</v>
      </c>
      <c r="H144" s="204">
        <v>24123</v>
      </c>
      <c r="I144" s="204">
        <v>70761</v>
      </c>
      <c r="J144" s="204">
        <v>17</v>
      </c>
      <c r="K144" s="205">
        <v>2.9</v>
      </c>
      <c r="L144" s="205">
        <v>1.5</v>
      </c>
      <c r="M144" s="205">
        <v>4</v>
      </c>
      <c r="N144" s="205">
        <v>8.4</v>
      </c>
    </row>
    <row r="145" spans="1:14" ht="10.15" customHeight="1">
      <c r="A145" s="196"/>
      <c r="B145" s="196"/>
      <c r="C145" s="189"/>
      <c r="D145" s="189"/>
      <c r="E145" s="189"/>
      <c r="F145" s="191"/>
      <c r="G145" s="191"/>
      <c r="H145" s="191"/>
      <c r="I145" s="191"/>
      <c r="J145" s="191"/>
      <c r="K145" s="192"/>
      <c r="L145" s="192"/>
      <c r="M145" s="192"/>
      <c r="N145" s="192"/>
    </row>
    <row r="146" spans="1:14">
      <c r="A146" s="196"/>
      <c r="B146" s="196" t="s">
        <v>751</v>
      </c>
      <c r="C146" s="193" t="s">
        <v>318</v>
      </c>
      <c r="D146" s="193"/>
      <c r="E146" s="193"/>
      <c r="F146" s="198"/>
      <c r="G146" s="198"/>
      <c r="H146" s="198"/>
      <c r="I146" s="198"/>
      <c r="J146" s="198"/>
      <c r="K146" s="199"/>
      <c r="L146" s="199"/>
      <c r="M146" s="199"/>
      <c r="N146" s="199"/>
    </row>
    <row r="147" spans="1:14">
      <c r="A147" s="200"/>
      <c r="B147" s="200"/>
      <c r="C147" s="200"/>
      <c r="D147" s="200" t="s">
        <v>752</v>
      </c>
      <c r="E147" s="200" t="s">
        <v>634</v>
      </c>
      <c r="F147" s="201">
        <v>23192.511999999999</v>
      </c>
      <c r="G147" s="201">
        <v>434601.576</v>
      </c>
      <c r="H147" s="201">
        <v>125694.042</v>
      </c>
      <c r="I147" s="201">
        <v>560295.61800000002</v>
      </c>
      <c r="J147" s="201">
        <v>229</v>
      </c>
      <c r="K147" s="202">
        <v>31.3</v>
      </c>
      <c r="L147" s="202">
        <v>2.2999999999999998</v>
      </c>
      <c r="M147" s="202">
        <v>22.3</v>
      </c>
      <c r="N147" s="202">
        <v>55.900000000000006</v>
      </c>
    </row>
    <row r="148" spans="1:14">
      <c r="A148" s="196"/>
      <c r="B148" s="196"/>
      <c r="C148" s="203" t="s">
        <v>753</v>
      </c>
      <c r="D148" s="203"/>
      <c r="E148" s="203"/>
      <c r="F148" s="204">
        <v>23192.511999999999</v>
      </c>
      <c r="G148" s="204">
        <v>434601.576</v>
      </c>
      <c r="H148" s="204">
        <v>125694.042</v>
      </c>
      <c r="I148" s="204">
        <v>560295.61800000002</v>
      </c>
      <c r="J148" s="204">
        <v>229</v>
      </c>
      <c r="K148" s="205">
        <v>31.3</v>
      </c>
      <c r="L148" s="205">
        <v>2.2999999999999998</v>
      </c>
      <c r="M148" s="205">
        <v>22.3</v>
      </c>
      <c r="N148" s="205">
        <v>55.900000000000006</v>
      </c>
    </row>
    <row r="149" spans="1:14" ht="10.15" customHeight="1">
      <c r="A149" s="196"/>
      <c r="B149" s="196"/>
      <c r="C149" s="189"/>
      <c r="D149" s="189"/>
      <c r="E149" s="189"/>
      <c r="F149" s="191"/>
      <c r="G149" s="191"/>
      <c r="H149" s="191"/>
      <c r="I149" s="191"/>
      <c r="J149" s="191"/>
      <c r="K149" s="192"/>
      <c r="L149" s="192"/>
      <c r="M149" s="192"/>
      <c r="N149" s="192"/>
    </row>
    <row r="150" spans="1:14">
      <c r="A150" s="196"/>
      <c r="B150" s="196" t="s">
        <v>754</v>
      </c>
      <c r="C150" s="193" t="s">
        <v>333</v>
      </c>
      <c r="D150" s="193"/>
      <c r="E150" s="193"/>
      <c r="F150" s="198"/>
      <c r="G150" s="198"/>
      <c r="H150" s="198"/>
      <c r="I150" s="198"/>
      <c r="J150" s="198"/>
      <c r="K150" s="199"/>
      <c r="L150" s="199"/>
      <c r="M150" s="199"/>
      <c r="N150" s="199"/>
    </row>
    <row r="151" spans="1:14">
      <c r="A151" s="200"/>
      <c r="B151" s="200"/>
      <c r="C151" s="200"/>
      <c r="D151" s="200" t="s">
        <v>755</v>
      </c>
      <c r="E151" s="200" t="s">
        <v>634</v>
      </c>
      <c r="F151" s="201">
        <v>10473.063</v>
      </c>
      <c r="G151" s="201">
        <v>145736.13500000001</v>
      </c>
      <c r="H151" s="201">
        <v>86874.415999999997</v>
      </c>
      <c r="I151" s="201">
        <v>232610.55100000001</v>
      </c>
      <c r="J151" s="201">
        <v>87</v>
      </c>
      <c r="K151" s="202">
        <v>10.9</v>
      </c>
      <c r="L151" s="202">
        <v>2.2999999999999998</v>
      </c>
      <c r="M151" s="202">
        <v>6.9</v>
      </c>
      <c r="N151" s="202">
        <v>20.100000000000001</v>
      </c>
    </row>
    <row r="152" spans="1:14">
      <c r="A152" s="196"/>
      <c r="B152" s="196"/>
      <c r="C152" s="203" t="s">
        <v>756</v>
      </c>
      <c r="D152" s="203"/>
      <c r="E152" s="203"/>
      <c r="F152" s="204">
        <v>10473.063</v>
      </c>
      <c r="G152" s="204">
        <v>145736.13500000001</v>
      </c>
      <c r="H152" s="204">
        <v>86874.415999999997</v>
      </c>
      <c r="I152" s="204">
        <v>232610.55100000001</v>
      </c>
      <c r="J152" s="204">
        <v>87</v>
      </c>
      <c r="K152" s="205">
        <v>10.9</v>
      </c>
      <c r="L152" s="205">
        <v>2.2999999999999998</v>
      </c>
      <c r="M152" s="205">
        <v>6.9</v>
      </c>
      <c r="N152" s="205">
        <v>20.100000000000001</v>
      </c>
    </row>
    <row r="153" spans="1:14" ht="10.15" customHeight="1">
      <c r="A153" s="196"/>
      <c r="B153" s="196"/>
      <c r="C153" s="189"/>
      <c r="D153" s="189"/>
      <c r="E153" s="189"/>
      <c r="F153" s="191"/>
      <c r="G153" s="191"/>
      <c r="H153" s="191"/>
      <c r="I153" s="191"/>
      <c r="J153" s="191"/>
      <c r="K153" s="192"/>
      <c r="L153" s="192"/>
      <c r="M153" s="192"/>
      <c r="N153" s="192"/>
    </row>
    <row r="154" spans="1:14">
      <c r="A154" s="203" t="s">
        <v>757</v>
      </c>
      <c r="B154" s="203"/>
      <c r="C154" s="203"/>
      <c r="D154" s="203"/>
      <c r="E154" s="203"/>
      <c r="F154" s="204">
        <v>217154.45699999997</v>
      </c>
      <c r="G154" s="204">
        <v>3123390.5589999994</v>
      </c>
      <c r="H154" s="204">
        <v>1130108.5649999999</v>
      </c>
      <c r="I154" s="204">
        <v>4253499.1239999998</v>
      </c>
      <c r="J154" s="204">
        <v>2212</v>
      </c>
      <c r="K154" s="205">
        <v>247.50000000000003</v>
      </c>
      <c r="L154" s="205">
        <v>16.2</v>
      </c>
      <c r="M154" s="205">
        <v>155</v>
      </c>
      <c r="N154" s="205">
        <v>418.70000000000005</v>
      </c>
    </row>
    <row r="155" spans="1:14" ht="7.15" customHeight="1">
      <c r="A155" s="189"/>
      <c r="B155" s="189"/>
      <c r="C155" s="189"/>
      <c r="D155" s="189"/>
      <c r="E155" s="189"/>
      <c r="F155" s="191"/>
      <c r="G155" s="191"/>
      <c r="H155" s="191"/>
      <c r="I155" s="191"/>
      <c r="J155" s="191"/>
      <c r="K155" s="192"/>
      <c r="L155" s="192"/>
      <c r="M155" s="192"/>
      <c r="N155" s="192"/>
    </row>
    <row r="156" spans="1:14">
      <c r="A156" s="193" t="s">
        <v>758</v>
      </c>
      <c r="B156" s="193"/>
      <c r="C156" s="193"/>
      <c r="D156" s="193"/>
      <c r="E156" s="193"/>
      <c r="F156" s="198"/>
      <c r="G156" s="198"/>
      <c r="H156" s="198"/>
      <c r="I156" s="198"/>
      <c r="J156" s="198"/>
      <c r="K156" s="199"/>
      <c r="L156" s="199"/>
      <c r="M156" s="199"/>
      <c r="N156" s="199"/>
    </row>
    <row r="157" spans="1:14">
      <c r="A157" s="196"/>
      <c r="B157" s="196" t="s">
        <v>759</v>
      </c>
      <c r="C157" s="193" t="s">
        <v>326</v>
      </c>
      <c r="D157" s="193"/>
      <c r="E157" s="193"/>
      <c r="F157" s="198"/>
      <c r="G157" s="198"/>
      <c r="H157" s="198"/>
      <c r="I157" s="198"/>
      <c r="J157" s="198"/>
      <c r="K157" s="199"/>
      <c r="L157" s="199"/>
      <c r="M157" s="199"/>
      <c r="N157" s="199"/>
    </row>
    <row r="158" spans="1:14">
      <c r="A158" s="200"/>
      <c r="B158" s="200"/>
      <c r="C158" s="200"/>
      <c r="D158" s="200" t="s">
        <v>760</v>
      </c>
      <c r="E158" s="200" t="s">
        <v>634</v>
      </c>
      <c r="F158" s="201">
        <v>16535.055</v>
      </c>
      <c r="G158" s="201">
        <v>206687.01</v>
      </c>
      <c r="H158" s="201">
        <v>70188.070000000007</v>
      </c>
      <c r="I158" s="201">
        <v>276875.08</v>
      </c>
      <c r="J158" s="201">
        <v>142</v>
      </c>
      <c r="K158" s="202">
        <v>16.7</v>
      </c>
      <c r="L158" s="202">
        <v>0.5</v>
      </c>
      <c r="M158" s="202">
        <v>13.3</v>
      </c>
      <c r="N158" s="202">
        <v>30.5</v>
      </c>
    </row>
    <row r="159" spans="1:14">
      <c r="A159" s="196"/>
      <c r="B159" s="196"/>
      <c r="C159" s="203" t="s">
        <v>761</v>
      </c>
      <c r="D159" s="203"/>
      <c r="E159" s="203"/>
      <c r="F159" s="204">
        <v>16535.055</v>
      </c>
      <c r="G159" s="204">
        <v>206687.01</v>
      </c>
      <c r="H159" s="204">
        <v>70188.070000000007</v>
      </c>
      <c r="I159" s="204">
        <v>276875.08</v>
      </c>
      <c r="J159" s="204">
        <v>142</v>
      </c>
      <c r="K159" s="205">
        <v>16.7</v>
      </c>
      <c r="L159" s="205">
        <v>0.5</v>
      </c>
      <c r="M159" s="205">
        <v>13.3</v>
      </c>
      <c r="N159" s="205">
        <v>30.5</v>
      </c>
    </row>
    <row r="160" spans="1:14" ht="10.15" customHeight="1">
      <c r="A160" s="196"/>
      <c r="B160" s="196"/>
      <c r="C160" s="189"/>
      <c r="D160" s="189"/>
      <c r="E160" s="189"/>
      <c r="F160" s="191"/>
      <c r="G160" s="191"/>
      <c r="H160" s="191"/>
      <c r="I160" s="191"/>
      <c r="J160" s="191"/>
      <c r="K160" s="192"/>
      <c r="L160" s="192"/>
      <c r="M160" s="192"/>
      <c r="N160" s="192"/>
    </row>
    <row r="161" spans="1:14">
      <c r="A161" s="196"/>
      <c r="B161" s="196" t="s">
        <v>762</v>
      </c>
      <c r="C161" s="193" t="s">
        <v>308</v>
      </c>
      <c r="D161" s="193"/>
      <c r="E161" s="193"/>
      <c r="F161" s="198"/>
      <c r="G161" s="198"/>
      <c r="H161" s="198"/>
      <c r="I161" s="198"/>
      <c r="J161" s="198"/>
      <c r="K161" s="199"/>
      <c r="L161" s="199"/>
      <c r="M161" s="199"/>
      <c r="N161" s="199"/>
    </row>
    <row r="162" spans="1:14">
      <c r="A162" s="200"/>
      <c r="B162" s="200"/>
      <c r="C162" s="200"/>
      <c r="D162" s="200" t="s">
        <v>763</v>
      </c>
      <c r="E162" s="200" t="s">
        <v>634</v>
      </c>
      <c r="F162" s="201">
        <v>138.85400000000001</v>
      </c>
      <c r="G162" s="201">
        <v>38099.82</v>
      </c>
      <c r="H162" s="201">
        <v>21521.771000000001</v>
      </c>
      <c r="I162" s="201">
        <v>59621.591</v>
      </c>
      <c r="J162" s="201">
        <v>18</v>
      </c>
      <c r="K162" s="202">
        <v>2.2000000000000002</v>
      </c>
      <c r="L162" s="202">
        <v>1.2</v>
      </c>
      <c r="M162" s="202">
        <v>0</v>
      </c>
      <c r="N162" s="202">
        <v>3.4000000000000004</v>
      </c>
    </row>
    <row r="163" spans="1:14">
      <c r="A163" s="196"/>
      <c r="B163" s="196"/>
      <c r="C163" s="196"/>
      <c r="D163" s="196" t="s">
        <v>764</v>
      </c>
      <c r="E163" s="196" t="s">
        <v>634</v>
      </c>
      <c r="F163" s="198">
        <v>34872.644999999997</v>
      </c>
      <c r="G163" s="198">
        <v>433851.75400000002</v>
      </c>
      <c r="H163" s="198">
        <v>249781.772</v>
      </c>
      <c r="I163" s="198">
        <v>683633.52600000007</v>
      </c>
      <c r="J163" s="198">
        <v>355</v>
      </c>
      <c r="K163" s="199">
        <v>33</v>
      </c>
      <c r="L163" s="199">
        <v>6.5</v>
      </c>
      <c r="M163" s="199">
        <v>21.3</v>
      </c>
      <c r="N163" s="199">
        <v>60.8</v>
      </c>
    </row>
    <row r="164" spans="1:14">
      <c r="A164" s="200"/>
      <c r="B164" s="200"/>
      <c r="C164" s="200"/>
      <c r="D164" s="200" t="s">
        <v>765</v>
      </c>
      <c r="E164" s="200" t="s">
        <v>634</v>
      </c>
      <c r="F164" s="201">
        <v>395.78899999999999</v>
      </c>
      <c r="G164" s="201">
        <v>60126.307000000001</v>
      </c>
      <c r="H164" s="201">
        <v>27778.638999999999</v>
      </c>
      <c r="I164" s="201">
        <v>87904.945999999996</v>
      </c>
      <c r="J164" s="201">
        <v>39</v>
      </c>
      <c r="K164" s="202">
        <v>4</v>
      </c>
      <c r="L164" s="202">
        <v>2.2999999999999998</v>
      </c>
      <c r="M164" s="202">
        <v>1.7</v>
      </c>
      <c r="N164" s="202">
        <v>8</v>
      </c>
    </row>
    <row r="165" spans="1:14">
      <c r="A165" s="196"/>
      <c r="B165" s="196"/>
      <c r="C165" s="196"/>
      <c r="D165" s="196" t="s">
        <v>766</v>
      </c>
      <c r="E165" s="196" t="s">
        <v>634</v>
      </c>
      <c r="F165" s="198">
        <v>375.99799999999999</v>
      </c>
      <c r="G165" s="198">
        <v>60437.408000000003</v>
      </c>
      <c r="H165" s="198">
        <v>33905.824999999997</v>
      </c>
      <c r="I165" s="198">
        <v>94343.233000000007</v>
      </c>
      <c r="J165" s="198">
        <v>27</v>
      </c>
      <c r="K165" s="199">
        <v>4.5</v>
      </c>
      <c r="L165" s="199">
        <v>0.6</v>
      </c>
      <c r="M165" s="199">
        <v>1.8</v>
      </c>
      <c r="N165" s="199">
        <v>6.8999999999999995</v>
      </c>
    </row>
    <row r="166" spans="1:14">
      <c r="A166" s="196"/>
      <c r="B166" s="196"/>
      <c r="C166" s="203" t="s">
        <v>767</v>
      </c>
      <c r="D166" s="203"/>
      <c r="E166" s="203"/>
      <c r="F166" s="204">
        <v>35783.285999999993</v>
      </c>
      <c r="G166" s="204">
        <v>592515.28900000011</v>
      </c>
      <c r="H166" s="204">
        <v>332988.00700000004</v>
      </c>
      <c r="I166" s="204">
        <v>925503.29600000009</v>
      </c>
      <c r="J166" s="204">
        <v>439</v>
      </c>
      <c r="K166" s="205">
        <v>43.7</v>
      </c>
      <c r="L166" s="205">
        <v>10.6</v>
      </c>
      <c r="M166" s="205">
        <v>24.8</v>
      </c>
      <c r="N166" s="205">
        <v>79.100000000000009</v>
      </c>
    </row>
    <row r="167" spans="1:14" ht="10.15" customHeight="1">
      <c r="A167" s="196"/>
      <c r="B167" s="196"/>
      <c r="C167" s="189"/>
      <c r="D167" s="189"/>
      <c r="E167" s="189"/>
      <c r="F167" s="191"/>
      <c r="G167" s="191"/>
      <c r="H167" s="191"/>
      <c r="I167" s="191"/>
      <c r="J167" s="191"/>
      <c r="K167" s="192"/>
      <c r="L167" s="192"/>
      <c r="M167" s="192"/>
      <c r="N167" s="192"/>
    </row>
    <row r="168" spans="1:14">
      <c r="A168" s="196"/>
      <c r="B168" s="196" t="s">
        <v>768</v>
      </c>
      <c r="C168" s="193" t="s">
        <v>349</v>
      </c>
      <c r="D168" s="193"/>
      <c r="E168" s="193"/>
      <c r="F168" s="198"/>
      <c r="G168" s="198"/>
      <c r="H168" s="198"/>
      <c r="I168" s="198"/>
      <c r="J168" s="198"/>
      <c r="K168" s="199"/>
      <c r="L168" s="199"/>
      <c r="M168" s="199"/>
      <c r="N168" s="199"/>
    </row>
    <row r="169" spans="1:14">
      <c r="A169" s="200"/>
      <c r="B169" s="200"/>
      <c r="C169" s="200"/>
      <c r="D169" s="200" t="s">
        <v>769</v>
      </c>
      <c r="E169" s="200" t="s">
        <v>634</v>
      </c>
      <c r="F169" s="201">
        <v>46420.995999999999</v>
      </c>
      <c r="G169" s="201">
        <v>112236.3986</v>
      </c>
      <c r="H169" s="201">
        <v>74762.342999999993</v>
      </c>
      <c r="I169" s="201">
        <v>186998.74160000001</v>
      </c>
      <c r="J169" s="201">
        <v>47</v>
      </c>
      <c r="K169" s="202">
        <v>5.7</v>
      </c>
      <c r="L169" s="202">
        <v>1.7</v>
      </c>
      <c r="M169" s="202">
        <v>5.2</v>
      </c>
      <c r="N169" s="202">
        <v>12.600000000000001</v>
      </c>
    </row>
    <row r="170" spans="1:14">
      <c r="A170" s="196"/>
      <c r="B170" s="196"/>
      <c r="C170" s="203" t="s">
        <v>770</v>
      </c>
      <c r="D170" s="203"/>
      <c r="E170" s="203"/>
      <c r="F170" s="204">
        <v>46420.995999999999</v>
      </c>
      <c r="G170" s="204">
        <v>112236.3986</v>
      </c>
      <c r="H170" s="204">
        <v>74762.342999999993</v>
      </c>
      <c r="I170" s="204">
        <v>186998.74160000001</v>
      </c>
      <c r="J170" s="204">
        <v>47</v>
      </c>
      <c r="K170" s="205">
        <v>5.7</v>
      </c>
      <c r="L170" s="205">
        <v>1.7</v>
      </c>
      <c r="M170" s="205">
        <v>5.2</v>
      </c>
      <c r="N170" s="205">
        <v>12.600000000000001</v>
      </c>
    </row>
    <row r="171" spans="1:14" ht="10.15" customHeight="1">
      <c r="A171" s="196"/>
      <c r="B171" s="196"/>
      <c r="C171" s="189"/>
      <c r="D171" s="189"/>
      <c r="E171" s="189"/>
      <c r="F171" s="191"/>
      <c r="G171" s="191"/>
      <c r="H171" s="191"/>
      <c r="I171" s="191"/>
      <c r="J171" s="191"/>
      <c r="K171" s="192"/>
      <c r="L171" s="192"/>
      <c r="M171" s="192"/>
      <c r="N171" s="192"/>
    </row>
    <row r="172" spans="1:14">
      <c r="A172" s="196"/>
      <c r="B172" s="196" t="s">
        <v>771</v>
      </c>
      <c r="C172" s="193" t="s">
        <v>325</v>
      </c>
      <c r="D172" s="193"/>
      <c r="E172" s="193"/>
      <c r="F172" s="198"/>
      <c r="G172" s="198"/>
      <c r="H172" s="198"/>
      <c r="I172" s="198"/>
      <c r="J172" s="198"/>
      <c r="K172" s="199"/>
      <c r="L172" s="199"/>
      <c r="M172" s="199"/>
      <c r="N172" s="199"/>
    </row>
    <row r="173" spans="1:14">
      <c r="A173" s="200"/>
      <c r="B173" s="200"/>
      <c r="C173" s="200"/>
      <c r="D173" s="200" t="s">
        <v>772</v>
      </c>
      <c r="E173" s="200" t="s">
        <v>634</v>
      </c>
      <c r="F173" s="201">
        <v>50</v>
      </c>
      <c r="G173" s="201">
        <v>63540.22</v>
      </c>
      <c r="H173" s="201">
        <v>16872.603999999999</v>
      </c>
      <c r="I173" s="201">
        <v>80412.823999999993</v>
      </c>
      <c r="J173" s="201">
        <v>35</v>
      </c>
      <c r="K173" s="202">
        <v>4.2</v>
      </c>
      <c r="L173" s="202">
        <v>3.7</v>
      </c>
      <c r="M173" s="202">
        <v>1.6</v>
      </c>
      <c r="N173" s="202">
        <v>9.5</v>
      </c>
    </row>
    <row r="174" spans="1:14">
      <c r="A174" s="196"/>
      <c r="B174" s="196"/>
      <c r="C174" s="196"/>
      <c r="D174" s="196" t="s">
        <v>773</v>
      </c>
      <c r="E174" s="196" t="s">
        <v>634</v>
      </c>
      <c r="F174" s="198">
        <v>9503.3919999999998</v>
      </c>
      <c r="G174" s="198">
        <v>148265.33499999999</v>
      </c>
      <c r="H174" s="198">
        <v>61881.599999999999</v>
      </c>
      <c r="I174" s="198">
        <v>210146.935</v>
      </c>
      <c r="J174" s="198">
        <v>96</v>
      </c>
      <c r="K174" s="199">
        <v>8.1999999999999993</v>
      </c>
      <c r="L174" s="199">
        <v>6.3</v>
      </c>
      <c r="M174" s="199">
        <v>6.5</v>
      </c>
      <c r="N174" s="199">
        <v>21</v>
      </c>
    </row>
    <row r="175" spans="1:14">
      <c r="A175" s="196"/>
      <c r="B175" s="196"/>
      <c r="C175" s="203" t="s">
        <v>774</v>
      </c>
      <c r="D175" s="203"/>
      <c r="E175" s="203"/>
      <c r="F175" s="204">
        <v>9553.3919999999998</v>
      </c>
      <c r="G175" s="204">
        <v>211805.55499999999</v>
      </c>
      <c r="H175" s="204">
        <v>78754.203999999998</v>
      </c>
      <c r="I175" s="204">
        <v>290559.75899999996</v>
      </c>
      <c r="J175" s="204">
        <v>131</v>
      </c>
      <c r="K175" s="205">
        <v>12.399999999999999</v>
      </c>
      <c r="L175" s="205">
        <v>10</v>
      </c>
      <c r="M175" s="205">
        <v>8.1</v>
      </c>
      <c r="N175" s="205">
        <v>30.5</v>
      </c>
    </row>
    <row r="176" spans="1:14" ht="10.15" customHeight="1">
      <c r="A176" s="196"/>
      <c r="B176" s="196"/>
      <c r="C176" s="189"/>
      <c r="D176" s="189"/>
      <c r="E176" s="189"/>
      <c r="F176" s="191"/>
      <c r="G176" s="191"/>
      <c r="H176" s="191"/>
      <c r="I176" s="191"/>
      <c r="J176" s="191"/>
      <c r="K176" s="192"/>
      <c r="L176" s="192"/>
      <c r="M176" s="192"/>
      <c r="N176" s="192"/>
    </row>
    <row r="177" spans="1:14">
      <c r="A177" s="196"/>
      <c r="B177" s="196" t="s">
        <v>775</v>
      </c>
      <c r="C177" s="193" t="s">
        <v>353</v>
      </c>
      <c r="D177" s="193"/>
      <c r="E177" s="193"/>
      <c r="F177" s="198"/>
      <c r="G177" s="198"/>
      <c r="H177" s="198"/>
      <c r="I177" s="198"/>
      <c r="J177" s="198"/>
      <c r="K177" s="199"/>
      <c r="L177" s="199"/>
      <c r="M177" s="199"/>
      <c r="N177" s="199"/>
    </row>
    <row r="178" spans="1:14">
      <c r="A178" s="200"/>
      <c r="B178" s="200"/>
      <c r="C178" s="200"/>
      <c r="D178" s="200" t="s">
        <v>776</v>
      </c>
      <c r="E178" s="200" t="s">
        <v>634</v>
      </c>
      <c r="F178" s="201">
        <v>2298.0700000000002</v>
      </c>
      <c r="G178" s="201">
        <v>46106.58</v>
      </c>
      <c r="H178" s="201">
        <v>24013.059000000001</v>
      </c>
      <c r="I178" s="201">
        <v>70119.638999999996</v>
      </c>
      <c r="J178" s="201">
        <v>23</v>
      </c>
      <c r="K178" s="202">
        <v>2.9</v>
      </c>
      <c r="L178" s="202">
        <v>3</v>
      </c>
      <c r="M178" s="202">
        <v>1.3</v>
      </c>
      <c r="N178" s="202">
        <v>7.2</v>
      </c>
    </row>
    <row r="179" spans="1:14">
      <c r="A179" s="196"/>
      <c r="B179" s="196"/>
      <c r="C179" s="203" t="s">
        <v>777</v>
      </c>
      <c r="D179" s="203"/>
      <c r="E179" s="203"/>
      <c r="F179" s="204">
        <v>2298.0700000000002</v>
      </c>
      <c r="G179" s="204">
        <v>46106.58</v>
      </c>
      <c r="H179" s="204">
        <v>24013.059000000001</v>
      </c>
      <c r="I179" s="204">
        <v>70119.638999999996</v>
      </c>
      <c r="J179" s="204">
        <v>23</v>
      </c>
      <c r="K179" s="205">
        <v>2.9</v>
      </c>
      <c r="L179" s="205">
        <v>3</v>
      </c>
      <c r="M179" s="205">
        <v>1.3</v>
      </c>
      <c r="N179" s="205">
        <v>7.2</v>
      </c>
    </row>
    <row r="180" spans="1:14" ht="10.15" customHeight="1">
      <c r="A180" s="196"/>
      <c r="B180" s="196"/>
      <c r="C180" s="189"/>
      <c r="D180" s="189"/>
      <c r="E180" s="189"/>
      <c r="F180" s="191"/>
      <c r="G180" s="191"/>
      <c r="H180" s="191"/>
      <c r="I180" s="191"/>
      <c r="J180" s="191"/>
      <c r="K180" s="192"/>
      <c r="L180" s="192"/>
      <c r="M180" s="192"/>
      <c r="N180" s="192"/>
    </row>
    <row r="181" spans="1:14">
      <c r="A181" s="196"/>
      <c r="B181" s="196" t="s">
        <v>1316</v>
      </c>
      <c r="C181" s="193" t="s">
        <v>364</v>
      </c>
      <c r="D181" s="193"/>
      <c r="E181" s="193"/>
      <c r="F181" s="198"/>
      <c r="G181" s="198"/>
      <c r="H181" s="198"/>
      <c r="I181" s="198"/>
      <c r="J181" s="198"/>
      <c r="K181" s="199"/>
      <c r="L181" s="199"/>
      <c r="M181" s="199"/>
      <c r="N181" s="199"/>
    </row>
    <row r="182" spans="1:14">
      <c r="A182" s="200"/>
      <c r="B182" s="200"/>
      <c r="C182" s="200"/>
      <c r="D182" s="200" t="s">
        <v>1317</v>
      </c>
      <c r="E182" s="200" t="s">
        <v>634</v>
      </c>
      <c r="F182" s="201">
        <v>232</v>
      </c>
      <c r="G182" s="201">
        <v>24003</v>
      </c>
      <c r="H182" s="201">
        <v>8706</v>
      </c>
      <c r="I182" s="201">
        <v>32709</v>
      </c>
      <c r="J182" s="201">
        <v>2</v>
      </c>
      <c r="K182" s="202">
        <v>1</v>
      </c>
      <c r="L182" s="202">
        <v>1</v>
      </c>
      <c r="M182" s="202">
        <v>0.5</v>
      </c>
      <c r="N182" s="202">
        <v>2.5</v>
      </c>
    </row>
    <row r="183" spans="1:14">
      <c r="A183" s="196"/>
      <c r="B183" s="196"/>
      <c r="C183" s="203" t="s">
        <v>1318</v>
      </c>
      <c r="D183" s="203"/>
      <c r="E183" s="203"/>
      <c r="F183" s="204">
        <v>232</v>
      </c>
      <c r="G183" s="204">
        <v>24003</v>
      </c>
      <c r="H183" s="204">
        <v>8706</v>
      </c>
      <c r="I183" s="204">
        <v>32709</v>
      </c>
      <c r="J183" s="204">
        <v>2</v>
      </c>
      <c r="K183" s="205">
        <v>1</v>
      </c>
      <c r="L183" s="205">
        <v>1</v>
      </c>
      <c r="M183" s="205">
        <v>0.5</v>
      </c>
      <c r="N183" s="205">
        <v>2.5</v>
      </c>
    </row>
    <row r="184" spans="1:14" ht="10.15" customHeight="1">
      <c r="A184" s="196"/>
      <c r="B184" s="196"/>
      <c r="C184" s="189"/>
      <c r="D184" s="189"/>
      <c r="E184" s="189"/>
      <c r="F184" s="191"/>
      <c r="G184" s="191"/>
      <c r="H184" s="191"/>
      <c r="I184" s="191"/>
      <c r="J184" s="191"/>
      <c r="K184" s="192"/>
      <c r="L184" s="192"/>
      <c r="M184" s="192"/>
      <c r="N184" s="192"/>
    </row>
    <row r="185" spans="1:14">
      <c r="A185" s="196"/>
      <c r="B185" s="196" t="s">
        <v>778</v>
      </c>
      <c r="C185" s="193" t="s">
        <v>357</v>
      </c>
      <c r="D185" s="193"/>
      <c r="E185" s="193"/>
      <c r="F185" s="198"/>
      <c r="G185" s="198"/>
      <c r="H185" s="198"/>
      <c r="I185" s="198"/>
      <c r="J185" s="198"/>
      <c r="K185" s="199"/>
      <c r="L185" s="199"/>
      <c r="M185" s="199"/>
      <c r="N185" s="199"/>
    </row>
    <row r="186" spans="1:14">
      <c r="A186" s="200"/>
      <c r="B186" s="200"/>
      <c r="C186" s="200"/>
      <c r="D186" s="200" t="s">
        <v>779</v>
      </c>
      <c r="E186" s="200" t="s">
        <v>634</v>
      </c>
      <c r="F186" s="201">
        <v>11</v>
      </c>
      <c r="G186" s="201">
        <v>26824</v>
      </c>
      <c r="H186" s="201">
        <v>12857</v>
      </c>
      <c r="I186" s="201">
        <v>39681</v>
      </c>
      <c r="J186" s="201">
        <v>7</v>
      </c>
      <c r="K186" s="202">
        <v>1.8</v>
      </c>
      <c r="L186" s="202">
        <v>0.8</v>
      </c>
      <c r="M186" s="202">
        <v>0.7</v>
      </c>
      <c r="N186" s="202">
        <v>3.3</v>
      </c>
    </row>
    <row r="187" spans="1:14">
      <c r="A187" s="196"/>
      <c r="B187" s="196"/>
      <c r="C187" s="203" t="s">
        <v>780</v>
      </c>
      <c r="D187" s="203"/>
      <c r="E187" s="203"/>
      <c r="F187" s="204">
        <v>11</v>
      </c>
      <c r="G187" s="204">
        <v>26824</v>
      </c>
      <c r="H187" s="204">
        <v>12857</v>
      </c>
      <c r="I187" s="204">
        <v>39681</v>
      </c>
      <c r="J187" s="204">
        <v>7</v>
      </c>
      <c r="K187" s="205">
        <v>1.8</v>
      </c>
      <c r="L187" s="205">
        <v>0.8</v>
      </c>
      <c r="M187" s="205">
        <v>0.7</v>
      </c>
      <c r="N187" s="205">
        <v>3.3</v>
      </c>
    </row>
    <row r="188" spans="1:14" ht="10.15" customHeight="1">
      <c r="A188" s="196"/>
      <c r="B188" s="196"/>
      <c r="C188" s="189"/>
      <c r="D188" s="189"/>
      <c r="E188" s="189"/>
      <c r="F188" s="191"/>
      <c r="G188" s="191"/>
      <c r="H188" s="191"/>
      <c r="I188" s="191"/>
      <c r="J188" s="191"/>
      <c r="K188" s="192"/>
      <c r="L188" s="192"/>
      <c r="M188" s="192"/>
      <c r="N188" s="192"/>
    </row>
    <row r="189" spans="1:14">
      <c r="A189" s="196"/>
      <c r="B189" s="196" t="s">
        <v>781</v>
      </c>
      <c r="C189" s="193" t="s">
        <v>346</v>
      </c>
      <c r="D189" s="193"/>
      <c r="E189" s="193"/>
      <c r="F189" s="198"/>
      <c r="G189" s="198"/>
      <c r="H189" s="198"/>
      <c r="I189" s="198"/>
      <c r="J189" s="198"/>
      <c r="K189" s="199"/>
      <c r="L189" s="199"/>
      <c r="M189" s="199"/>
      <c r="N189" s="199"/>
    </row>
    <row r="190" spans="1:14">
      <c r="A190" s="200"/>
      <c r="B190" s="200"/>
      <c r="C190" s="200"/>
      <c r="D190" s="200" t="s">
        <v>782</v>
      </c>
      <c r="E190" s="200" t="s">
        <v>634</v>
      </c>
      <c r="F190" s="201">
        <v>9032.7039999999997</v>
      </c>
      <c r="G190" s="201">
        <v>126986.958</v>
      </c>
      <c r="H190" s="201">
        <v>30873.956999999999</v>
      </c>
      <c r="I190" s="201">
        <v>157860.91500000001</v>
      </c>
      <c r="J190" s="201">
        <v>52</v>
      </c>
      <c r="K190" s="202">
        <v>7</v>
      </c>
      <c r="L190" s="202">
        <v>1.5</v>
      </c>
      <c r="M190" s="202">
        <v>6.8</v>
      </c>
      <c r="N190" s="202">
        <v>15.3</v>
      </c>
    </row>
    <row r="191" spans="1:14">
      <c r="A191" s="196"/>
      <c r="B191" s="196"/>
      <c r="C191" s="203" t="s">
        <v>783</v>
      </c>
      <c r="D191" s="203"/>
      <c r="E191" s="203"/>
      <c r="F191" s="204">
        <v>9032.7039999999997</v>
      </c>
      <c r="G191" s="204">
        <v>126986.958</v>
      </c>
      <c r="H191" s="204">
        <v>30873.956999999999</v>
      </c>
      <c r="I191" s="204">
        <v>157860.91500000001</v>
      </c>
      <c r="J191" s="204">
        <v>52</v>
      </c>
      <c r="K191" s="205">
        <v>7</v>
      </c>
      <c r="L191" s="205">
        <v>1.5</v>
      </c>
      <c r="M191" s="205">
        <v>6.8</v>
      </c>
      <c r="N191" s="205">
        <v>15.3</v>
      </c>
    </row>
    <row r="192" spans="1:14" ht="10.15" customHeight="1">
      <c r="A192" s="196"/>
      <c r="B192" s="196"/>
      <c r="C192" s="189"/>
      <c r="D192" s="189"/>
      <c r="E192" s="189"/>
      <c r="F192" s="191"/>
      <c r="G192" s="191"/>
      <c r="H192" s="191"/>
      <c r="I192" s="191"/>
      <c r="J192" s="191"/>
      <c r="K192" s="192"/>
      <c r="L192" s="192"/>
      <c r="M192" s="192"/>
      <c r="N192" s="192"/>
    </row>
    <row r="193" spans="1:14">
      <c r="A193" s="203" t="s">
        <v>784</v>
      </c>
      <c r="B193" s="203"/>
      <c r="C193" s="203"/>
      <c r="D193" s="203"/>
      <c r="E193" s="203"/>
      <c r="F193" s="204">
        <v>119866.503</v>
      </c>
      <c r="G193" s="204">
        <v>1347164.7906000002</v>
      </c>
      <c r="H193" s="204">
        <v>633142.64000000013</v>
      </c>
      <c r="I193" s="204">
        <v>1980307.4306000003</v>
      </c>
      <c r="J193" s="204">
        <v>843</v>
      </c>
      <c r="K193" s="205">
        <v>91.2</v>
      </c>
      <c r="L193" s="205">
        <v>29.1</v>
      </c>
      <c r="M193" s="205">
        <v>60.7</v>
      </c>
      <c r="N193" s="205">
        <v>181</v>
      </c>
    </row>
    <row r="194" spans="1:14" ht="6.65" customHeight="1">
      <c r="A194" s="189"/>
      <c r="B194" s="189"/>
      <c r="C194" s="189"/>
      <c r="D194" s="189"/>
      <c r="E194" s="189"/>
      <c r="F194" s="191"/>
      <c r="G194" s="191"/>
      <c r="H194" s="191"/>
      <c r="I194" s="191"/>
      <c r="J194" s="191"/>
      <c r="K194" s="192"/>
      <c r="L194" s="192"/>
      <c r="M194" s="192"/>
      <c r="N194" s="192"/>
    </row>
    <row r="195" spans="1:14">
      <c r="A195" s="193" t="s">
        <v>785</v>
      </c>
      <c r="B195" s="193"/>
      <c r="C195" s="193"/>
      <c r="D195" s="193"/>
      <c r="E195" s="193"/>
      <c r="F195" s="198"/>
      <c r="G195" s="198"/>
      <c r="H195" s="198"/>
      <c r="I195" s="198"/>
      <c r="J195" s="198"/>
      <c r="K195" s="199"/>
      <c r="L195" s="199"/>
      <c r="M195" s="199"/>
      <c r="N195" s="199"/>
    </row>
    <row r="196" spans="1:14">
      <c r="A196" s="196"/>
      <c r="B196" s="196" t="s">
        <v>786</v>
      </c>
      <c r="C196" s="193" t="s">
        <v>306</v>
      </c>
      <c r="D196" s="193"/>
      <c r="E196" s="193"/>
      <c r="F196" s="198"/>
      <c r="G196" s="198"/>
      <c r="H196" s="198"/>
      <c r="I196" s="198"/>
      <c r="J196" s="198"/>
      <c r="K196" s="199"/>
      <c r="L196" s="199"/>
      <c r="M196" s="199"/>
      <c r="N196" s="199"/>
    </row>
    <row r="197" spans="1:14">
      <c r="A197" s="200"/>
      <c r="B197" s="200"/>
      <c r="C197" s="200"/>
      <c r="D197" s="200" t="s">
        <v>787</v>
      </c>
      <c r="E197" s="200" t="s">
        <v>634</v>
      </c>
      <c r="F197" s="201">
        <v>53396.995999999999</v>
      </c>
      <c r="G197" s="201">
        <v>500201.99</v>
      </c>
      <c r="H197" s="201">
        <v>250479.05</v>
      </c>
      <c r="I197" s="201">
        <v>750681.04</v>
      </c>
      <c r="J197" s="201">
        <v>342</v>
      </c>
      <c r="K197" s="202">
        <v>38.700000000000003</v>
      </c>
      <c r="L197" s="202">
        <v>0</v>
      </c>
      <c r="M197" s="202">
        <v>22.8</v>
      </c>
      <c r="N197" s="202">
        <v>61.5</v>
      </c>
    </row>
    <row r="198" spans="1:14">
      <c r="A198" s="196"/>
      <c r="B198" s="196"/>
      <c r="C198" s="196"/>
      <c r="D198" s="196" t="s">
        <v>788</v>
      </c>
      <c r="E198" s="196" t="s">
        <v>634</v>
      </c>
      <c r="F198" s="198">
        <v>15823.67</v>
      </c>
      <c r="G198" s="198">
        <v>158880.77299999999</v>
      </c>
      <c r="H198" s="198">
        <v>100447.933</v>
      </c>
      <c r="I198" s="198">
        <v>259328.70600000001</v>
      </c>
      <c r="J198" s="198">
        <v>64</v>
      </c>
      <c r="K198" s="199">
        <v>12.9</v>
      </c>
      <c r="L198" s="199">
        <v>0</v>
      </c>
      <c r="M198" s="199">
        <v>9.8000000000000007</v>
      </c>
      <c r="N198" s="199">
        <v>22.700000000000003</v>
      </c>
    </row>
    <row r="199" spans="1:14">
      <c r="A199" s="200"/>
      <c r="B199" s="200"/>
      <c r="C199" s="200"/>
      <c r="D199" s="200" t="s">
        <v>789</v>
      </c>
      <c r="E199" s="200" t="s">
        <v>634</v>
      </c>
      <c r="F199" s="201">
        <v>81227.531000000003</v>
      </c>
      <c r="G199" s="201">
        <v>215628.76699999999</v>
      </c>
      <c r="H199" s="201">
        <v>109370.011</v>
      </c>
      <c r="I199" s="201">
        <v>324998.77799999999</v>
      </c>
      <c r="J199" s="201">
        <v>109</v>
      </c>
      <c r="K199" s="202">
        <v>15.3</v>
      </c>
      <c r="L199" s="202">
        <v>0.4</v>
      </c>
      <c r="M199" s="202">
        <v>12.9</v>
      </c>
      <c r="N199" s="202">
        <v>28.6</v>
      </c>
    </row>
    <row r="200" spans="1:14">
      <c r="A200" s="196"/>
      <c r="B200" s="196"/>
      <c r="C200" s="203" t="s">
        <v>790</v>
      </c>
      <c r="D200" s="203"/>
      <c r="E200" s="203"/>
      <c r="F200" s="204">
        <v>150448.19699999999</v>
      </c>
      <c r="G200" s="204">
        <v>874711.53</v>
      </c>
      <c r="H200" s="204">
        <v>460296.99400000001</v>
      </c>
      <c r="I200" s="204">
        <v>1335008.524</v>
      </c>
      <c r="J200" s="204">
        <v>515</v>
      </c>
      <c r="K200" s="205">
        <v>66.900000000000006</v>
      </c>
      <c r="L200" s="205">
        <v>0.4</v>
      </c>
      <c r="M200" s="205">
        <v>45.5</v>
      </c>
      <c r="N200" s="205">
        <v>112.80000000000001</v>
      </c>
    </row>
    <row r="201" spans="1:14" ht="10.15" customHeight="1">
      <c r="A201" s="196"/>
      <c r="B201" s="196"/>
      <c r="C201" s="189"/>
      <c r="D201" s="189"/>
      <c r="E201" s="189"/>
      <c r="F201" s="191"/>
      <c r="G201" s="191"/>
      <c r="H201" s="191"/>
      <c r="I201" s="191"/>
      <c r="J201" s="191"/>
      <c r="K201" s="192"/>
      <c r="L201" s="192"/>
      <c r="M201" s="192"/>
      <c r="N201" s="192"/>
    </row>
    <row r="202" spans="1:14">
      <c r="A202" s="196"/>
      <c r="B202" s="196" t="s">
        <v>791</v>
      </c>
      <c r="C202" s="193" t="s">
        <v>322</v>
      </c>
      <c r="D202" s="193"/>
      <c r="E202" s="193"/>
      <c r="F202" s="198"/>
      <c r="G202" s="198"/>
      <c r="H202" s="198"/>
      <c r="I202" s="198"/>
      <c r="J202" s="198"/>
      <c r="K202" s="199"/>
      <c r="L202" s="199"/>
      <c r="M202" s="199"/>
      <c r="N202" s="199"/>
    </row>
    <row r="203" spans="1:14">
      <c r="A203" s="200"/>
      <c r="B203" s="200"/>
      <c r="C203" s="200"/>
      <c r="D203" s="200" t="s">
        <v>792</v>
      </c>
      <c r="E203" s="200" t="s">
        <v>634</v>
      </c>
      <c r="F203" s="201">
        <v>26280.601999999999</v>
      </c>
      <c r="G203" s="201">
        <v>231777.74100000001</v>
      </c>
      <c r="H203" s="201">
        <v>157977.88399999999</v>
      </c>
      <c r="I203" s="201">
        <v>389755.625</v>
      </c>
      <c r="J203" s="201">
        <v>152</v>
      </c>
      <c r="K203" s="202">
        <v>18.3</v>
      </c>
      <c r="L203" s="202">
        <v>0</v>
      </c>
      <c r="M203" s="202">
        <v>12.3</v>
      </c>
      <c r="N203" s="202">
        <v>30.6</v>
      </c>
    </row>
    <row r="204" spans="1:14">
      <c r="A204" s="196"/>
      <c r="B204" s="196"/>
      <c r="C204" s="203" t="s">
        <v>793</v>
      </c>
      <c r="D204" s="203"/>
      <c r="E204" s="203"/>
      <c r="F204" s="204">
        <v>26280.601999999999</v>
      </c>
      <c r="G204" s="204">
        <v>231777.74100000001</v>
      </c>
      <c r="H204" s="204">
        <v>157977.88399999999</v>
      </c>
      <c r="I204" s="204">
        <v>389755.625</v>
      </c>
      <c r="J204" s="204">
        <v>152</v>
      </c>
      <c r="K204" s="205">
        <v>18.3</v>
      </c>
      <c r="L204" s="205">
        <v>0</v>
      </c>
      <c r="M204" s="205">
        <v>12.3</v>
      </c>
      <c r="N204" s="205">
        <v>30.6</v>
      </c>
    </row>
    <row r="205" spans="1:14" ht="10.15" customHeight="1">
      <c r="A205" s="196"/>
      <c r="B205" s="196"/>
      <c r="C205" s="189"/>
      <c r="D205" s="189"/>
      <c r="E205" s="189"/>
      <c r="F205" s="191"/>
      <c r="G205" s="191"/>
      <c r="H205" s="191"/>
      <c r="I205" s="191"/>
      <c r="J205" s="191"/>
      <c r="K205" s="192"/>
      <c r="L205" s="192"/>
      <c r="M205" s="192"/>
      <c r="N205" s="192"/>
    </row>
    <row r="206" spans="1:14">
      <c r="A206" s="196"/>
      <c r="B206" s="196" t="s">
        <v>794</v>
      </c>
      <c r="C206" s="193" t="s">
        <v>327</v>
      </c>
      <c r="D206" s="193"/>
      <c r="E206" s="193"/>
      <c r="F206" s="198"/>
      <c r="G206" s="198"/>
      <c r="H206" s="198"/>
      <c r="I206" s="198"/>
      <c r="J206" s="198"/>
      <c r="K206" s="199"/>
      <c r="L206" s="199"/>
      <c r="M206" s="199"/>
      <c r="N206" s="199"/>
    </row>
    <row r="207" spans="1:14">
      <c r="A207" s="200"/>
      <c r="B207" s="200"/>
      <c r="C207" s="200"/>
      <c r="D207" s="200" t="s">
        <v>795</v>
      </c>
      <c r="E207" s="200" t="s">
        <v>634</v>
      </c>
      <c r="F207" s="201">
        <v>13216.982</v>
      </c>
      <c r="G207" s="201">
        <v>171040.58799999999</v>
      </c>
      <c r="H207" s="201">
        <v>70311.991999999998</v>
      </c>
      <c r="I207" s="201">
        <v>241352.58</v>
      </c>
      <c r="J207" s="201">
        <v>126</v>
      </c>
      <c r="K207" s="202">
        <v>13.1</v>
      </c>
      <c r="L207" s="202">
        <v>3.7</v>
      </c>
      <c r="M207" s="202">
        <v>4.5</v>
      </c>
      <c r="N207" s="202">
        <v>21.3</v>
      </c>
    </row>
    <row r="208" spans="1:14">
      <c r="A208" s="196"/>
      <c r="B208" s="196"/>
      <c r="C208" s="203" t="s">
        <v>796</v>
      </c>
      <c r="D208" s="203"/>
      <c r="E208" s="203"/>
      <c r="F208" s="204">
        <v>13216.982</v>
      </c>
      <c r="G208" s="204">
        <v>171040.58799999999</v>
      </c>
      <c r="H208" s="204">
        <v>70311.991999999998</v>
      </c>
      <c r="I208" s="204">
        <v>241352.58</v>
      </c>
      <c r="J208" s="204">
        <v>126</v>
      </c>
      <c r="K208" s="205">
        <v>13.1</v>
      </c>
      <c r="L208" s="205">
        <v>3.7</v>
      </c>
      <c r="M208" s="205">
        <v>4.5</v>
      </c>
      <c r="N208" s="205">
        <v>21.3</v>
      </c>
    </row>
    <row r="209" spans="1:14" ht="10.15" customHeight="1">
      <c r="A209" s="196"/>
      <c r="B209" s="196"/>
      <c r="C209" s="189"/>
      <c r="D209" s="189"/>
      <c r="E209" s="189"/>
      <c r="F209" s="191"/>
      <c r="G209" s="191"/>
      <c r="H209" s="191"/>
      <c r="I209" s="191"/>
      <c r="J209" s="191"/>
      <c r="K209" s="192"/>
      <c r="L209" s="192"/>
      <c r="M209" s="192"/>
      <c r="N209" s="192"/>
    </row>
    <row r="210" spans="1:14">
      <c r="A210" s="196"/>
      <c r="B210" s="196" t="s">
        <v>797</v>
      </c>
      <c r="C210" s="193" t="s">
        <v>345</v>
      </c>
      <c r="D210" s="193"/>
      <c r="E210" s="193"/>
      <c r="F210" s="198"/>
      <c r="G210" s="198"/>
      <c r="H210" s="198"/>
      <c r="I210" s="198"/>
      <c r="J210" s="198"/>
      <c r="K210" s="199"/>
      <c r="L210" s="199"/>
      <c r="M210" s="199"/>
      <c r="N210" s="199"/>
    </row>
    <row r="211" spans="1:14">
      <c r="A211" s="200"/>
      <c r="B211" s="200"/>
      <c r="C211" s="200"/>
      <c r="D211" s="200" t="s">
        <v>798</v>
      </c>
      <c r="E211" s="200" t="s">
        <v>634</v>
      </c>
      <c r="F211" s="201">
        <v>31832.095000000001</v>
      </c>
      <c r="G211" s="201">
        <v>144833.49100000001</v>
      </c>
      <c r="H211" s="201">
        <v>34274.275999999998</v>
      </c>
      <c r="I211" s="201">
        <v>179107.76699999999</v>
      </c>
      <c r="J211" s="201">
        <v>84</v>
      </c>
      <c r="K211" s="202">
        <v>11.5</v>
      </c>
      <c r="L211" s="202">
        <v>1.1000000000000001</v>
      </c>
      <c r="M211" s="202">
        <v>5.5</v>
      </c>
      <c r="N211" s="202">
        <v>18.100000000000001</v>
      </c>
    </row>
    <row r="212" spans="1:14">
      <c r="A212" s="196"/>
      <c r="B212" s="196"/>
      <c r="C212" s="203" t="s">
        <v>799</v>
      </c>
      <c r="D212" s="203"/>
      <c r="E212" s="203"/>
      <c r="F212" s="204">
        <v>31832.095000000001</v>
      </c>
      <c r="G212" s="204">
        <v>144833.49100000001</v>
      </c>
      <c r="H212" s="204">
        <v>34274.275999999998</v>
      </c>
      <c r="I212" s="204">
        <v>179107.76699999999</v>
      </c>
      <c r="J212" s="204">
        <v>84</v>
      </c>
      <c r="K212" s="205">
        <v>11.5</v>
      </c>
      <c r="L212" s="205">
        <v>1.1000000000000001</v>
      </c>
      <c r="M212" s="205">
        <v>5.5</v>
      </c>
      <c r="N212" s="205">
        <v>18.100000000000001</v>
      </c>
    </row>
    <row r="213" spans="1:14" ht="10.15" customHeight="1">
      <c r="A213" s="196"/>
      <c r="B213" s="196"/>
      <c r="C213" s="189"/>
      <c r="D213" s="189"/>
      <c r="E213" s="189"/>
      <c r="F213" s="191"/>
      <c r="G213" s="191"/>
      <c r="H213" s="191"/>
      <c r="I213" s="191"/>
      <c r="J213" s="191"/>
      <c r="K213" s="192"/>
      <c r="L213" s="192"/>
      <c r="M213" s="192"/>
      <c r="N213" s="192"/>
    </row>
    <row r="214" spans="1:14">
      <c r="A214" s="196"/>
      <c r="B214" s="196" t="s">
        <v>800</v>
      </c>
      <c r="C214" s="193" t="s">
        <v>347</v>
      </c>
      <c r="D214" s="193"/>
      <c r="E214" s="193"/>
      <c r="F214" s="198"/>
      <c r="G214" s="198"/>
      <c r="H214" s="198"/>
      <c r="I214" s="198"/>
      <c r="J214" s="198"/>
      <c r="K214" s="199"/>
      <c r="L214" s="199"/>
      <c r="M214" s="199"/>
      <c r="N214" s="199"/>
    </row>
    <row r="215" spans="1:14">
      <c r="A215" s="200"/>
      <c r="B215" s="200"/>
      <c r="C215" s="200"/>
      <c r="D215" s="200" t="s">
        <v>801</v>
      </c>
      <c r="E215" s="200" t="s">
        <v>634</v>
      </c>
      <c r="F215" s="201">
        <v>8139.79</v>
      </c>
      <c r="G215" s="201">
        <v>107383.35799999999</v>
      </c>
      <c r="H215" s="201">
        <v>60576.953999999998</v>
      </c>
      <c r="I215" s="201">
        <v>167960.31199999998</v>
      </c>
      <c r="J215" s="201">
        <v>42</v>
      </c>
      <c r="K215" s="202">
        <v>6.3</v>
      </c>
      <c r="L215" s="202">
        <v>0.9</v>
      </c>
      <c r="M215" s="202">
        <v>7</v>
      </c>
      <c r="N215" s="202">
        <v>14.2</v>
      </c>
    </row>
    <row r="216" spans="1:14">
      <c r="A216" s="196"/>
      <c r="B216" s="196"/>
      <c r="C216" s="203" t="s">
        <v>802</v>
      </c>
      <c r="D216" s="203"/>
      <c r="E216" s="203"/>
      <c r="F216" s="204">
        <v>8139.79</v>
      </c>
      <c r="G216" s="204">
        <v>107383.35799999999</v>
      </c>
      <c r="H216" s="204">
        <v>60576.953999999998</v>
      </c>
      <c r="I216" s="204">
        <v>167960.31199999998</v>
      </c>
      <c r="J216" s="204">
        <v>42</v>
      </c>
      <c r="K216" s="205">
        <v>6.3</v>
      </c>
      <c r="L216" s="205">
        <v>0.9</v>
      </c>
      <c r="M216" s="205">
        <v>7</v>
      </c>
      <c r="N216" s="205">
        <v>14.2</v>
      </c>
    </row>
    <row r="217" spans="1:14" ht="10.15" customHeight="1">
      <c r="A217" s="196"/>
      <c r="B217" s="196"/>
      <c r="C217" s="189"/>
      <c r="D217" s="189"/>
      <c r="E217" s="189"/>
      <c r="F217" s="191"/>
      <c r="G217" s="191"/>
      <c r="H217" s="191"/>
      <c r="I217" s="191"/>
      <c r="J217" s="191"/>
      <c r="K217" s="192"/>
      <c r="L217" s="192"/>
      <c r="M217" s="192"/>
      <c r="N217" s="192"/>
    </row>
    <row r="218" spans="1:14">
      <c r="A218" s="203" t="s">
        <v>803</v>
      </c>
      <c r="B218" s="203"/>
      <c r="C218" s="203"/>
      <c r="D218" s="203"/>
      <c r="E218" s="203"/>
      <c r="F218" s="204">
        <v>229917.666</v>
      </c>
      <c r="G218" s="204">
        <v>1529746.7079999999</v>
      </c>
      <c r="H218" s="204">
        <v>783438.1</v>
      </c>
      <c r="I218" s="204">
        <v>2313184.8079999997</v>
      </c>
      <c r="J218" s="204">
        <v>919</v>
      </c>
      <c r="K218" s="205">
        <v>116.1</v>
      </c>
      <c r="L218" s="205">
        <v>6.1000000000000014</v>
      </c>
      <c r="M218" s="205">
        <v>74.8</v>
      </c>
      <c r="N218" s="205">
        <v>197</v>
      </c>
    </row>
    <row r="219" spans="1:14" ht="6" customHeight="1">
      <c r="A219" s="189"/>
      <c r="B219" s="189"/>
      <c r="C219" s="189"/>
      <c r="D219" s="189"/>
      <c r="E219" s="189"/>
      <c r="F219" s="191"/>
      <c r="G219" s="191"/>
      <c r="H219" s="191"/>
      <c r="I219" s="191"/>
      <c r="J219" s="191"/>
      <c r="K219" s="192"/>
      <c r="L219" s="192"/>
      <c r="M219" s="192"/>
      <c r="N219" s="192"/>
    </row>
    <row r="220" spans="1:14">
      <c r="A220" s="193" t="s">
        <v>804</v>
      </c>
      <c r="B220" s="193"/>
      <c r="C220" s="193"/>
      <c r="D220" s="193"/>
      <c r="E220" s="193"/>
      <c r="F220" s="198"/>
      <c r="G220" s="198"/>
      <c r="H220" s="198"/>
      <c r="I220" s="198"/>
      <c r="J220" s="198"/>
      <c r="K220" s="199"/>
      <c r="L220" s="199"/>
      <c r="M220" s="199"/>
      <c r="N220" s="199"/>
    </row>
    <row r="221" spans="1:14">
      <c r="A221" s="196"/>
      <c r="B221" s="196" t="s">
        <v>805</v>
      </c>
      <c r="C221" s="193" t="s">
        <v>296</v>
      </c>
      <c r="D221" s="193"/>
      <c r="E221" s="193"/>
      <c r="F221" s="198"/>
      <c r="G221" s="198"/>
      <c r="H221" s="198"/>
      <c r="I221" s="198"/>
      <c r="J221" s="198"/>
      <c r="K221" s="199"/>
      <c r="L221" s="199"/>
      <c r="M221" s="199"/>
      <c r="N221" s="199"/>
    </row>
    <row r="222" spans="1:14">
      <c r="A222" s="200"/>
      <c r="B222" s="200"/>
      <c r="C222" s="200"/>
      <c r="D222" s="200" t="s">
        <v>806</v>
      </c>
      <c r="E222" s="200" t="s">
        <v>634</v>
      </c>
      <c r="F222" s="201">
        <v>52877.731</v>
      </c>
      <c r="G222" s="201">
        <v>513008.14199999999</v>
      </c>
      <c r="H222" s="201">
        <v>210594.49</v>
      </c>
      <c r="I222" s="201">
        <v>723602.63199999998</v>
      </c>
      <c r="J222" s="201">
        <v>509</v>
      </c>
      <c r="K222" s="202">
        <v>42.7</v>
      </c>
      <c r="L222" s="202">
        <v>0</v>
      </c>
      <c r="M222" s="202">
        <v>21.5</v>
      </c>
      <c r="N222" s="202">
        <v>64.2</v>
      </c>
    </row>
    <row r="223" spans="1:14">
      <c r="A223" s="196"/>
      <c r="B223" s="196"/>
      <c r="C223" s="196"/>
      <c r="D223" s="196" t="s">
        <v>807</v>
      </c>
      <c r="E223" s="196" t="s">
        <v>634</v>
      </c>
      <c r="F223" s="198">
        <v>54401.224000000002</v>
      </c>
      <c r="G223" s="198">
        <v>477545.10100000002</v>
      </c>
      <c r="H223" s="198">
        <v>193780.72</v>
      </c>
      <c r="I223" s="198">
        <v>671325.821</v>
      </c>
      <c r="J223" s="198">
        <v>400</v>
      </c>
      <c r="K223" s="199">
        <v>36.1</v>
      </c>
      <c r="L223" s="199">
        <v>0</v>
      </c>
      <c r="M223" s="199">
        <v>24.5</v>
      </c>
      <c r="N223" s="199">
        <v>60.6</v>
      </c>
    </row>
    <row r="224" spans="1:14">
      <c r="A224" s="200"/>
      <c r="B224" s="200"/>
      <c r="C224" s="200"/>
      <c r="D224" s="200" t="s">
        <v>808</v>
      </c>
      <c r="E224" s="200" t="s">
        <v>634</v>
      </c>
      <c r="F224" s="201">
        <v>35386.086000000003</v>
      </c>
      <c r="G224" s="201">
        <v>348344.76299999998</v>
      </c>
      <c r="H224" s="201">
        <v>145053.24400000001</v>
      </c>
      <c r="I224" s="201">
        <v>493398.00699999998</v>
      </c>
      <c r="J224" s="201">
        <v>314</v>
      </c>
      <c r="K224" s="202">
        <v>31.2</v>
      </c>
      <c r="L224" s="202">
        <v>1</v>
      </c>
      <c r="M224" s="202">
        <v>17.3</v>
      </c>
      <c r="N224" s="202">
        <v>49.5</v>
      </c>
    </row>
    <row r="225" spans="1:14">
      <c r="A225" s="196"/>
      <c r="B225" s="196"/>
      <c r="C225" s="196"/>
      <c r="D225" s="196" t="s">
        <v>809</v>
      </c>
      <c r="E225" s="196" t="s">
        <v>1319</v>
      </c>
      <c r="F225" s="198">
        <v>9.8949999999999996</v>
      </c>
      <c r="G225" s="198">
        <v>23105.625</v>
      </c>
      <c r="H225" s="198">
        <v>13978.723</v>
      </c>
      <c r="I225" s="198">
        <v>37084.347999999998</v>
      </c>
      <c r="J225" s="198">
        <v>4</v>
      </c>
      <c r="K225" s="199">
        <v>2.1</v>
      </c>
      <c r="L225" s="199">
        <v>0.2</v>
      </c>
      <c r="M225" s="199">
        <v>0</v>
      </c>
      <c r="N225" s="199">
        <v>2.3000000000000003</v>
      </c>
    </row>
    <row r="226" spans="1:14">
      <c r="A226" s="200"/>
      <c r="B226" s="200"/>
      <c r="C226" s="200"/>
      <c r="D226" s="200" t="s">
        <v>811</v>
      </c>
      <c r="E226" s="200" t="s">
        <v>634</v>
      </c>
      <c r="F226" s="201">
        <v>2742.4380000000001</v>
      </c>
      <c r="G226" s="201">
        <v>33399.199999999997</v>
      </c>
      <c r="H226" s="201">
        <v>14579.710999999999</v>
      </c>
      <c r="I226" s="201">
        <v>47978.910999999993</v>
      </c>
      <c r="J226" s="201">
        <v>11</v>
      </c>
      <c r="K226" s="202">
        <v>1.5</v>
      </c>
      <c r="L226" s="202">
        <v>1</v>
      </c>
      <c r="M226" s="202">
        <v>1.1000000000000001</v>
      </c>
      <c r="N226" s="202">
        <v>3.6</v>
      </c>
    </row>
    <row r="227" spans="1:14">
      <c r="A227" s="196"/>
      <c r="B227" s="196"/>
      <c r="C227" s="196"/>
      <c r="D227" s="196" t="s">
        <v>812</v>
      </c>
      <c r="E227" s="196"/>
      <c r="F227" s="198">
        <v>1143.8</v>
      </c>
      <c r="G227" s="198">
        <v>91520.146999999997</v>
      </c>
      <c r="H227" s="198">
        <v>19061.537</v>
      </c>
      <c r="I227" s="198">
        <v>110581.68399999999</v>
      </c>
      <c r="J227" s="198">
        <v>20</v>
      </c>
      <c r="K227" s="199">
        <v>7</v>
      </c>
      <c r="L227" s="199">
        <v>1</v>
      </c>
      <c r="M227" s="199">
        <v>4.9000000000000004</v>
      </c>
      <c r="N227" s="199">
        <v>12.9</v>
      </c>
    </row>
    <row r="228" spans="1:14">
      <c r="A228" s="200"/>
      <c r="B228" s="200"/>
      <c r="C228" s="200"/>
      <c r="D228" s="200" t="s">
        <v>813</v>
      </c>
      <c r="E228" s="200" t="s">
        <v>634</v>
      </c>
      <c r="F228" s="201">
        <v>49795.258000000002</v>
      </c>
      <c r="G228" s="201">
        <v>448044.435</v>
      </c>
      <c r="H228" s="201">
        <v>152252.791</v>
      </c>
      <c r="I228" s="201">
        <v>600297.22600000002</v>
      </c>
      <c r="J228" s="201">
        <v>464</v>
      </c>
      <c r="K228" s="202">
        <v>39.6</v>
      </c>
      <c r="L228" s="202">
        <v>0</v>
      </c>
      <c r="M228" s="202">
        <v>20.3</v>
      </c>
      <c r="N228" s="202">
        <v>59.900000000000006</v>
      </c>
    </row>
    <row r="229" spans="1:14">
      <c r="A229" s="196"/>
      <c r="B229" s="196"/>
      <c r="C229" s="196"/>
      <c r="D229" s="196" t="s">
        <v>814</v>
      </c>
      <c r="E229" s="196" t="s">
        <v>634</v>
      </c>
      <c r="F229" s="198">
        <v>48778.074000000001</v>
      </c>
      <c r="G229" s="198">
        <v>401736.196</v>
      </c>
      <c r="H229" s="198">
        <v>234286.01500000001</v>
      </c>
      <c r="I229" s="198">
        <v>636022.21100000001</v>
      </c>
      <c r="J229" s="198">
        <v>392</v>
      </c>
      <c r="K229" s="199">
        <v>30.6</v>
      </c>
      <c r="L229" s="199">
        <v>0</v>
      </c>
      <c r="M229" s="199">
        <v>26.6</v>
      </c>
      <c r="N229" s="199">
        <v>57.2</v>
      </c>
    </row>
    <row r="230" spans="1:14">
      <c r="A230" s="200"/>
      <c r="B230" s="200"/>
      <c r="C230" s="200"/>
      <c r="D230" s="200" t="s">
        <v>815</v>
      </c>
      <c r="E230" s="200" t="s">
        <v>634</v>
      </c>
      <c r="F230" s="201">
        <v>26682.569</v>
      </c>
      <c r="G230" s="201">
        <v>273714.761</v>
      </c>
      <c r="H230" s="201">
        <v>103855.289</v>
      </c>
      <c r="I230" s="201">
        <v>377570.05</v>
      </c>
      <c r="J230" s="201">
        <v>196</v>
      </c>
      <c r="K230" s="202">
        <v>21.3</v>
      </c>
      <c r="L230" s="202">
        <v>0.2</v>
      </c>
      <c r="M230" s="202">
        <v>13.5</v>
      </c>
      <c r="N230" s="202">
        <v>35</v>
      </c>
    </row>
    <row r="231" spans="1:14">
      <c r="A231" s="196"/>
      <c r="B231" s="196"/>
      <c r="C231" s="196"/>
      <c r="D231" s="196" t="s">
        <v>816</v>
      </c>
      <c r="E231" s="196" t="s">
        <v>634</v>
      </c>
      <c r="F231" s="198">
        <v>42504.063000000002</v>
      </c>
      <c r="G231" s="198">
        <v>502112.56099999999</v>
      </c>
      <c r="H231" s="198">
        <v>177571.486</v>
      </c>
      <c r="I231" s="198">
        <v>679684.04700000002</v>
      </c>
      <c r="J231" s="198">
        <v>382</v>
      </c>
      <c r="K231" s="199">
        <v>40.9</v>
      </c>
      <c r="L231" s="199">
        <v>1</v>
      </c>
      <c r="M231" s="199">
        <v>27.2</v>
      </c>
      <c r="N231" s="199">
        <v>69.099999999999994</v>
      </c>
    </row>
    <row r="232" spans="1:14">
      <c r="A232" s="196"/>
      <c r="B232" s="196"/>
      <c r="C232" s="203" t="s">
        <v>817</v>
      </c>
      <c r="D232" s="203"/>
      <c r="E232" s="203"/>
      <c r="F232" s="204">
        <v>314321.13799999998</v>
      </c>
      <c r="G232" s="204">
        <v>3112530.9309999999</v>
      </c>
      <c r="H232" s="204">
        <v>1265014.0060000001</v>
      </c>
      <c r="I232" s="204">
        <v>4377544.9369999999</v>
      </c>
      <c r="J232" s="204">
        <v>2692</v>
      </c>
      <c r="K232" s="205">
        <v>253.00000000000003</v>
      </c>
      <c r="L232" s="205">
        <v>4.4000000000000004</v>
      </c>
      <c r="M232" s="205">
        <v>156.89999999999998</v>
      </c>
      <c r="N232" s="205">
        <v>414.3</v>
      </c>
    </row>
    <row r="233" spans="1:14" ht="10.15" customHeight="1">
      <c r="A233" s="196"/>
      <c r="B233" s="196"/>
      <c r="C233" s="189"/>
      <c r="D233" s="189"/>
      <c r="E233" s="189"/>
      <c r="F233" s="191"/>
      <c r="G233" s="191"/>
      <c r="H233" s="191"/>
      <c r="I233" s="191"/>
      <c r="J233" s="191"/>
      <c r="K233" s="192"/>
      <c r="L233" s="192"/>
      <c r="M233" s="192"/>
      <c r="N233" s="192"/>
    </row>
    <row r="234" spans="1:14">
      <c r="A234" s="196"/>
      <c r="B234" s="196" t="s">
        <v>818</v>
      </c>
      <c r="C234" s="193" t="s">
        <v>311</v>
      </c>
      <c r="D234" s="193"/>
      <c r="E234" s="193"/>
      <c r="F234" s="198"/>
      <c r="G234" s="198"/>
      <c r="H234" s="198"/>
      <c r="I234" s="198"/>
      <c r="J234" s="198"/>
      <c r="K234" s="199"/>
      <c r="L234" s="199"/>
      <c r="M234" s="199"/>
      <c r="N234" s="199"/>
    </row>
    <row r="235" spans="1:14">
      <c r="A235" s="200"/>
      <c r="B235" s="200"/>
      <c r="C235" s="200"/>
      <c r="D235" s="200" t="s">
        <v>819</v>
      </c>
      <c r="E235" s="200" t="s">
        <v>634</v>
      </c>
      <c r="F235" s="201">
        <v>8273.7729999999992</v>
      </c>
      <c r="G235" s="201">
        <v>368198.755</v>
      </c>
      <c r="H235" s="201">
        <v>90159.682000000001</v>
      </c>
      <c r="I235" s="201">
        <v>458358.43700000003</v>
      </c>
      <c r="J235" s="201">
        <v>281</v>
      </c>
      <c r="K235" s="202">
        <v>32.799999999999997</v>
      </c>
      <c r="L235" s="202">
        <v>0</v>
      </c>
      <c r="M235" s="202">
        <v>17.899999999999999</v>
      </c>
      <c r="N235" s="202">
        <v>50.699999999999996</v>
      </c>
    </row>
    <row r="236" spans="1:14">
      <c r="A236" s="196"/>
      <c r="B236" s="196"/>
      <c r="C236" s="196"/>
      <c r="D236" s="196" t="s">
        <v>820</v>
      </c>
      <c r="E236" s="196" t="s">
        <v>634</v>
      </c>
      <c r="F236" s="198">
        <v>2302.7130000000002</v>
      </c>
      <c r="G236" s="198">
        <v>41516.343000000001</v>
      </c>
      <c r="H236" s="198">
        <v>12561.268</v>
      </c>
      <c r="I236" s="198">
        <v>54077.611000000004</v>
      </c>
      <c r="J236" s="198">
        <v>13</v>
      </c>
      <c r="K236" s="199">
        <v>1.9</v>
      </c>
      <c r="L236" s="199">
        <v>1.1000000000000001</v>
      </c>
      <c r="M236" s="199">
        <v>0.6</v>
      </c>
      <c r="N236" s="199">
        <v>3.6</v>
      </c>
    </row>
    <row r="237" spans="1:14">
      <c r="A237" s="200"/>
      <c r="B237" s="200"/>
      <c r="C237" s="200"/>
      <c r="D237" s="200" t="s">
        <v>821</v>
      </c>
      <c r="E237" s="200" t="s">
        <v>634</v>
      </c>
      <c r="F237" s="201">
        <v>7855.402</v>
      </c>
      <c r="G237" s="201">
        <v>109641.56200000001</v>
      </c>
      <c r="H237" s="201">
        <v>41726.118999999999</v>
      </c>
      <c r="I237" s="201">
        <v>151367.68100000001</v>
      </c>
      <c r="J237" s="201">
        <v>24</v>
      </c>
      <c r="K237" s="202">
        <v>2.7</v>
      </c>
      <c r="L237" s="202">
        <v>3.3</v>
      </c>
      <c r="M237" s="202">
        <v>4.5999999999999996</v>
      </c>
      <c r="N237" s="202">
        <v>10.6</v>
      </c>
    </row>
    <row r="238" spans="1:14">
      <c r="A238" s="196"/>
      <c r="B238" s="196"/>
      <c r="C238" s="203" t="s">
        <v>822</v>
      </c>
      <c r="D238" s="203"/>
      <c r="E238" s="203"/>
      <c r="F238" s="204">
        <v>18431.887999999999</v>
      </c>
      <c r="G238" s="204">
        <v>519356.66000000003</v>
      </c>
      <c r="H238" s="204">
        <v>144447.06899999999</v>
      </c>
      <c r="I238" s="204">
        <v>663803.72900000005</v>
      </c>
      <c r="J238" s="204">
        <v>318</v>
      </c>
      <c r="K238" s="205">
        <v>37.4</v>
      </c>
      <c r="L238" s="205">
        <v>4.4000000000000004</v>
      </c>
      <c r="M238" s="205">
        <v>23.1</v>
      </c>
      <c r="N238" s="205">
        <v>64.900000000000006</v>
      </c>
    </row>
    <row r="239" spans="1:14" ht="10.15" customHeight="1">
      <c r="A239" s="196"/>
      <c r="B239" s="196"/>
      <c r="C239" s="189"/>
      <c r="D239" s="189"/>
      <c r="E239" s="189"/>
      <c r="F239" s="191"/>
      <c r="G239" s="191"/>
      <c r="H239" s="191"/>
      <c r="I239" s="191"/>
      <c r="J239" s="191"/>
      <c r="K239" s="192"/>
      <c r="L239" s="192"/>
      <c r="M239" s="192"/>
      <c r="N239" s="192"/>
    </row>
    <row r="240" spans="1:14">
      <c r="A240" s="196"/>
      <c r="B240" s="196" t="s">
        <v>823</v>
      </c>
      <c r="C240" s="193" t="s">
        <v>315</v>
      </c>
      <c r="D240" s="193"/>
      <c r="E240" s="193"/>
      <c r="F240" s="198"/>
      <c r="G240" s="198"/>
      <c r="H240" s="198"/>
      <c r="I240" s="198"/>
      <c r="J240" s="198"/>
      <c r="K240" s="199"/>
      <c r="L240" s="199"/>
      <c r="M240" s="199"/>
      <c r="N240" s="199"/>
    </row>
    <row r="241" spans="1:14">
      <c r="A241" s="200"/>
      <c r="B241" s="200"/>
      <c r="C241" s="200"/>
      <c r="D241" s="200" t="s">
        <v>824</v>
      </c>
      <c r="E241" s="200" t="s">
        <v>634</v>
      </c>
      <c r="F241" s="201">
        <v>21874.696</v>
      </c>
      <c r="G241" s="201">
        <v>300874.59899999999</v>
      </c>
      <c r="H241" s="201">
        <v>168438.967</v>
      </c>
      <c r="I241" s="201">
        <v>469313.56599999999</v>
      </c>
      <c r="J241" s="201">
        <v>198</v>
      </c>
      <c r="K241" s="202">
        <v>24.4</v>
      </c>
      <c r="L241" s="202">
        <v>0.8</v>
      </c>
      <c r="M241" s="202">
        <v>17.2</v>
      </c>
      <c r="N241" s="202">
        <v>42.4</v>
      </c>
    </row>
    <row r="242" spans="1:14">
      <c r="A242" s="196"/>
      <c r="B242" s="196"/>
      <c r="C242" s="203" t="s">
        <v>825</v>
      </c>
      <c r="D242" s="203"/>
      <c r="E242" s="203"/>
      <c r="F242" s="204">
        <v>21874.696</v>
      </c>
      <c r="G242" s="204">
        <v>300874.59899999999</v>
      </c>
      <c r="H242" s="204">
        <v>168438.967</v>
      </c>
      <c r="I242" s="204">
        <v>469313.56599999999</v>
      </c>
      <c r="J242" s="204">
        <v>198</v>
      </c>
      <c r="K242" s="205">
        <v>24.4</v>
      </c>
      <c r="L242" s="205">
        <v>0.8</v>
      </c>
      <c r="M242" s="205">
        <v>17.2</v>
      </c>
      <c r="N242" s="205">
        <v>42.4</v>
      </c>
    </row>
    <row r="243" spans="1:14" ht="10.15" customHeight="1">
      <c r="A243" s="196"/>
      <c r="B243" s="196"/>
      <c r="C243" s="189"/>
      <c r="D243" s="189"/>
      <c r="E243" s="189"/>
      <c r="F243" s="191"/>
      <c r="G243" s="191"/>
      <c r="H243" s="191"/>
      <c r="I243" s="191"/>
      <c r="J243" s="191"/>
      <c r="K243" s="192"/>
      <c r="L243" s="192"/>
      <c r="M243" s="192"/>
      <c r="N243" s="192"/>
    </row>
    <row r="244" spans="1:14">
      <c r="A244" s="196"/>
      <c r="B244" s="196" t="s">
        <v>826</v>
      </c>
      <c r="C244" s="193" t="s">
        <v>317</v>
      </c>
      <c r="D244" s="193"/>
      <c r="E244" s="193"/>
      <c r="F244" s="198"/>
      <c r="G244" s="198"/>
      <c r="H244" s="198"/>
      <c r="I244" s="198"/>
      <c r="J244" s="198"/>
      <c r="K244" s="199"/>
      <c r="L244" s="199"/>
      <c r="M244" s="199"/>
      <c r="N244" s="199"/>
    </row>
    <row r="245" spans="1:14">
      <c r="A245" s="200"/>
      <c r="B245" s="200"/>
      <c r="C245" s="200"/>
      <c r="D245" s="200" t="s">
        <v>827</v>
      </c>
      <c r="E245" s="200" t="s">
        <v>703</v>
      </c>
      <c r="F245" s="201">
        <v>4752.5060000000003</v>
      </c>
      <c r="G245" s="201">
        <v>35904.887000000002</v>
      </c>
      <c r="H245" s="201">
        <v>24459.212</v>
      </c>
      <c r="I245" s="201">
        <v>60364.099000000002</v>
      </c>
      <c r="J245" s="201">
        <v>21</v>
      </c>
      <c r="K245" s="202">
        <v>2.5</v>
      </c>
      <c r="L245" s="202">
        <v>0</v>
      </c>
      <c r="M245" s="202">
        <v>1.8</v>
      </c>
      <c r="N245" s="202">
        <v>4.3</v>
      </c>
    </row>
    <row r="246" spans="1:14">
      <c r="A246" s="196"/>
      <c r="B246" s="196"/>
      <c r="C246" s="196"/>
      <c r="D246" s="196" t="s">
        <v>828</v>
      </c>
      <c r="E246" s="196" t="s">
        <v>634</v>
      </c>
      <c r="F246" s="198">
        <v>28028.567999999999</v>
      </c>
      <c r="G246" s="198">
        <v>314353.48800000001</v>
      </c>
      <c r="H246" s="198">
        <v>140612.79800000001</v>
      </c>
      <c r="I246" s="198">
        <v>454966.28600000002</v>
      </c>
      <c r="J246" s="198">
        <v>215</v>
      </c>
      <c r="K246" s="199">
        <v>24.8</v>
      </c>
      <c r="L246" s="199">
        <v>1.5</v>
      </c>
      <c r="M246" s="199">
        <v>13.8</v>
      </c>
      <c r="N246" s="199">
        <v>40.1</v>
      </c>
    </row>
    <row r="247" spans="1:14">
      <c r="A247" s="196"/>
      <c r="B247" s="196"/>
      <c r="C247" s="203" t="s">
        <v>829</v>
      </c>
      <c r="D247" s="203"/>
      <c r="E247" s="203"/>
      <c r="F247" s="204">
        <v>32781.074000000001</v>
      </c>
      <c r="G247" s="204">
        <v>350258.375</v>
      </c>
      <c r="H247" s="204">
        <v>165072.01</v>
      </c>
      <c r="I247" s="204">
        <v>515330.38500000001</v>
      </c>
      <c r="J247" s="204">
        <v>236</v>
      </c>
      <c r="K247" s="205">
        <v>27.3</v>
      </c>
      <c r="L247" s="205">
        <v>1.5</v>
      </c>
      <c r="M247" s="205">
        <v>15.600000000000001</v>
      </c>
      <c r="N247" s="205">
        <v>44.400000000000006</v>
      </c>
    </row>
    <row r="248" spans="1:14" ht="10.15" customHeight="1">
      <c r="A248" s="196"/>
      <c r="B248" s="196"/>
      <c r="C248" s="189"/>
      <c r="D248" s="189"/>
      <c r="E248" s="189"/>
      <c r="F248" s="191"/>
      <c r="G248" s="191"/>
      <c r="H248" s="191"/>
      <c r="I248" s="191"/>
      <c r="J248" s="191"/>
      <c r="K248" s="192"/>
      <c r="L248" s="192"/>
      <c r="M248" s="192"/>
      <c r="N248" s="192"/>
    </row>
    <row r="249" spans="1:14">
      <c r="A249" s="196"/>
      <c r="B249" s="196" t="s">
        <v>830</v>
      </c>
      <c r="C249" s="193" t="s">
        <v>324</v>
      </c>
      <c r="D249" s="193"/>
      <c r="E249" s="193"/>
      <c r="F249" s="198"/>
      <c r="G249" s="198"/>
      <c r="H249" s="198"/>
      <c r="I249" s="198"/>
      <c r="J249" s="198"/>
      <c r="K249" s="199"/>
      <c r="L249" s="199"/>
      <c r="M249" s="199"/>
      <c r="N249" s="199"/>
    </row>
    <row r="250" spans="1:14">
      <c r="A250" s="200"/>
      <c r="B250" s="200"/>
      <c r="C250" s="200"/>
      <c r="D250" s="200" t="s">
        <v>831</v>
      </c>
      <c r="E250" s="200" t="s">
        <v>634</v>
      </c>
      <c r="F250" s="201">
        <v>23770.081999999999</v>
      </c>
      <c r="G250" s="201">
        <v>250146.77799999999</v>
      </c>
      <c r="H250" s="201">
        <v>125298.014</v>
      </c>
      <c r="I250" s="201">
        <v>375444.79200000002</v>
      </c>
      <c r="J250" s="201">
        <v>133</v>
      </c>
      <c r="K250" s="202">
        <v>20.8</v>
      </c>
      <c r="L250" s="202">
        <v>0.2</v>
      </c>
      <c r="M250" s="202">
        <v>8.6999999999999993</v>
      </c>
      <c r="N250" s="202">
        <v>29.7</v>
      </c>
    </row>
    <row r="251" spans="1:14">
      <c r="A251" s="196"/>
      <c r="B251" s="196"/>
      <c r="C251" s="203" t="s">
        <v>832</v>
      </c>
      <c r="D251" s="203"/>
      <c r="E251" s="203"/>
      <c r="F251" s="204">
        <v>23770.081999999999</v>
      </c>
      <c r="G251" s="204">
        <v>250146.77799999999</v>
      </c>
      <c r="H251" s="204">
        <v>125298.014</v>
      </c>
      <c r="I251" s="204">
        <v>375444.79200000002</v>
      </c>
      <c r="J251" s="204">
        <v>133</v>
      </c>
      <c r="K251" s="205">
        <v>20.8</v>
      </c>
      <c r="L251" s="205">
        <v>0.2</v>
      </c>
      <c r="M251" s="205">
        <v>8.6999999999999993</v>
      </c>
      <c r="N251" s="205">
        <v>29.7</v>
      </c>
    </row>
    <row r="252" spans="1:14" ht="10.15" customHeight="1">
      <c r="A252" s="196"/>
      <c r="B252" s="196"/>
      <c r="C252" s="189"/>
      <c r="D252" s="189"/>
      <c r="E252" s="189"/>
      <c r="F252" s="191"/>
      <c r="G252" s="191"/>
      <c r="H252" s="191"/>
      <c r="I252" s="191"/>
      <c r="J252" s="191"/>
      <c r="K252" s="192"/>
      <c r="L252" s="192"/>
      <c r="M252" s="192"/>
      <c r="N252" s="192"/>
    </row>
    <row r="253" spans="1:14">
      <c r="A253" s="196"/>
      <c r="B253" s="196" t="s">
        <v>833</v>
      </c>
      <c r="C253" s="193" t="s">
        <v>338</v>
      </c>
      <c r="D253" s="193"/>
      <c r="E253" s="193"/>
      <c r="F253" s="198"/>
      <c r="G253" s="198"/>
      <c r="H253" s="198"/>
      <c r="I253" s="198"/>
      <c r="J253" s="198"/>
      <c r="K253" s="199"/>
      <c r="L253" s="199"/>
      <c r="M253" s="199"/>
      <c r="N253" s="199"/>
    </row>
    <row r="254" spans="1:14">
      <c r="A254" s="200"/>
      <c r="B254" s="200"/>
      <c r="C254" s="200"/>
      <c r="D254" s="200" t="s">
        <v>834</v>
      </c>
      <c r="E254" s="200" t="s">
        <v>634</v>
      </c>
      <c r="F254" s="201">
        <v>32658.526000000002</v>
      </c>
      <c r="G254" s="201">
        <v>135015.31099999999</v>
      </c>
      <c r="H254" s="201">
        <v>99241.926999999996</v>
      </c>
      <c r="I254" s="201">
        <v>234257.23799999998</v>
      </c>
      <c r="J254" s="201">
        <v>72</v>
      </c>
      <c r="K254" s="202">
        <v>9.3000000000000007</v>
      </c>
      <c r="L254" s="202">
        <v>1.8</v>
      </c>
      <c r="M254" s="202">
        <v>5</v>
      </c>
      <c r="N254" s="202">
        <v>16.100000000000001</v>
      </c>
    </row>
    <row r="255" spans="1:14">
      <c r="A255" s="196"/>
      <c r="B255" s="196"/>
      <c r="C255" s="203" t="s">
        <v>835</v>
      </c>
      <c r="D255" s="203"/>
      <c r="E255" s="203"/>
      <c r="F255" s="204">
        <v>32658.526000000002</v>
      </c>
      <c r="G255" s="204">
        <v>135015.31099999999</v>
      </c>
      <c r="H255" s="204">
        <v>99241.926999999996</v>
      </c>
      <c r="I255" s="204">
        <v>234257.23799999998</v>
      </c>
      <c r="J255" s="204">
        <v>72</v>
      </c>
      <c r="K255" s="205">
        <v>9.3000000000000007</v>
      </c>
      <c r="L255" s="205">
        <v>1.8</v>
      </c>
      <c r="M255" s="205">
        <v>5</v>
      </c>
      <c r="N255" s="205">
        <v>16.100000000000001</v>
      </c>
    </row>
    <row r="256" spans="1:14" ht="10.15" customHeight="1">
      <c r="A256" s="196"/>
      <c r="B256" s="196"/>
      <c r="C256" s="189"/>
      <c r="D256" s="189"/>
      <c r="E256" s="189"/>
      <c r="F256" s="191"/>
      <c r="G256" s="191"/>
      <c r="H256" s="191"/>
      <c r="I256" s="191"/>
      <c r="J256" s="191"/>
      <c r="K256" s="192"/>
      <c r="L256" s="192"/>
      <c r="M256" s="192"/>
      <c r="N256" s="192"/>
    </row>
    <row r="257" spans="1:14">
      <c r="A257" s="196"/>
      <c r="B257" s="196" t="s">
        <v>836</v>
      </c>
      <c r="C257" s="193" t="s">
        <v>343</v>
      </c>
      <c r="D257" s="193"/>
      <c r="E257" s="193"/>
      <c r="F257" s="198"/>
      <c r="G257" s="198"/>
      <c r="H257" s="198"/>
      <c r="I257" s="198"/>
      <c r="J257" s="198"/>
      <c r="K257" s="199"/>
      <c r="L257" s="199"/>
      <c r="M257" s="199"/>
      <c r="N257" s="199"/>
    </row>
    <row r="258" spans="1:14">
      <c r="A258" s="200"/>
      <c r="B258" s="200"/>
      <c r="C258" s="200"/>
      <c r="D258" s="200" t="s">
        <v>837</v>
      </c>
      <c r="E258" s="200" t="s">
        <v>634</v>
      </c>
      <c r="F258" s="201">
        <v>119.68</v>
      </c>
      <c r="G258" s="201">
        <v>88619.831999999995</v>
      </c>
      <c r="H258" s="201">
        <v>60984.648000000001</v>
      </c>
      <c r="I258" s="201">
        <v>149604.47999999998</v>
      </c>
      <c r="J258" s="201">
        <v>48</v>
      </c>
      <c r="K258" s="202">
        <v>8.1</v>
      </c>
      <c r="L258" s="202">
        <v>0</v>
      </c>
      <c r="M258" s="202">
        <v>2.8</v>
      </c>
      <c r="N258" s="202">
        <v>10.899999999999999</v>
      </c>
    </row>
    <row r="259" spans="1:14">
      <c r="A259" s="196"/>
      <c r="B259" s="196"/>
      <c r="C259" s="203" t="s">
        <v>838</v>
      </c>
      <c r="D259" s="203"/>
      <c r="E259" s="203"/>
      <c r="F259" s="204">
        <v>119.68</v>
      </c>
      <c r="G259" s="204">
        <v>88619.831999999995</v>
      </c>
      <c r="H259" s="204">
        <v>60984.648000000001</v>
      </c>
      <c r="I259" s="204">
        <v>149604.47999999998</v>
      </c>
      <c r="J259" s="204">
        <v>48</v>
      </c>
      <c r="K259" s="205">
        <v>8.1</v>
      </c>
      <c r="L259" s="205">
        <v>0</v>
      </c>
      <c r="M259" s="205">
        <v>2.8</v>
      </c>
      <c r="N259" s="205">
        <v>10.899999999999999</v>
      </c>
    </row>
    <row r="260" spans="1:14" ht="10.15" customHeight="1">
      <c r="A260" s="196"/>
      <c r="B260" s="196"/>
      <c r="C260" s="189"/>
      <c r="D260" s="189"/>
      <c r="E260" s="189"/>
      <c r="F260" s="191"/>
      <c r="G260" s="191"/>
      <c r="H260" s="191"/>
      <c r="I260" s="191"/>
      <c r="J260" s="191"/>
      <c r="K260" s="192"/>
      <c r="L260" s="192"/>
      <c r="M260" s="192"/>
      <c r="N260" s="192"/>
    </row>
    <row r="261" spans="1:14">
      <c r="A261" s="196"/>
      <c r="B261" s="196" t="s">
        <v>839</v>
      </c>
      <c r="C261" s="193" t="s">
        <v>348</v>
      </c>
      <c r="D261" s="193"/>
      <c r="E261" s="193"/>
      <c r="F261" s="198"/>
      <c r="G261" s="198"/>
      <c r="H261" s="198"/>
      <c r="I261" s="198"/>
      <c r="J261" s="198"/>
      <c r="K261" s="199"/>
      <c r="L261" s="199"/>
      <c r="M261" s="199"/>
      <c r="N261" s="199"/>
    </row>
    <row r="262" spans="1:14">
      <c r="A262" s="200"/>
      <c r="B262" s="200"/>
      <c r="C262" s="200"/>
      <c r="D262" s="200" t="s">
        <v>840</v>
      </c>
      <c r="E262" s="200" t="s">
        <v>634</v>
      </c>
      <c r="F262" s="201">
        <v>3078.3359999999998</v>
      </c>
      <c r="G262" s="201">
        <v>84462.039000000004</v>
      </c>
      <c r="H262" s="201">
        <v>43200.540999999997</v>
      </c>
      <c r="I262" s="201">
        <v>127662.58</v>
      </c>
      <c r="J262" s="201">
        <v>47</v>
      </c>
      <c r="K262" s="202">
        <v>7.6</v>
      </c>
      <c r="L262" s="202">
        <v>0.5</v>
      </c>
      <c r="M262" s="202">
        <v>1.4</v>
      </c>
      <c r="N262" s="202">
        <v>9.5</v>
      </c>
    </row>
    <row r="263" spans="1:14">
      <c r="A263" s="196"/>
      <c r="B263" s="196"/>
      <c r="C263" s="203" t="s">
        <v>841</v>
      </c>
      <c r="D263" s="203"/>
      <c r="E263" s="203"/>
      <c r="F263" s="204">
        <v>3078.3359999999998</v>
      </c>
      <c r="G263" s="204">
        <v>84462.039000000004</v>
      </c>
      <c r="H263" s="204">
        <v>43200.540999999997</v>
      </c>
      <c r="I263" s="204">
        <v>127662.58</v>
      </c>
      <c r="J263" s="204">
        <v>47</v>
      </c>
      <c r="K263" s="205">
        <v>7.6</v>
      </c>
      <c r="L263" s="205">
        <v>0.5</v>
      </c>
      <c r="M263" s="205">
        <v>1.4</v>
      </c>
      <c r="N263" s="205">
        <v>9.5</v>
      </c>
    </row>
    <row r="264" spans="1:14" ht="10.15" customHeight="1">
      <c r="A264" s="196"/>
      <c r="B264" s="196"/>
      <c r="C264" s="189"/>
      <c r="D264" s="189"/>
      <c r="E264" s="189"/>
      <c r="F264" s="191"/>
      <c r="G264" s="191"/>
      <c r="H264" s="191"/>
      <c r="I264" s="191"/>
      <c r="J264" s="191"/>
      <c r="K264" s="192"/>
      <c r="L264" s="192"/>
      <c r="M264" s="192"/>
      <c r="N264" s="192"/>
    </row>
    <row r="265" spans="1:14">
      <c r="A265" s="196"/>
      <c r="B265" s="196" t="s">
        <v>842</v>
      </c>
      <c r="C265" s="193" t="s">
        <v>341</v>
      </c>
      <c r="D265" s="193"/>
      <c r="E265" s="193"/>
      <c r="F265" s="198"/>
      <c r="G265" s="198"/>
      <c r="H265" s="198"/>
      <c r="I265" s="198"/>
      <c r="J265" s="198"/>
      <c r="K265" s="199"/>
      <c r="L265" s="199"/>
      <c r="M265" s="199"/>
      <c r="N265" s="199"/>
    </row>
    <row r="266" spans="1:14">
      <c r="A266" s="200"/>
      <c r="B266" s="200"/>
      <c r="C266" s="200"/>
      <c r="D266" s="200" t="s">
        <v>843</v>
      </c>
      <c r="E266" s="200" t="s">
        <v>634</v>
      </c>
      <c r="F266" s="201">
        <v>2493.2809999999999</v>
      </c>
      <c r="G266" s="201">
        <v>78450.001999999993</v>
      </c>
      <c r="H266" s="201">
        <v>27955.012999999999</v>
      </c>
      <c r="I266" s="201">
        <v>106405.01499999998</v>
      </c>
      <c r="J266" s="201">
        <v>33</v>
      </c>
      <c r="K266" s="202">
        <v>6</v>
      </c>
      <c r="L266" s="202">
        <v>0</v>
      </c>
      <c r="M266" s="202">
        <v>4.2</v>
      </c>
      <c r="N266" s="202">
        <v>10.199999999999999</v>
      </c>
    </row>
    <row r="267" spans="1:14">
      <c r="A267" s="196"/>
      <c r="B267" s="196"/>
      <c r="C267" s="203" t="s">
        <v>844</v>
      </c>
      <c r="D267" s="203"/>
      <c r="E267" s="203"/>
      <c r="F267" s="204">
        <v>2493.2809999999999</v>
      </c>
      <c r="G267" s="204">
        <v>78450.001999999993</v>
      </c>
      <c r="H267" s="204">
        <v>27955.012999999999</v>
      </c>
      <c r="I267" s="204">
        <v>106405.01499999998</v>
      </c>
      <c r="J267" s="204">
        <v>33</v>
      </c>
      <c r="K267" s="205">
        <v>6</v>
      </c>
      <c r="L267" s="205">
        <v>0</v>
      </c>
      <c r="M267" s="205">
        <v>4.2</v>
      </c>
      <c r="N267" s="205">
        <v>10.199999999999999</v>
      </c>
    </row>
    <row r="268" spans="1:14" ht="10.15" customHeight="1">
      <c r="A268" s="196"/>
      <c r="B268" s="196"/>
      <c r="C268" s="189"/>
      <c r="D268" s="189"/>
      <c r="E268" s="189"/>
      <c r="F268" s="191"/>
      <c r="G268" s="191"/>
      <c r="H268" s="191"/>
      <c r="I268" s="191"/>
      <c r="J268" s="191"/>
      <c r="K268" s="192"/>
      <c r="L268" s="192"/>
      <c r="M268" s="192"/>
      <c r="N268" s="192"/>
    </row>
    <row r="269" spans="1:14">
      <c r="A269" s="196"/>
      <c r="B269" s="196" t="s">
        <v>845</v>
      </c>
      <c r="C269" s="193" t="s">
        <v>328</v>
      </c>
      <c r="D269" s="193"/>
      <c r="E269" s="193"/>
      <c r="F269" s="198"/>
      <c r="G269" s="198"/>
      <c r="H269" s="198"/>
      <c r="I269" s="198"/>
      <c r="J269" s="198"/>
      <c r="K269" s="199"/>
      <c r="L269" s="199"/>
      <c r="M269" s="199"/>
      <c r="N269" s="199"/>
    </row>
    <row r="270" spans="1:14">
      <c r="A270" s="200"/>
      <c r="B270" s="200"/>
      <c r="C270" s="200"/>
      <c r="D270" s="200" t="s">
        <v>846</v>
      </c>
      <c r="E270" s="200" t="s">
        <v>634</v>
      </c>
      <c r="F270" s="201">
        <v>13285.405000000001</v>
      </c>
      <c r="G270" s="201">
        <v>125591.655</v>
      </c>
      <c r="H270" s="201">
        <v>64476.03</v>
      </c>
      <c r="I270" s="201">
        <v>190067.685</v>
      </c>
      <c r="J270" s="201">
        <v>39</v>
      </c>
      <c r="K270" s="202">
        <v>7.4</v>
      </c>
      <c r="L270" s="202">
        <v>1</v>
      </c>
      <c r="M270" s="202">
        <v>6</v>
      </c>
      <c r="N270" s="202">
        <v>14.4</v>
      </c>
    </row>
    <row r="271" spans="1:14">
      <c r="A271" s="196"/>
      <c r="B271" s="196"/>
      <c r="C271" s="196"/>
      <c r="D271" s="196" t="s">
        <v>847</v>
      </c>
      <c r="E271" s="196" t="s">
        <v>634</v>
      </c>
      <c r="F271" s="198">
        <v>10641.646000000001</v>
      </c>
      <c r="G271" s="198">
        <v>156376.818</v>
      </c>
      <c r="H271" s="198">
        <v>77216.135999999999</v>
      </c>
      <c r="I271" s="198">
        <v>233592.954</v>
      </c>
      <c r="J271" s="198">
        <v>68</v>
      </c>
      <c r="K271" s="199">
        <v>11.3</v>
      </c>
      <c r="L271" s="199">
        <v>0.3</v>
      </c>
      <c r="M271" s="199">
        <v>10.1</v>
      </c>
      <c r="N271" s="199">
        <v>21.700000000000003</v>
      </c>
    </row>
    <row r="272" spans="1:14">
      <c r="A272" s="196"/>
      <c r="B272" s="196"/>
      <c r="C272" s="203" t="s">
        <v>848</v>
      </c>
      <c r="D272" s="203"/>
      <c r="E272" s="203"/>
      <c r="F272" s="204">
        <v>23927.050999999999</v>
      </c>
      <c r="G272" s="204">
        <v>281968.473</v>
      </c>
      <c r="H272" s="204">
        <v>141692.166</v>
      </c>
      <c r="I272" s="204">
        <v>423660.63899999997</v>
      </c>
      <c r="J272" s="204">
        <v>107</v>
      </c>
      <c r="K272" s="205">
        <v>18.700000000000003</v>
      </c>
      <c r="L272" s="205">
        <v>1.3</v>
      </c>
      <c r="M272" s="205">
        <v>16.100000000000001</v>
      </c>
      <c r="N272" s="205">
        <v>36.100000000000009</v>
      </c>
    </row>
    <row r="273" spans="1:14" ht="10.15" customHeight="1">
      <c r="A273" s="196"/>
      <c r="B273" s="196"/>
      <c r="C273" s="189"/>
      <c r="D273" s="189"/>
      <c r="E273" s="189"/>
      <c r="F273" s="191"/>
      <c r="G273" s="191"/>
      <c r="H273" s="191"/>
      <c r="I273" s="191"/>
      <c r="J273" s="191"/>
      <c r="K273" s="192"/>
      <c r="L273" s="192"/>
      <c r="M273" s="192"/>
      <c r="N273" s="192"/>
    </row>
    <row r="274" spans="1:14">
      <c r="A274" s="196"/>
      <c r="B274" s="196" t="s">
        <v>849</v>
      </c>
      <c r="C274" s="193" t="s">
        <v>340</v>
      </c>
      <c r="D274" s="193"/>
      <c r="E274" s="193"/>
      <c r="F274" s="198"/>
      <c r="G274" s="198"/>
      <c r="H274" s="198"/>
      <c r="I274" s="198"/>
      <c r="J274" s="198"/>
      <c r="K274" s="199"/>
      <c r="L274" s="199"/>
      <c r="M274" s="199"/>
      <c r="N274" s="199"/>
    </row>
    <row r="275" spans="1:14">
      <c r="A275" s="200"/>
      <c r="B275" s="200"/>
      <c r="C275" s="200"/>
      <c r="D275" s="200" t="s">
        <v>850</v>
      </c>
      <c r="E275" s="200" t="s">
        <v>634</v>
      </c>
      <c r="F275" s="201">
        <v>32140.221000000001</v>
      </c>
      <c r="G275" s="201">
        <v>117993.118</v>
      </c>
      <c r="H275" s="201">
        <v>45139.677000000003</v>
      </c>
      <c r="I275" s="201">
        <v>163132.79500000001</v>
      </c>
      <c r="J275" s="201">
        <v>68</v>
      </c>
      <c r="K275" s="202">
        <v>6.8</v>
      </c>
      <c r="L275" s="202">
        <v>4.8</v>
      </c>
      <c r="M275" s="202">
        <v>5.8</v>
      </c>
      <c r="N275" s="202">
        <v>17.399999999999999</v>
      </c>
    </row>
    <row r="276" spans="1:14">
      <c r="A276" s="196"/>
      <c r="B276" s="196"/>
      <c r="C276" s="203" t="s">
        <v>851</v>
      </c>
      <c r="D276" s="203"/>
      <c r="E276" s="203"/>
      <c r="F276" s="204">
        <v>32140.221000000001</v>
      </c>
      <c r="G276" s="204">
        <v>117993.118</v>
      </c>
      <c r="H276" s="204">
        <v>45139.677000000003</v>
      </c>
      <c r="I276" s="204">
        <v>163132.79500000001</v>
      </c>
      <c r="J276" s="204">
        <v>68</v>
      </c>
      <c r="K276" s="205">
        <v>6.8</v>
      </c>
      <c r="L276" s="205">
        <v>4.8</v>
      </c>
      <c r="M276" s="205">
        <v>5.8</v>
      </c>
      <c r="N276" s="205">
        <v>17.399999999999999</v>
      </c>
    </row>
    <row r="277" spans="1:14" ht="10.15" customHeight="1">
      <c r="A277" s="196"/>
      <c r="B277" s="196"/>
      <c r="C277" s="189"/>
      <c r="D277" s="189"/>
      <c r="E277" s="189"/>
      <c r="F277" s="191"/>
      <c r="G277" s="191"/>
      <c r="H277" s="191"/>
      <c r="I277" s="191"/>
      <c r="J277" s="191"/>
      <c r="K277" s="192"/>
      <c r="L277" s="192"/>
      <c r="M277" s="192"/>
      <c r="N277" s="192"/>
    </row>
    <row r="278" spans="1:14">
      <c r="A278" s="203" t="s">
        <v>852</v>
      </c>
      <c r="B278" s="203"/>
      <c r="C278" s="203"/>
      <c r="D278" s="203"/>
      <c r="E278" s="203"/>
      <c r="F278" s="204">
        <v>505595.97300000006</v>
      </c>
      <c r="G278" s="204">
        <v>5319676.1179999998</v>
      </c>
      <c r="H278" s="204">
        <v>2286484.0379999997</v>
      </c>
      <c r="I278" s="204">
        <v>7606160.1559999995</v>
      </c>
      <c r="J278" s="204">
        <v>3952</v>
      </c>
      <c r="K278" s="205">
        <v>419.40000000000003</v>
      </c>
      <c r="L278" s="205">
        <v>19.700000000000003</v>
      </c>
      <c r="M278" s="205">
        <v>256.79999999999995</v>
      </c>
      <c r="N278" s="205">
        <v>695.9</v>
      </c>
    </row>
    <row r="279" spans="1:14" ht="7.15" customHeight="1">
      <c r="A279" s="189"/>
      <c r="B279" s="189"/>
      <c r="C279" s="189"/>
      <c r="D279" s="189"/>
      <c r="E279" s="189"/>
      <c r="F279" s="191"/>
      <c r="G279" s="191"/>
      <c r="H279" s="191"/>
      <c r="I279" s="191"/>
      <c r="J279" s="191"/>
      <c r="K279" s="192"/>
      <c r="L279" s="192"/>
      <c r="M279" s="192"/>
      <c r="N279" s="192"/>
    </row>
    <row r="280" spans="1:14">
      <c r="A280" s="193" t="s">
        <v>853</v>
      </c>
      <c r="B280" s="193"/>
      <c r="C280" s="193"/>
      <c r="D280" s="193"/>
      <c r="E280" s="193"/>
      <c r="F280" s="198"/>
      <c r="G280" s="198"/>
      <c r="H280" s="198"/>
      <c r="I280" s="198"/>
      <c r="J280" s="198"/>
      <c r="K280" s="199"/>
      <c r="L280" s="199"/>
      <c r="M280" s="199"/>
      <c r="N280" s="199"/>
    </row>
    <row r="281" spans="1:14">
      <c r="A281" s="196"/>
      <c r="B281" s="196" t="s">
        <v>854</v>
      </c>
      <c r="C281" s="193" t="s">
        <v>332</v>
      </c>
      <c r="D281" s="193"/>
      <c r="E281" s="193"/>
      <c r="F281" s="198"/>
      <c r="G281" s="198"/>
      <c r="H281" s="198"/>
      <c r="I281" s="198"/>
      <c r="J281" s="198"/>
      <c r="K281" s="199"/>
      <c r="L281" s="199"/>
      <c r="M281" s="199"/>
      <c r="N281" s="199"/>
    </row>
    <row r="282" spans="1:14">
      <c r="A282" s="200"/>
      <c r="B282" s="200"/>
      <c r="C282" s="200"/>
      <c r="D282" s="200" t="s">
        <v>855</v>
      </c>
      <c r="E282" s="200" t="s">
        <v>634</v>
      </c>
      <c r="F282" s="201">
        <v>12156.055</v>
      </c>
      <c r="G282" s="201">
        <v>125468.69100000001</v>
      </c>
      <c r="H282" s="201">
        <v>36049.631000000001</v>
      </c>
      <c r="I282" s="201">
        <v>161518.32200000001</v>
      </c>
      <c r="J282" s="201">
        <v>65</v>
      </c>
      <c r="K282" s="202">
        <v>10.8</v>
      </c>
      <c r="L282" s="202">
        <v>0.5</v>
      </c>
      <c r="M282" s="202">
        <v>3.5</v>
      </c>
      <c r="N282" s="202">
        <v>14.8</v>
      </c>
    </row>
    <row r="283" spans="1:14">
      <c r="A283" s="196"/>
      <c r="B283" s="196"/>
      <c r="C283" s="203" t="s">
        <v>856</v>
      </c>
      <c r="D283" s="203"/>
      <c r="E283" s="203"/>
      <c r="F283" s="204">
        <v>12156.055</v>
      </c>
      <c r="G283" s="204">
        <v>125468.69100000001</v>
      </c>
      <c r="H283" s="204">
        <v>36049.631000000001</v>
      </c>
      <c r="I283" s="204">
        <v>161518.32200000001</v>
      </c>
      <c r="J283" s="204">
        <v>65</v>
      </c>
      <c r="K283" s="205">
        <v>10.8</v>
      </c>
      <c r="L283" s="205">
        <v>0.5</v>
      </c>
      <c r="M283" s="205">
        <v>3.5</v>
      </c>
      <c r="N283" s="205">
        <v>14.8</v>
      </c>
    </row>
    <row r="284" spans="1:14" ht="10.15" customHeight="1">
      <c r="A284" s="196"/>
      <c r="B284" s="196"/>
      <c r="C284" s="189"/>
      <c r="D284" s="189"/>
      <c r="E284" s="189"/>
      <c r="F284" s="191"/>
      <c r="G284" s="191"/>
      <c r="H284" s="191"/>
      <c r="I284" s="191"/>
      <c r="J284" s="191"/>
      <c r="K284" s="192"/>
      <c r="L284" s="192"/>
      <c r="M284" s="192"/>
      <c r="N284" s="192"/>
    </row>
    <row r="285" spans="1:14">
      <c r="A285" s="196"/>
      <c r="B285" s="196" t="s">
        <v>857</v>
      </c>
      <c r="C285" s="193" t="s">
        <v>302</v>
      </c>
      <c r="D285" s="193"/>
      <c r="E285" s="193"/>
      <c r="F285" s="198"/>
      <c r="G285" s="198"/>
      <c r="H285" s="198"/>
      <c r="I285" s="198"/>
      <c r="J285" s="198"/>
      <c r="K285" s="199"/>
      <c r="L285" s="199"/>
      <c r="M285" s="199"/>
      <c r="N285" s="199"/>
    </row>
    <row r="286" spans="1:14">
      <c r="A286" s="200"/>
      <c r="B286" s="200"/>
      <c r="C286" s="200"/>
      <c r="D286" s="200" t="s">
        <v>858</v>
      </c>
      <c r="E286" s="200" t="s">
        <v>634</v>
      </c>
      <c r="F286" s="201">
        <v>15349.645</v>
      </c>
      <c r="G286" s="201">
        <v>141859.25399999999</v>
      </c>
      <c r="H286" s="201">
        <v>128230.28599999999</v>
      </c>
      <c r="I286" s="201">
        <v>270089.53999999998</v>
      </c>
      <c r="J286" s="201">
        <v>95</v>
      </c>
      <c r="K286" s="202">
        <v>10.6</v>
      </c>
      <c r="L286" s="202">
        <v>1.4</v>
      </c>
      <c r="M286" s="202">
        <v>6.1</v>
      </c>
      <c r="N286" s="202">
        <v>18.100000000000001</v>
      </c>
    </row>
    <row r="287" spans="1:14">
      <c r="A287" s="196"/>
      <c r="B287" s="196"/>
      <c r="C287" s="196"/>
      <c r="D287" s="196" t="s">
        <v>859</v>
      </c>
      <c r="E287" s="196" t="s">
        <v>634</v>
      </c>
      <c r="F287" s="198">
        <v>15347.754999999999</v>
      </c>
      <c r="G287" s="198">
        <v>206127.361</v>
      </c>
      <c r="H287" s="198">
        <v>136217.82999999999</v>
      </c>
      <c r="I287" s="198">
        <v>342345.19099999999</v>
      </c>
      <c r="J287" s="198">
        <v>179</v>
      </c>
      <c r="K287" s="199">
        <v>15.6</v>
      </c>
      <c r="L287" s="199">
        <v>5.2</v>
      </c>
      <c r="M287" s="199">
        <v>9.6999999999999993</v>
      </c>
      <c r="N287" s="199">
        <v>30.5</v>
      </c>
    </row>
    <row r="288" spans="1:14">
      <c r="A288" s="200"/>
      <c r="B288" s="200"/>
      <c r="C288" s="200"/>
      <c r="D288" s="200" t="s">
        <v>860</v>
      </c>
      <c r="E288" s="200" t="s">
        <v>634</v>
      </c>
      <c r="F288" s="201">
        <v>9017.9120000000003</v>
      </c>
      <c r="G288" s="201">
        <v>214684.91500000001</v>
      </c>
      <c r="H288" s="201">
        <v>113476.16800000001</v>
      </c>
      <c r="I288" s="201">
        <v>328161.08299999998</v>
      </c>
      <c r="J288" s="201">
        <v>141</v>
      </c>
      <c r="K288" s="202">
        <v>18.100000000000001</v>
      </c>
      <c r="L288" s="202">
        <v>1</v>
      </c>
      <c r="M288" s="202">
        <v>9.6999999999999993</v>
      </c>
      <c r="N288" s="202">
        <v>28.8</v>
      </c>
    </row>
    <row r="289" spans="1:14">
      <c r="A289" s="196"/>
      <c r="B289" s="196"/>
      <c r="C289" s="196"/>
      <c r="D289" s="196" t="s">
        <v>1320</v>
      </c>
      <c r="E289" s="196" t="s">
        <v>634</v>
      </c>
      <c r="F289" s="198">
        <v>4058.8270000000002</v>
      </c>
      <c r="G289" s="198">
        <v>48235.57</v>
      </c>
      <c r="H289" s="198">
        <v>36539.502999999997</v>
      </c>
      <c r="I289" s="198">
        <v>84775.073000000004</v>
      </c>
      <c r="J289" s="198">
        <v>18</v>
      </c>
      <c r="K289" s="199">
        <v>3.5</v>
      </c>
      <c r="L289" s="199">
        <v>1</v>
      </c>
      <c r="M289" s="199">
        <v>1.6</v>
      </c>
      <c r="N289" s="199">
        <v>6.1</v>
      </c>
    </row>
    <row r="290" spans="1:14">
      <c r="A290" s="200"/>
      <c r="B290" s="200"/>
      <c r="C290" s="200"/>
      <c r="D290" s="200" t="s">
        <v>861</v>
      </c>
      <c r="E290" s="200" t="s">
        <v>634</v>
      </c>
      <c r="F290" s="201">
        <v>34732.351999999999</v>
      </c>
      <c r="G290" s="201">
        <v>291168.05099999998</v>
      </c>
      <c r="H290" s="201">
        <v>143364.45600000001</v>
      </c>
      <c r="I290" s="201">
        <v>434532.50699999998</v>
      </c>
      <c r="J290" s="201">
        <v>207</v>
      </c>
      <c r="K290" s="202">
        <v>22.2</v>
      </c>
      <c r="L290" s="202">
        <v>2</v>
      </c>
      <c r="M290" s="202">
        <v>5.8</v>
      </c>
      <c r="N290" s="202">
        <v>30</v>
      </c>
    </row>
    <row r="291" spans="1:14">
      <c r="A291" s="196"/>
      <c r="B291" s="196"/>
      <c r="C291" s="203" t="s">
        <v>862</v>
      </c>
      <c r="D291" s="203"/>
      <c r="E291" s="203"/>
      <c r="F291" s="204">
        <v>78506.491000000009</v>
      </c>
      <c r="G291" s="204">
        <v>902075.15099999995</v>
      </c>
      <c r="H291" s="204">
        <v>557828.24300000002</v>
      </c>
      <c r="I291" s="204">
        <v>1459903.3939999999</v>
      </c>
      <c r="J291" s="204">
        <v>640</v>
      </c>
      <c r="K291" s="205">
        <v>70</v>
      </c>
      <c r="L291" s="205">
        <v>10.6</v>
      </c>
      <c r="M291" s="205">
        <v>32.9</v>
      </c>
      <c r="N291" s="205">
        <v>113.5</v>
      </c>
    </row>
    <row r="292" spans="1:14" ht="10.15" customHeight="1">
      <c r="A292" s="196"/>
      <c r="B292" s="196"/>
      <c r="C292" s="189"/>
      <c r="D292" s="189"/>
      <c r="E292" s="189"/>
      <c r="F292" s="191"/>
      <c r="G292" s="191"/>
      <c r="H292" s="191"/>
      <c r="I292" s="191"/>
      <c r="J292" s="191"/>
      <c r="K292" s="192"/>
      <c r="L292" s="192"/>
      <c r="M292" s="192"/>
      <c r="N292" s="192"/>
    </row>
    <row r="293" spans="1:14">
      <c r="A293" s="196"/>
      <c r="B293" s="196" t="s">
        <v>863</v>
      </c>
      <c r="C293" s="193" t="s">
        <v>335</v>
      </c>
      <c r="D293" s="193"/>
      <c r="E293" s="193"/>
      <c r="F293" s="198"/>
      <c r="G293" s="198"/>
      <c r="H293" s="198"/>
      <c r="I293" s="198"/>
      <c r="J293" s="198"/>
      <c r="K293" s="199"/>
      <c r="L293" s="199"/>
      <c r="M293" s="199"/>
      <c r="N293" s="199"/>
    </row>
    <row r="294" spans="1:14">
      <c r="A294" s="200"/>
      <c r="B294" s="200"/>
      <c r="C294" s="200"/>
      <c r="D294" s="200" t="s">
        <v>864</v>
      </c>
      <c r="E294" s="200" t="s">
        <v>634</v>
      </c>
      <c r="F294" s="201">
        <v>6688.9009999999998</v>
      </c>
      <c r="G294" s="201">
        <v>155350.986</v>
      </c>
      <c r="H294" s="201">
        <v>56496.273999999998</v>
      </c>
      <c r="I294" s="201">
        <v>211847.26</v>
      </c>
      <c r="J294" s="201">
        <v>88</v>
      </c>
      <c r="K294" s="202">
        <v>9.6</v>
      </c>
      <c r="L294" s="202">
        <v>1.7</v>
      </c>
      <c r="M294" s="202">
        <v>10</v>
      </c>
      <c r="N294" s="202">
        <v>21.299999999999997</v>
      </c>
    </row>
    <row r="295" spans="1:14">
      <c r="A295" s="196"/>
      <c r="B295" s="196"/>
      <c r="C295" s="203" t="s">
        <v>865</v>
      </c>
      <c r="D295" s="203"/>
      <c r="E295" s="203"/>
      <c r="F295" s="204">
        <v>6688.9009999999998</v>
      </c>
      <c r="G295" s="204">
        <v>155350.986</v>
      </c>
      <c r="H295" s="204">
        <v>56496.273999999998</v>
      </c>
      <c r="I295" s="204">
        <v>211847.26</v>
      </c>
      <c r="J295" s="204">
        <v>88</v>
      </c>
      <c r="K295" s="205">
        <v>9.6</v>
      </c>
      <c r="L295" s="205">
        <v>1.7</v>
      </c>
      <c r="M295" s="205">
        <v>10</v>
      </c>
      <c r="N295" s="205">
        <v>21.299999999999997</v>
      </c>
    </row>
    <row r="296" spans="1:14" ht="10.15" customHeight="1">
      <c r="A296" s="196"/>
      <c r="B296" s="196"/>
      <c r="C296" s="189"/>
      <c r="D296" s="189"/>
      <c r="E296" s="189"/>
      <c r="F296" s="191"/>
      <c r="G296" s="191"/>
      <c r="H296" s="191"/>
      <c r="I296" s="191"/>
      <c r="J296" s="191"/>
      <c r="K296" s="192"/>
      <c r="L296" s="192"/>
      <c r="M296" s="192"/>
      <c r="N296" s="192"/>
    </row>
    <row r="297" spans="1:14">
      <c r="A297" s="196"/>
      <c r="B297" s="196" t="s">
        <v>866</v>
      </c>
      <c r="C297" s="193" t="s">
        <v>356</v>
      </c>
      <c r="D297" s="193"/>
      <c r="E297" s="193"/>
      <c r="F297" s="198"/>
      <c r="G297" s="198"/>
      <c r="H297" s="198"/>
      <c r="I297" s="198"/>
      <c r="J297" s="198"/>
      <c r="K297" s="199"/>
      <c r="L297" s="199"/>
      <c r="M297" s="199"/>
      <c r="N297" s="199"/>
    </row>
    <row r="298" spans="1:14">
      <c r="A298" s="200"/>
      <c r="B298" s="200"/>
      <c r="C298" s="200"/>
      <c r="D298" s="200" t="s">
        <v>867</v>
      </c>
      <c r="E298" s="200" t="s">
        <v>634</v>
      </c>
      <c r="F298" s="201">
        <v>6249</v>
      </c>
      <c r="G298" s="201">
        <v>21565</v>
      </c>
      <c r="H298" s="201">
        <v>9375</v>
      </c>
      <c r="I298" s="201">
        <v>30940</v>
      </c>
      <c r="J298" s="201">
        <v>5</v>
      </c>
      <c r="K298" s="202">
        <v>0.8</v>
      </c>
      <c r="L298" s="202">
        <v>1</v>
      </c>
      <c r="M298" s="202">
        <v>0.9</v>
      </c>
      <c r="N298" s="202">
        <v>2.7</v>
      </c>
    </row>
    <row r="299" spans="1:14">
      <c r="A299" s="196"/>
      <c r="B299" s="196"/>
      <c r="C299" s="203" t="s">
        <v>868</v>
      </c>
      <c r="D299" s="203"/>
      <c r="E299" s="203"/>
      <c r="F299" s="204">
        <v>6249</v>
      </c>
      <c r="G299" s="204">
        <v>21565</v>
      </c>
      <c r="H299" s="204">
        <v>9375</v>
      </c>
      <c r="I299" s="204">
        <v>30940</v>
      </c>
      <c r="J299" s="204">
        <v>5</v>
      </c>
      <c r="K299" s="205">
        <v>0.8</v>
      </c>
      <c r="L299" s="205">
        <v>1</v>
      </c>
      <c r="M299" s="205">
        <v>0.9</v>
      </c>
      <c r="N299" s="205">
        <v>2.7</v>
      </c>
    </row>
    <row r="300" spans="1:14" ht="10.15" customHeight="1">
      <c r="A300" s="196"/>
      <c r="B300" s="196"/>
      <c r="C300" s="189"/>
      <c r="D300" s="189"/>
      <c r="E300" s="189"/>
      <c r="F300" s="191"/>
      <c r="G300" s="191"/>
      <c r="H300" s="191"/>
      <c r="I300" s="191"/>
      <c r="J300" s="191"/>
      <c r="K300" s="192"/>
      <c r="L300" s="192"/>
      <c r="M300" s="192"/>
      <c r="N300" s="192"/>
    </row>
    <row r="301" spans="1:14">
      <c r="A301" s="196"/>
      <c r="B301" s="196" t="s">
        <v>1321</v>
      </c>
      <c r="C301" s="193" t="s">
        <v>1256</v>
      </c>
      <c r="D301" s="193"/>
      <c r="E301" s="193"/>
      <c r="F301" s="198"/>
      <c r="G301" s="198"/>
      <c r="H301" s="198"/>
      <c r="I301" s="198"/>
      <c r="J301" s="198"/>
      <c r="K301" s="199"/>
      <c r="L301" s="199"/>
      <c r="M301" s="199"/>
      <c r="N301" s="199"/>
    </row>
    <row r="302" spans="1:14">
      <c r="A302" s="200"/>
      <c r="B302" s="200"/>
      <c r="C302" s="200"/>
      <c r="D302" s="200" t="s">
        <v>1322</v>
      </c>
      <c r="E302" s="200" t="s">
        <v>634</v>
      </c>
      <c r="F302" s="201">
        <v>1992.3130000000001</v>
      </c>
      <c r="G302" s="201">
        <v>37391.985999999997</v>
      </c>
      <c r="H302" s="201">
        <v>17897.12</v>
      </c>
      <c r="I302" s="201">
        <v>55289.106</v>
      </c>
      <c r="J302" s="201">
        <v>16</v>
      </c>
      <c r="K302" s="202">
        <v>1.7</v>
      </c>
      <c r="L302" s="202">
        <v>2.2999999999999998</v>
      </c>
      <c r="M302" s="202">
        <v>1.6</v>
      </c>
      <c r="N302" s="202">
        <v>5.6</v>
      </c>
    </row>
    <row r="303" spans="1:14">
      <c r="A303" s="196"/>
      <c r="B303" s="196"/>
      <c r="C303" s="203" t="s">
        <v>1323</v>
      </c>
      <c r="D303" s="203"/>
      <c r="E303" s="203"/>
      <c r="F303" s="204">
        <v>1992.3130000000001</v>
      </c>
      <c r="G303" s="204">
        <v>37391.985999999997</v>
      </c>
      <c r="H303" s="204">
        <v>17897.12</v>
      </c>
      <c r="I303" s="204">
        <v>55289.106</v>
      </c>
      <c r="J303" s="204">
        <v>16</v>
      </c>
      <c r="K303" s="205">
        <v>1.7</v>
      </c>
      <c r="L303" s="205">
        <v>2.2999999999999998</v>
      </c>
      <c r="M303" s="205">
        <v>1.6</v>
      </c>
      <c r="N303" s="205">
        <v>5.6</v>
      </c>
    </row>
    <row r="304" spans="1:14" ht="10.15" customHeight="1">
      <c r="A304" s="196"/>
      <c r="B304" s="196"/>
      <c r="C304" s="189"/>
      <c r="D304" s="189"/>
      <c r="E304" s="189"/>
      <c r="F304" s="191"/>
      <c r="G304" s="191"/>
      <c r="H304" s="191"/>
      <c r="I304" s="191"/>
      <c r="J304" s="191"/>
      <c r="K304" s="192"/>
      <c r="L304" s="192"/>
      <c r="M304" s="192"/>
      <c r="N304" s="192"/>
    </row>
    <row r="305" spans="1:14">
      <c r="A305" s="196"/>
      <c r="B305" s="196" t="s">
        <v>869</v>
      </c>
      <c r="C305" s="193" t="s">
        <v>344</v>
      </c>
      <c r="D305" s="193"/>
      <c r="E305" s="193"/>
      <c r="F305" s="198"/>
      <c r="G305" s="198"/>
      <c r="H305" s="198"/>
      <c r="I305" s="198"/>
      <c r="J305" s="198"/>
      <c r="K305" s="199"/>
      <c r="L305" s="199"/>
      <c r="M305" s="199"/>
      <c r="N305" s="199"/>
    </row>
    <row r="306" spans="1:14">
      <c r="A306" s="200"/>
      <c r="B306" s="200"/>
      <c r="C306" s="200"/>
      <c r="D306" s="200" t="s">
        <v>870</v>
      </c>
      <c r="E306" s="200" t="s">
        <v>634</v>
      </c>
      <c r="F306" s="201">
        <v>7451.6379999999999</v>
      </c>
      <c r="G306" s="201">
        <v>112941.245</v>
      </c>
      <c r="H306" s="201">
        <v>44425.891000000003</v>
      </c>
      <c r="I306" s="201">
        <v>157367.136</v>
      </c>
      <c r="J306" s="201">
        <v>66</v>
      </c>
      <c r="K306" s="202">
        <v>6.3</v>
      </c>
      <c r="L306" s="202">
        <v>4</v>
      </c>
      <c r="M306" s="202">
        <v>7.9</v>
      </c>
      <c r="N306" s="202">
        <v>18.200000000000003</v>
      </c>
    </row>
    <row r="307" spans="1:14">
      <c r="A307" s="196"/>
      <c r="B307" s="196"/>
      <c r="C307" s="203" t="s">
        <v>871</v>
      </c>
      <c r="D307" s="203"/>
      <c r="E307" s="203"/>
      <c r="F307" s="204">
        <v>7451.6379999999999</v>
      </c>
      <c r="G307" s="204">
        <v>112941.245</v>
      </c>
      <c r="H307" s="204">
        <v>44425.891000000003</v>
      </c>
      <c r="I307" s="204">
        <v>157367.136</v>
      </c>
      <c r="J307" s="204">
        <v>66</v>
      </c>
      <c r="K307" s="205">
        <v>6.3</v>
      </c>
      <c r="L307" s="205">
        <v>4</v>
      </c>
      <c r="M307" s="205">
        <v>7.9</v>
      </c>
      <c r="N307" s="205">
        <v>18.200000000000003</v>
      </c>
    </row>
    <row r="308" spans="1:14" ht="10.15" customHeight="1">
      <c r="A308" s="196"/>
      <c r="B308" s="196"/>
      <c r="C308" s="189"/>
      <c r="D308" s="189"/>
      <c r="E308" s="189"/>
      <c r="F308" s="191"/>
      <c r="G308" s="191"/>
      <c r="H308" s="191"/>
      <c r="I308" s="191"/>
      <c r="J308" s="191"/>
      <c r="K308" s="192"/>
      <c r="L308" s="192"/>
      <c r="M308" s="192"/>
      <c r="N308" s="192"/>
    </row>
    <row r="309" spans="1:14">
      <c r="A309" s="196"/>
      <c r="B309" s="196" t="s">
        <v>872</v>
      </c>
      <c r="C309" s="193" t="s">
        <v>309</v>
      </c>
      <c r="D309" s="193"/>
      <c r="E309" s="193"/>
      <c r="F309" s="198"/>
      <c r="G309" s="198"/>
      <c r="H309" s="198"/>
      <c r="I309" s="198"/>
      <c r="J309" s="198"/>
      <c r="K309" s="199"/>
      <c r="L309" s="199"/>
      <c r="M309" s="199"/>
      <c r="N309" s="199"/>
    </row>
    <row r="310" spans="1:14">
      <c r="A310" s="200"/>
      <c r="B310" s="200"/>
      <c r="C310" s="200"/>
      <c r="D310" s="200" t="s">
        <v>873</v>
      </c>
      <c r="E310" s="200" t="s">
        <v>634</v>
      </c>
      <c r="F310" s="201">
        <v>2994.1370000000002</v>
      </c>
      <c r="G310" s="201">
        <v>89020.838000000003</v>
      </c>
      <c r="H310" s="201">
        <v>53023.048999999999</v>
      </c>
      <c r="I310" s="201">
        <v>142043.88699999999</v>
      </c>
      <c r="J310" s="201">
        <v>42</v>
      </c>
      <c r="K310" s="202">
        <v>6.9</v>
      </c>
      <c r="L310" s="202">
        <v>0.9</v>
      </c>
      <c r="M310" s="202">
        <v>5.6</v>
      </c>
      <c r="N310" s="202">
        <v>13.4</v>
      </c>
    </row>
    <row r="311" spans="1:14">
      <c r="A311" s="196"/>
      <c r="B311" s="196"/>
      <c r="C311" s="196"/>
      <c r="D311" s="196" t="s">
        <v>874</v>
      </c>
      <c r="E311" s="196" t="s">
        <v>634</v>
      </c>
      <c r="F311" s="198">
        <v>18647.696</v>
      </c>
      <c r="G311" s="198">
        <v>431381.11900000001</v>
      </c>
      <c r="H311" s="198">
        <v>289505.90600000002</v>
      </c>
      <c r="I311" s="198">
        <v>720887.02500000002</v>
      </c>
      <c r="J311" s="198">
        <v>349</v>
      </c>
      <c r="K311" s="199">
        <v>36.1</v>
      </c>
      <c r="L311" s="199">
        <v>3.1</v>
      </c>
      <c r="M311" s="199">
        <v>16.8</v>
      </c>
      <c r="N311" s="199">
        <v>56</v>
      </c>
    </row>
    <row r="312" spans="1:14">
      <c r="A312" s="200"/>
      <c r="B312" s="200"/>
      <c r="C312" s="200"/>
      <c r="D312" s="200" t="s">
        <v>875</v>
      </c>
      <c r="E312" s="200" t="s">
        <v>634</v>
      </c>
      <c r="F312" s="201">
        <v>5236.1040000000003</v>
      </c>
      <c r="G312" s="201">
        <v>163093</v>
      </c>
      <c r="H312" s="201">
        <v>56243.430999999997</v>
      </c>
      <c r="I312" s="201">
        <v>219336.43099999998</v>
      </c>
      <c r="J312" s="201">
        <v>101</v>
      </c>
      <c r="K312" s="202">
        <v>13</v>
      </c>
      <c r="L312" s="202">
        <v>0.6</v>
      </c>
      <c r="M312" s="202">
        <v>7.9</v>
      </c>
      <c r="N312" s="202">
        <v>21.5</v>
      </c>
    </row>
    <row r="313" spans="1:14">
      <c r="A313" s="196"/>
      <c r="B313" s="196"/>
      <c r="C313" s="203" t="s">
        <v>876</v>
      </c>
      <c r="D313" s="203"/>
      <c r="E313" s="203"/>
      <c r="F313" s="204">
        <v>26877.936999999998</v>
      </c>
      <c r="G313" s="204">
        <v>683494.95699999994</v>
      </c>
      <c r="H313" s="204">
        <v>398772.386</v>
      </c>
      <c r="I313" s="204">
        <v>1082267.3429999999</v>
      </c>
      <c r="J313" s="204">
        <v>492</v>
      </c>
      <c r="K313" s="205">
        <v>56</v>
      </c>
      <c r="L313" s="205">
        <v>4.5999999999999996</v>
      </c>
      <c r="M313" s="205">
        <v>30.299999999999997</v>
      </c>
      <c r="N313" s="205">
        <v>90.9</v>
      </c>
    </row>
    <row r="314" spans="1:14" ht="10.15" customHeight="1">
      <c r="A314" s="196"/>
      <c r="B314" s="196"/>
      <c r="C314" s="189"/>
      <c r="D314" s="189"/>
      <c r="E314" s="189"/>
      <c r="F314" s="191"/>
      <c r="G314" s="191"/>
      <c r="H314" s="191"/>
      <c r="I314" s="191"/>
      <c r="J314" s="191"/>
      <c r="K314" s="192"/>
      <c r="L314" s="192"/>
      <c r="M314" s="192"/>
      <c r="N314" s="192"/>
    </row>
    <row r="315" spans="1:14">
      <c r="A315" s="203" t="s">
        <v>877</v>
      </c>
      <c r="B315" s="203"/>
      <c r="C315" s="203"/>
      <c r="D315" s="203"/>
      <c r="E315" s="203"/>
      <c r="F315" s="204">
        <v>139922.33499999999</v>
      </c>
      <c r="G315" s="204">
        <v>2038288.0159999998</v>
      </c>
      <c r="H315" s="204">
        <v>1120844.5450000002</v>
      </c>
      <c r="I315" s="204">
        <v>3159132.5609999998</v>
      </c>
      <c r="J315" s="204">
        <v>1372</v>
      </c>
      <c r="K315" s="205">
        <v>155.19999999999999</v>
      </c>
      <c r="L315" s="205">
        <v>24.7</v>
      </c>
      <c r="M315" s="205">
        <v>87.100000000000009</v>
      </c>
      <c r="N315" s="205">
        <v>267</v>
      </c>
    </row>
    <row r="316" spans="1:14" ht="6" customHeight="1">
      <c r="A316" s="189"/>
      <c r="B316" s="189"/>
      <c r="C316" s="189"/>
      <c r="D316" s="189"/>
      <c r="E316" s="189"/>
      <c r="F316" s="191"/>
      <c r="G316" s="191"/>
      <c r="H316" s="191"/>
      <c r="I316" s="191"/>
      <c r="J316" s="191"/>
      <c r="K316" s="192"/>
      <c r="L316" s="192"/>
      <c r="M316" s="192"/>
      <c r="N316" s="192"/>
    </row>
    <row r="317" spans="1:14">
      <c r="A317" s="193" t="s">
        <v>878</v>
      </c>
      <c r="B317" s="193"/>
      <c r="C317" s="193"/>
      <c r="D317" s="193"/>
      <c r="E317" s="193"/>
      <c r="F317" s="198"/>
      <c r="G317" s="198"/>
      <c r="H317" s="198"/>
      <c r="I317" s="198"/>
      <c r="J317" s="198"/>
      <c r="K317" s="199"/>
      <c r="L317" s="199"/>
      <c r="M317" s="199"/>
      <c r="N317" s="199"/>
    </row>
    <row r="318" spans="1:14">
      <c r="A318" s="196"/>
      <c r="B318" s="196" t="s">
        <v>879</v>
      </c>
      <c r="C318" s="193" t="s">
        <v>313</v>
      </c>
      <c r="D318" s="193"/>
      <c r="E318" s="193"/>
      <c r="F318" s="198"/>
      <c r="G318" s="198"/>
      <c r="H318" s="198"/>
      <c r="I318" s="198"/>
      <c r="J318" s="198"/>
      <c r="K318" s="199"/>
      <c r="L318" s="199"/>
      <c r="M318" s="199"/>
      <c r="N318" s="199"/>
    </row>
    <row r="319" spans="1:14">
      <c r="A319" s="200"/>
      <c r="B319" s="200"/>
      <c r="C319" s="200"/>
      <c r="D319" s="200" t="s">
        <v>880</v>
      </c>
      <c r="E319" s="200" t="s">
        <v>634</v>
      </c>
      <c r="F319" s="201">
        <v>647.79399999999998</v>
      </c>
      <c r="G319" s="201">
        <v>329783.65500000003</v>
      </c>
      <c r="H319" s="201">
        <v>70918.740000000005</v>
      </c>
      <c r="I319" s="201">
        <v>400702.39500000002</v>
      </c>
      <c r="J319" s="201">
        <v>252</v>
      </c>
      <c r="K319" s="202">
        <v>22.8</v>
      </c>
      <c r="L319" s="202">
        <v>8.6</v>
      </c>
      <c r="M319" s="202">
        <v>17.100000000000001</v>
      </c>
      <c r="N319" s="202">
        <v>48.5</v>
      </c>
    </row>
    <row r="320" spans="1:14">
      <c r="A320" s="196"/>
      <c r="B320" s="196"/>
      <c r="C320" s="196"/>
      <c r="D320" s="196" t="s">
        <v>881</v>
      </c>
      <c r="E320" s="196" t="s">
        <v>634</v>
      </c>
      <c r="F320" s="198">
        <v>302.58499999999998</v>
      </c>
      <c r="G320" s="198">
        <v>38103.771999999997</v>
      </c>
      <c r="H320" s="198">
        <v>7590.93</v>
      </c>
      <c r="I320" s="198">
        <v>45694.701999999997</v>
      </c>
      <c r="J320" s="198">
        <v>11</v>
      </c>
      <c r="K320" s="199">
        <v>4</v>
      </c>
      <c r="L320" s="199">
        <v>0.2</v>
      </c>
      <c r="M320" s="199">
        <v>0</v>
      </c>
      <c r="N320" s="199">
        <v>4.2</v>
      </c>
    </row>
    <row r="321" spans="1:14">
      <c r="A321" s="196"/>
      <c r="B321" s="196"/>
      <c r="C321" s="203" t="s">
        <v>882</v>
      </c>
      <c r="D321" s="203"/>
      <c r="E321" s="203"/>
      <c r="F321" s="204">
        <v>950.37899999999991</v>
      </c>
      <c r="G321" s="204">
        <v>367887.42700000003</v>
      </c>
      <c r="H321" s="204">
        <v>78509.670000000013</v>
      </c>
      <c r="I321" s="204">
        <v>446397.09700000007</v>
      </c>
      <c r="J321" s="204">
        <v>263</v>
      </c>
      <c r="K321" s="205">
        <v>26.8</v>
      </c>
      <c r="L321" s="205">
        <v>8.7999999999999989</v>
      </c>
      <c r="M321" s="205">
        <v>17.100000000000001</v>
      </c>
      <c r="N321" s="205">
        <v>52.7</v>
      </c>
    </row>
    <row r="322" spans="1:14" ht="10.15" customHeight="1">
      <c r="A322" s="196"/>
      <c r="B322" s="196"/>
      <c r="C322" s="189"/>
      <c r="D322" s="189"/>
      <c r="E322" s="189"/>
      <c r="F322" s="191"/>
      <c r="G322" s="191"/>
      <c r="H322" s="191"/>
      <c r="I322" s="191"/>
      <c r="J322" s="191"/>
      <c r="K322" s="192"/>
      <c r="L322" s="192"/>
      <c r="M322" s="192"/>
      <c r="N322" s="192"/>
    </row>
    <row r="323" spans="1:14">
      <c r="A323" s="196"/>
      <c r="B323" s="196" t="s">
        <v>883</v>
      </c>
      <c r="C323" s="193" t="s">
        <v>305</v>
      </c>
      <c r="D323" s="193"/>
      <c r="E323" s="193"/>
      <c r="F323" s="198"/>
      <c r="G323" s="198"/>
      <c r="H323" s="198"/>
      <c r="I323" s="198"/>
      <c r="J323" s="198"/>
      <c r="K323" s="199"/>
      <c r="L323" s="199"/>
      <c r="M323" s="199"/>
      <c r="N323" s="199"/>
    </row>
    <row r="324" spans="1:14">
      <c r="A324" s="200"/>
      <c r="B324" s="200"/>
      <c r="C324" s="200"/>
      <c r="D324" s="200" t="s">
        <v>884</v>
      </c>
      <c r="E324" s="200" t="s">
        <v>634</v>
      </c>
      <c r="F324" s="201">
        <v>41637.758000000002</v>
      </c>
      <c r="G324" s="201">
        <v>690064.14500000002</v>
      </c>
      <c r="H324" s="201">
        <v>254200.62700000001</v>
      </c>
      <c r="I324" s="201">
        <v>944264.772</v>
      </c>
      <c r="J324" s="201">
        <v>520</v>
      </c>
      <c r="K324" s="202">
        <v>55</v>
      </c>
      <c r="L324" s="202">
        <v>2</v>
      </c>
      <c r="M324" s="202">
        <v>29.1</v>
      </c>
      <c r="N324" s="202">
        <v>86.1</v>
      </c>
    </row>
    <row r="325" spans="1:14">
      <c r="A325" s="196"/>
      <c r="B325" s="196"/>
      <c r="C325" s="203" t="s">
        <v>885</v>
      </c>
      <c r="D325" s="203"/>
      <c r="E325" s="203"/>
      <c r="F325" s="204">
        <v>41637.758000000002</v>
      </c>
      <c r="G325" s="204">
        <v>690064.14500000002</v>
      </c>
      <c r="H325" s="204">
        <v>254200.62700000001</v>
      </c>
      <c r="I325" s="204">
        <v>944264.772</v>
      </c>
      <c r="J325" s="204">
        <v>520</v>
      </c>
      <c r="K325" s="205">
        <v>55</v>
      </c>
      <c r="L325" s="205">
        <v>2</v>
      </c>
      <c r="M325" s="205">
        <v>29.1</v>
      </c>
      <c r="N325" s="205">
        <v>86.1</v>
      </c>
    </row>
    <row r="326" spans="1:14" ht="10.15" customHeight="1">
      <c r="A326" s="196"/>
      <c r="B326" s="196"/>
      <c r="C326" s="189"/>
      <c r="D326" s="189"/>
      <c r="E326" s="189"/>
      <c r="F326" s="191"/>
      <c r="G326" s="191"/>
      <c r="H326" s="191"/>
      <c r="I326" s="191"/>
      <c r="J326" s="191"/>
      <c r="K326" s="192"/>
      <c r="L326" s="192"/>
      <c r="M326" s="192"/>
      <c r="N326" s="192"/>
    </row>
    <row r="327" spans="1:14">
      <c r="A327" s="196"/>
      <c r="B327" s="196" t="s">
        <v>886</v>
      </c>
      <c r="C327" s="193" t="s">
        <v>300</v>
      </c>
      <c r="D327" s="193"/>
      <c r="E327" s="193"/>
      <c r="F327" s="198"/>
      <c r="G327" s="198"/>
      <c r="H327" s="198"/>
      <c r="I327" s="198"/>
      <c r="J327" s="198"/>
      <c r="K327" s="199"/>
      <c r="L327" s="199"/>
      <c r="M327" s="199"/>
      <c r="N327" s="199"/>
    </row>
    <row r="328" spans="1:14">
      <c r="A328" s="200"/>
      <c r="B328" s="200"/>
      <c r="C328" s="200"/>
      <c r="D328" s="200" t="s">
        <v>887</v>
      </c>
      <c r="E328" s="200" t="s">
        <v>634</v>
      </c>
      <c r="F328" s="201">
        <v>9462.8449999999993</v>
      </c>
      <c r="G328" s="201">
        <v>288562.60700000002</v>
      </c>
      <c r="H328" s="201">
        <v>150288.777</v>
      </c>
      <c r="I328" s="201">
        <v>438851.38400000002</v>
      </c>
      <c r="J328" s="201">
        <v>127</v>
      </c>
      <c r="K328" s="202">
        <v>21.3</v>
      </c>
      <c r="L328" s="202">
        <v>1.4</v>
      </c>
      <c r="M328" s="202">
        <v>16.7</v>
      </c>
      <c r="N328" s="202">
        <v>39.4</v>
      </c>
    </row>
    <row r="329" spans="1:14">
      <c r="A329" s="196"/>
      <c r="B329" s="196"/>
      <c r="C329" s="196"/>
      <c r="D329" s="196" t="s">
        <v>888</v>
      </c>
      <c r="E329" s="196" t="s">
        <v>634</v>
      </c>
      <c r="F329" s="198">
        <v>41977.017</v>
      </c>
      <c r="G329" s="198">
        <v>769240.35</v>
      </c>
      <c r="H329" s="198">
        <v>349460.886</v>
      </c>
      <c r="I329" s="198">
        <v>1118701.236</v>
      </c>
      <c r="J329" s="198">
        <v>662</v>
      </c>
      <c r="K329" s="199">
        <v>63.5</v>
      </c>
      <c r="L329" s="199">
        <v>2</v>
      </c>
      <c r="M329" s="199">
        <v>35.200000000000003</v>
      </c>
      <c r="N329" s="199">
        <v>100.7</v>
      </c>
    </row>
    <row r="330" spans="1:14">
      <c r="A330" s="200"/>
      <c r="B330" s="200"/>
      <c r="C330" s="200"/>
      <c r="D330" s="200" t="s">
        <v>889</v>
      </c>
      <c r="E330" s="200" t="s">
        <v>634</v>
      </c>
      <c r="F330" s="201">
        <v>49988.076000000001</v>
      </c>
      <c r="G330" s="201">
        <v>639984.38300000003</v>
      </c>
      <c r="H330" s="201">
        <v>259882.383</v>
      </c>
      <c r="I330" s="201">
        <v>899866.76600000006</v>
      </c>
      <c r="J330" s="201">
        <v>575</v>
      </c>
      <c r="K330" s="202">
        <v>51.1</v>
      </c>
      <c r="L330" s="202">
        <v>4.8</v>
      </c>
      <c r="M330" s="202">
        <v>29</v>
      </c>
      <c r="N330" s="202">
        <v>84.9</v>
      </c>
    </row>
    <row r="331" spans="1:14">
      <c r="A331" s="196"/>
      <c r="B331" s="196"/>
      <c r="C331" s="203" t="s">
        <v>890</v>
      </c>
      <c r="D331" s="203"/>
      <c r="E331" s="203"/>
      <c r="F331" s="204">
        <v>101427.93799999999</v>
      </c>
      <c r="G331" s="204">
        <v>1697787.3399999999</v>
      </c>
      <c r="H331" s="204">
        <v>759632.04599999997</v>
      </c>
      <c r="I331" s="204">
        <v>2457419.3859999999</v>
      </c>
      <c r="J331" s="204">
        <v>1364</v>
      </c>
      <c r="K331" s="205">
        <v>135.9</v>
      </c>
      <c r="L331" s="205">
        <v>8.1999999999999993</v>
      </c>
      <c r="M331" s="205">
        <v>80.900000000000006</v>
      </c>
      <c r="N331" s="205">
        <v>225</v>
      </c>
    </row>
    <row r="332" spans="1:14" ht="10.15" customHeight="1">
      <c r="A332" s="196"/>
      <c r="B332" s="196"/>
      <c r="C332" s="189"/>
      <c r="D332" s="189"/>
      <c r="E332" s="189"/>
      <c r="F332" s="191"/>
      <c r="G332" s="191"/>
      <c r="H332" s="191"/>
      <c r="I332" s="191"/>
      <c r="J332" s="191"/>
      <c r="K332" s="192"/>
      <c r="L332" s="192"/>
      <c r="M332" s="192"/>
      <c r="N332" s="192"/>
    </row>
    <row r="333" spans="1:14">
      <c r="A333" s="196"/>
      <c r="B333" s="196" t="s">
        <v>891</v>
      </c>
      <c r="C333" s="193" t="s">
        <v>331</v>
      </c>
      <c r="D333" s="193"/>
      <c r="E333" s="193"/>
      <c r="F333" s="198"/>
      <c r="G333" s="198"/>
      <c r="H333" s="198"/>
      <c r="I333" s="198"/>
      <c r="J333" s="198"/>
      <c r="K333" s="199"/>
      <c r="L333" s="199"/>
      <c r="M333" s="199"/>
      <c r="N333" s="199"/>
    </row>
    <row r="334" spans="1:14">
      <c r="A334" s="200"/>
      <c r="B334" s="200"/>
      <c r="C334" s="200"/>
      <c r="D334" s="200" t="s">
        <v>892</v>
      </c>
      <c r="E334" s="200" t="s">
        <v>634</v>
      </c>
      <c r="F334" s="201">
        <v>10038.790000000001</v>
      </c>
      <c r="G334" s="201">
        <v>104198.72100000001</v>
      </c>
      <c r="H334" s="201">
        <v>61487.493000000002</v>
      </c>
      <c r="I334" s="201">
        <v>165686.21400000001</v>
      </c>
      <c r="J334" s="201">
        <v>54</v>
      </c>
      <c r="K334" s="202">
        <v>7.7</v>
      </c>
      <c r="L334" s="202">
        <v>1.2</v>
      </c>
      <c r="M334" s="202">
        <v>4.0999999999999996</v>
      </c>
      <c r="N334" s="202">
        <v>13</v>
      </c>
    </row>
    <row r="335" spans="1:14">
      <c r="A335" s="196"/>
      <c r="B335" s="196"/>
      <c r="C335" s="203" t="s">
        <v>893</v>
      </c>
      <c r="D335" s="203"/>
      <c r="E335" s="203"/>
      <c r="F335" s="204">
        <v>10038.790000000001</v>
      </c>
      <c r="G335" s="204">
        <v>104198.72100000001</v>
      </c>
      <c r="H335" s="204">
        <v>61487.493000000002</v>
      </c>
      <c r="I335" s="204">
        <v>165686.21400000001</v>
      </c>
      <c r="J335" s="204">
        <v>54</v>
      </c>
      <c r="K335" s="205">
        <v>7.7</v>
      </c>
      <c r="L335" s="205">
        <v>1.2</v>
      </c>
      <c r="M335" s="205">
        <v>4.0999999999999996</v>
      </c>
      <c r="N335" s="205">
        <v>13</v>
      </c>
    </row>
    <row r="336" spans="1:14" ht="10.15" customHeight="1">
      <c r="A336" s="196"/>
      <c r="B336" s="196"/>
      <c r="C336" s="189"/>
      <c r="D336" s="189"/>
      <c r="E336" s="189"/>
      <c r="F336" s="191"/>
      <c r="G336" s="191"/>
      <c r="H336" s="191"/>
      <c r="I336" s="191"/>
      <c r="J336" s="191"/>
      <c r="K336" s="192"/>
      <c r="L336" s="192"/>
      <c r="M336" s="192"/>
      <c r="N336" s="192"/>
    </row>
    <row r="337" spans="1:14">
      <c r="A337" s="196"/>
      <c r="B337" s="196" t="s">
        <v>894</v>
      </c>
      <c r="C337" s="193" t="s">
        <v>339</v>
      </c>
      <c r="D337" s="193"/>
      <c r="E337" s="193"/>
      <c r="F337" s="198"/>
      <c r="G337" s="198"/>
      <c r="H337" s="198"/>
      <c r="I337" s="198"/>
      <c r="J337" s="198"/>
      <c r="K337" s="199"/>
      <c r="L337" s="199"/>
      <c r="M337" s="199"/>
      <c r="N337" s="199"/>
    </row>
    <row r="338" spans="1:14">
      <c r="A338" s="200"/>
      <c r="B338" s="200"/>
      <c r="C338" s="200"/>
      <c r="D338" s="200" t="s">
        <v>895</v>
      </c>
      <c r="E338" s="200" t="s">
        <v>634</v>
      </c>
      <c r="F338" s="201">
        <v>9025.4750000000004</v>
      </c>
      <c r="G338" s="201">
        <v>88516.566999999995</v>
      </c>
      <c r="H338" s="201">
        <v>77201.682000000001</v>
      </c>
      <c r="I338" s="201">
        <v>165718.24900000001</v>
      </c>
      <c r="J338" s="201">
        <v>43</v>
      </c>
      <c r="K338" s="202">
        <v>7.9</v>
      </c>
      <c r="L338" s="202">
        <v>0</v>
      </c>
      <c r="M338" s="202">
        <v>3.6</v>
      </c>
      <c r="N338" s="202">
        <v>11.5</v>
      </c>
    </row>
    <row r="339" spans="1:14">
      <c r="A339" s="196"/>
      <c r="B339" s="196"/>
      <c r="C339" s="203" t="s">
        <v>896</v>
      </c>
      <c r="D339" s="203"/>
      <c r="E339" s="203"/>
      <c r="F339" s="204">
        <v>9025.4750000000004</v>
      </c>
      <c r="G339" s="204">
        <v>88516.566999999995</v>
      </c>
      <c r="H339" s="204">
        <v>77201.682000000001</v>
      </c>
      <c r="I339" s="204">
        <v>165718.24900000001</v>
      </c>
      <c r="J339" s="204">
        <v>43</v>
      </c>
      <c r="K339" s="205">
        <v>7.9</v>
      </c>
      <c r="L339" s="205">
        <v>0</v>
      </c>
      <c r="M339" s="205">
        <v>3.6</v>
      </c>
      <c r="N339" s="205">
        <v>11.5</v>
      </c>
    </row>
    <row r="340" spans="1:14" ht="10.15" customHeight="1">
      <c r="A340" s="196"/>
      <c r="B340" s="196"/>
      <c r="C340" s="189"/>
      <c r="D340" s="189"/>
      <c r="E340" s="189"/>
      <c r="F340" s="191"/>
      <c r="G340" s="191"/>
      <c r="H340" s="191"/>
      <c r="I340" s="191"/>
      <c r="J340" s="191"/>
      <c r="K340" s="192"/>
      <c r="L340" s="192"/>
      <c r="M340" s="192"/>
      <c r="N340" s="192"/>
    </row>
    <row r="341" spans="1:14">
      <c r="A341" s="196"/>
      <c r="B341" s="196" t="s">
        <v>897</v>
      </c>
      <c r="C341" s="193" t="s">
        <v>316</v>
      </c>
      <c r="D341" s="193"/>
      <c r="E341" s="193"/>
      <c r="F341" s="198"/>
      <c r="G341" s="198"/>
      <c r="H341" s="198"/>
      <c r="I341" s="198"/>
      <c r="J341" s="198"/>
      <c r="K341" s="199"/>
      <c r="L341" s="199"/>
      <c r="M341" s="199"/>
      <c r="N341" s="199"/>
    </row>
    <row r="342" spans="1:14">
      <c r="A342" s="200"/>
      <c r="B342" s="200"/>
      <c r="C342" s="200"/>
      <c r="D342" s="200" t="s">
        <v>898</v>
      </c>
      <c r="E342" s="200" t="s">
        <v>634</v>
      </c>
      <c r="F342" s="201">
        <v>26726.21</v>
      </c>
      <c r="G342" s="201">
        <v>355120.66200000001</v>
      </c>
      <c r="H342" s="201">
        <v>181753.967</v>
      </c>
      <c r="I342" s="201">
        <v>536874.62899999996</v>
      </c>
      <c r="J342" s="201">
        <v>225</v>
      </c>
      <c r="K342" s="202">
        <v>30.7</v>
      </c>
      <c r="L342" s="202">
        <v>1.5</v>
      </c>
      <c r="M342" s="202">
        <v>18.399999999999999</v>
      </c>
      <c r="N342" s="202">
        <v>50.6</v>
      </c>
    </row>
    <row r="343" spans="1:14">
      <c r="A343" s="196"/>
      <c r="B343" s="196"/>
      <c r="C343" s="203" t="s">
        <v>899</v>
      </c>
      <c r="D343" s="203"/>
      <c r="E343" s="203"/>
      <c r="F343" s="204">
        <v>26726.21</v>
      </c>
      <c r="G343" s="204">
        <v>355120.66200000001</v>
      </c>
      <c r="H343" s="204">
        <v>181753.967</v>
      </c>
      <c r="I343" s="204">
        <v>536874.62899999996</v>
      </c>
      <c r="J343" s="204">
        <v>225</v>
      </c>
      <c r="K343" s="205">
        <v>30.7</v>
      </c>
      <c r="L343" s="205">
        <v>1.5</v>
      </c>
      <c r="M343" s="205">
        <v>18.399999999999999</v>
      </c>
      <c r="N343" s="205">
        <v>50.6</v>
      </c>
    </row>
    <row r="344" spans="1:14" ht="10.15" customHeight="1">
      <c r="A344" s="196"/>
      <c r="B344" s="196"/>
      <c r="C344" s="189"/>
      <c r="D344" s="189"/>
      <c r="E344" s="189"/>
      <c r="F344" s="191"/>
      <c r="G344" s="191"/>
      <c r="H344" s="191"/>
      <c r="I344" s="191"/>
      <c r="J344" s="191"/>
      <c r="K344" s="192"/>
      <c r="L344" s="192"/>
      <c r="M344" s="192"/>
      <c r="N344" s="192"/>
    </row>
    <row r="345" spans="1:14">
      <c r="A345" s="196"/>
      <c r="B345" s="196" t="s">
        <v>900</v>
      </c>
      <c r="C345" s="193" t="s">
        <v>319</v>
      </c>
      <c r="D345" s="193"/>
      <c r="E345" s="193"/>
      <c r="F345" s="198"/>
      <c r="G345" s="198"/>
      <c r="H345" s="198"/>
      <c r="I345" s="198"/>
      <c r="J345" s="198"/>
      <c r="K345" s="199"/>
      <c r="L345" s="199"/>
      <c r="M345" s="199"/>
      <c r="N345" s="199"/>
    </row>
    <row r="346" spans="1:14">
      <c r="A346" s="200"/>
      <c r="B346" s="200"/>
      <c r="C346" s="200"/>
      <c r="D346" s="200" t="s">
        <v>901</v>
      </c>
      <c r="E346" s="200" t="s">
        <v>634</v>
      </c>
      <c r="F346" s="201">
        <v>12288.200999999999</v>
      </c>
      <c r="G346" s="201">
        <v>182724.573</v>
      </c>
      <c r="H346" s="201">
        <v>89281.61</v>
      </c>
      <c r="I346" s="201">
        <v>272006.18300000002</v>
      </c>
      <c r="J346" s="201">
        <v>130</v>
      </c>
      <c r="K346" s="202">
        <v>14.8</v>
      </c>
      <c r="L346" s="202">
        <v>2.2999999999999998</v>
      </c>
      <c r="M346" s="202">
        <v>12.5</v>
      </c>
      <c r="N346" s="202">
        <v>29.6</v>
      </c>
    </row>
    <row r="347" spans="1:14">
      <c r="A347" s="196"/>
      <c r="B347" s="196"/>
      <c r="C347" s="196"/>
      <c r="D347" s="196" t="s">
        <v>902</v>
      </c>
      <c r="E347" s="196" t="s">
        <v>634</v>
      </c>
      <c r="F347" s="198">
        <v>46162.296999999999</v>
      </c>
      <c r="G347" s="198">
        <v>114298.133</v>
      </c>
      <c r="H347" s="198">
        <v>93112.232999999993</v>
      </c>
      <c r="I347" s="198">
        <v>207410.36599999998</v>
      </c>
      <c r="J347" s="198">
        <v>76</v>
      </c>
      <c r="K347" s="199">
        <v>8</v>
      </c>
      <c r="L347" s="199">
        <v>0.7</v>
      </c>
      <c r="M347" s="199">
        <v>5.4</v>
      </c>
      <c r="N347" s="199">
        <v>14.1</v>
      </c>
    </row>
    <row r="348" spans="1:14">
      <c r="A348" s="196"/>
      <c r="B348" s="196"/>
      <c r="C348" s="203" t="s">
        <v>903</v>
      </c>
      <c r="D348" s="203"/>
      <c r="E348" s="203"/>
      <c r="F348" s="204">
        <v>58450.498</v>
      </c>
      <c r="G348" s="204">
        <v>297022.70600000001</v>
      </c>
      <c r="H348" s="204">
        <v>182393.84299999999</v>
      </c>
      <c r="I348" s="204">
        <v>479416.549</v>
      </c>
      <c r="J348" s="204">
        <v>206</v>
      </c>
      <c r="K348" s="205">
        <v>22.8</v>
      </c>
      <c r="L348" s="205">
        <v>3</v>
      </c>
      <c r="M348" s="205">
        <v>17.899999999999999</v>
      </c>
      <c r="N348" s="205">
        <v>43.7</v>
      </c>
    </row>
    <row r="349" spans="1:14" ht="10.15" customHeight="1">
      <c r="A349" s="196"/>
      <c r="B349" s="196"/>
      <c r="C349" s="189"/>
      <c r="D349" s="189"/>
      <c r="E349" s="189"/>
      <c r="F349" s="191"/>
      <c r="G349" s="191"/>
      <c r="H349" s="191"/>
      <c r="I349" s="191"/>
      <c r="J349" s="191"/>
      <c r="K349" s="192"/>
      <c r="L349" s="192"/>
      <c r="M349" s="192"/>
      <c r="N349" s="192"/>
    </row>
    <row r="350" spans="1:14">
      <c r="A350" s="196"/>
      <c r="B350" s="196" t="s">
        <v>904</v>
      </c>
      <c r="C350" s="193" t="s">
        <v>330</v>
      </c>
      <c r="D350" s="193"/>
      <c r="E350" s="193"/>
      <c r="F350" s="198"/>
      <c r="G350" s="198"/>
      <c r="H350" s="198"/>
      <c r="I350" s="198"/>
      <c r="J350" s="198"/>
      <c r="K350" s="199"/>
      <c r="L350" s="199"/>
      <c r="M350" s="199"/>
      <c r="N350" s="199"/>
    </row>
    <row r="351" spans="1:14">
      <c r="A351" s="200"/>
      <c r="B351" s="200"/>
      <c r="C351" s="200"/>
      <c r="D351" s="200" t="s">
        <v>905</v>
      </c>
      <c r="E351" s="200" t="s">
        <v>634</v>
      </c>
      <c r="F351" s="201">
        <v>53314.167000000001</v>
      </c>
      <c r="G351" s="201">
        <v>181192.101</v>
      </c>
      <c r="H351" s="201">
        <v>85665.956999999995</v>
      </c>
      <c r="I351" s="201">
        <v>266858.05799999996</v>
      </c>
      <c r="J351" s="201">
        <v>99</v>
      </c>
      <c r="K351" s="202">
        <v>16</v>
      </c>
      <c r="L351" s="202">
        <v>0</v>
      </c>
      <c r="M351" s="202">
        <v>8.3000000000000007</v>
      </c>
      <c r="N351" s="202">
        <v>24.3</v>
      </c>
    </row>
    <row r="352" spans="1:14">
      <c r="A352" s="196"/>
      <c r="B352" s="196"/>
      <c r="C352" s="203" t="s">
        <v>906</v>
      </c>
      <c r="D352" s="203"/>
      <c r="E352" s="203"/>
      <c r="F352" s="204">
        <v>53314.167000000001</v>
      </c>
      <c r="G352" s="204">
        <v>181192.101</v>
      </c>
      <c r="H352" s="204">
        <v>85665.956999999995</v>
      </c>
      <c r="I352" s="204">
        <v>266858.05799999996</v>
      </c>
      <c r="J352" s="204">
        <v>99</v>
      </c>
      <c r="K352" s="205">
        <v>16</v>
      </c>
      <c r="L352" s="205">
        <v>0</v>
      </c>
      <c r="M352" s="205">
        <v>8.3000000000000007</v>
      </c>
      <c r="N352" s="205">
        <v>24.3</v>
      </c>
    </row>
    <row r="353" spans="1:14" ht="10.15" customHeight="1">
      <c r="A353" s="196"/>
      <c r="B353" s="196"/>
      <c r="C353" s="189"/>
      <c r="D353" s="189"/>
      <c r="E353" s="189"/>
      <c r="F353" s="191"/>
      <c r="G353" s="191"/>
      <c r="H353" s="191"/>
      <c r="I353" s="191"/>
      <c r="J353" s="191"/>
      <c r="K353" s="192"/>
      <c r="L353" s="192"/>
      <c r="M353" s="192"/>
      <c r="N353" s="192"/>
    </row>
    <row r="354" spans="1:14">
      <c r="A354" s="196"/>
      <c r="B354" s="196" t="s">
        <v>907</v>
      </c>
      <c r="C354" s="193" t="s">
        <v>312</v>
      </c>
      <c r="D354" s="193"/>
      <c r="E354" s="193"/>
      <c r="F354" s="198"/>
      <c r="G354" s="198"/>
      <c r="H354" s="198"/>
      <c r="I354" s="198"/>
      <c r="J354" s="198"/>
      <c r="K354" s="199"/>
      <c r="L354" s="199"/>
      <c r="M354" s="199"/>
      <c r="N354" s="199"/>
    </row>
    <row r="355" spans="1:14">
      <c r="A355" s="200"/>
      <c r="B355" s="200"/>
      <c r="C355" s="200"/>
      <c r="D355" s="200" t="s">
        <v>908</v>
      </c>
      <c r="E355" s="200" t="s">
        <v>634</v>
      </c>
      <c r="F355" s="201">
        <v>89778.448000000004</v>
      </c>
      <c r="G355" s="201">
        <v>482408.95199999999</v>
      </c>
      <c r="H355" s="201">
        <v>148789.253</v>
      </c>
      <c r="I355" s="201">
        <v>631198.20499999996</v>
      </c>
      <c r="J355" s="201">
        <v>353</v>
      </c>
      <c r="K355" s="202">
        <v>37.6</v>
      </c>
      <c r="L355" s="202">
        <v>0.7</v>
      </c>
      <c r="M355" s="202">
        <v>20.399999999999999</v>
      </c>
      <c r="N355" s="202">
        <v>58.7</v>
      </c>
    </row>
    <row r="356" spans="1:14">
      <c r="A356" s="196"/>
      <c r="B356" s="196"/>
      <c r="C356" s="203" t="s">
        <v>909</v>
      </c>
      <c r="D356" s="203"/>
      <c r="E356" s="203"/>
      <c r="F356" s="204">
        <v>89778.448000000004</v>
      </c>
      <c r="G356" s="204">
        <v>482408.95199999999</v>
      </c>
      <c r="H356" s="204">
        <v>148789.253</v>
      </c>
      <c r="I356" s="204">
        <v>631198.20499999996</v>
      </c>
      <c r="J356" s="204">
        <v>353</v>
      </c>
      <c r="K356" s="205">
        <v>37.6</v>
      </c>
      <c r="L356" s="205">
        <v>0.7</v>
      </c>
      <c r="M356" s="205">
        <v>20.399999999999999</v>
      </c>
      <c r="N356" s="205">
        <v>58.7</v>
      </c>
    </row>
    <row r="357" spans="1:14" ht="10.15" customHeight="1">
      <c r="A357" s="196"/>
      <c r="B357" s="196"/>
      <c r="C357" s="189"/>
      <c r="D357" s="189"/>
      <c r="E357" s="189"/>
      <c r="F357" s="191"/>
      <c r="G357" s="191"/>
      <c r="H357" s="191"/>
      <c r="I357" s="191"/>
      <c r="J357" s="191"/>
      <c r="K357" s="192"/>
      <c r="L357" s="192"/>
      <c r="M357" s="192"/>
      <c r="N357" s="192"/>
    </row>
    <row r="358" spans="1:14">
      <c r="A358" s="196"/>
      <c r="B358" s="196" t="s">
        <v>910</v>
      </c>
      <c r="C358" s="193" t="s">
        <v>314</v>
      </c>
      <c r="D358" s="193"/>
      <c r="E358" s="193"/>
      <c r="F358" s="198"/>
      <c r="G358" s="198"/>
      <c r="H358" s="198"/>
      <c r="I358" s="198"/>
      <c r="J358" s="198"/>
      <c r="K358" s="199"/>
      <c r="L358" s="199"/>
      <c r="M358" s="199"/>
      <c r="N358" s="199"/>
    </row>
    <row r="359" spans="1:14">
      <c r="A359" s="200"/>
      <c r="B359" s="200"/>
      <c r="C359" s="200"/>
      <c r="D359" s="200" t="s">
        <v>911</v>
      </c>
      <c r="E359" s="200" t="s">
        <v>634</v>
      </c>
      <c r="F359" s="201">
        <v>24323.281999999999</v>
      </c>
      <c r="G359" s="201">
        <v>325184.315</v>
      </c>
      <c r="H359" s="201">
        <v>142238.55900000001</v>
      </c>
      <c r="I359" s="201">
        <v>467422.87400000001</v>
      </c>
      <c r="J359" s="201">
        <v>225</v>
      </c>
      <c r="K359" s="202">
        <v>26.5</v>
      </c>
      <c r="L359" s="202">
        <v>0.5</v>
      </c>
      <c r="M359" s="202">
        <v>17.3</v>
      </c>
      <c r="N359" s="202">
        <v>44.3</v>
      </c>
    </row>
    <row r="360" spans="1:14">
      <c r="A360" s="196"/>
      <c r="B360" s="196"/>
      <c r="C360" s="203" t="s">
        <v>912</v>
      </c>
      <c r="D360" s="203"/>
      <c r="E360" s="203"/>
      <c r="F360" s="204">
        <v>24323.281999999999</v>
      </c>
      <c r="G360" s="204">
        <v>325184.315</v>
      </c>
      <c r="H360" s="204">
        <v>142238.55900000001</v>
      </c>
      <c r="I360" s="204">
        <v>467422.87400000001</v>
      </c>
      <c r="J360" s="204">
        <v>225</v>
      </c>
      <c r="K360" s="205">
        <v>26.5</v>
      </c>
      <c r="L360" s="205">
        <v>0.5</v>
      </c>
      <c r="M360" s="205">
        <v>17.3</v>
      </c>
      <c r="N360" s="205">
        <v>44.3</v>
      </c>
    </row>
    <row r="361" spans="1:14" ht="10.15" customHeight="1">
      <c r="A361" s="196"/>
      <c r="B361" s="196"/>
      <c r="C361" s="189"/>
      <c r="D361" s="189"/>
      <c r="E361" s="189"/>
      <c r="F361" s="191"/>
      <c r="G361" s="191"/>
      <c r="H361" s="191"/>
      <c r="I361" s="191"/>
      <c r="J361" s="191"/>
      <c r="K361" s="192"/>
      <c r="L361" s="192"/>
      <c r="M361" s="192"/>
      <c r="N361" s="192"/>
    </row>
    <row r="362" spans="1:14">
      <c r="A362" s="196"/>
      <c r="B362" s="196" t="s">
        <v>913</v>
      </c>
      <c r="C362" s="193" t="s">
        <v>342</v>
      </c>
      <c r="D362" s="193"/>
      <c r="E362" s="193"/>
      <c r="F362" s="198"/>
      <c r="G362" s="198"/>
      <c r="H362" s="198"/>
      <c r="I362" s="198"/>
      <c r="J362" s="198"/>
      <c r="K362" s="199"/>
      <c r="L362" s="199"/>
      <c r="M362" s="199"/>
      <c r="N362" s="199"/>
    </row>
    <row r="363" spans="1:14">
      <c r="A363" s="200"/>
      <c r="B363" s="200"/>
      <c r="C363" s="200"/>
      <c r="D363" s="200" t="s">
        <v>914</v>
      </c>
      <c r="E363" s="200" t="s">
        <v>634</v>
      </c>
      <c r="F363" s="201">
        <v>4277.7389999999996</v>
      </c>
      <c r="G363" s="201">
        <v>110131.454</v>
      </c>
      <c r="H363" s="201">
        <v>76593.535999999993</v>
      </c>
      <c r="I363" s="201">
        <v>186724.99</v>
      </c>
      <c r="J363" s="201">
        <v>41</v>
      </c>
      <c r="K363" s="202">
        <v>9.9</v>
      </c>
      <c r="L363" s="202">
        <v>0.3</v>
      </c>
      <c r="M363" s="202">
        <v>7.9</v>
      </c>
      <c r="N363" s="202">
        <v>18.100000000000001</v>
      </c>
    </row>
    <row r="364" spans="1:14">
      <c r="A364" s="196"/>
      <c r="B364" s="196"/>
      <c r="C364" s="203" t="s">
        <v>915</v>
      </c>
      <c r="D364" s="203"/>
      <c r="E364" s="203"/>
      <c r="F364" s="204">
        <v>4277.7389999999996</v>
      </c>
      <c r="G364" s="204">
        <v>110131.454</v>
      </c>
      <c r="H364" s="204">
        <v>76593.535999999993</v>
      </c>
      <c r="I364" s="204">
        <v>186724.99</v>
      </c>
      <c r="J364" s="204">
        <v>41</v>
      </c>
      <c r="K364" s="205">
        <v>9.9</v>
      </c>
      <c r="L364" s="205">
        <v>0.3</v>
      </c>
      <c r="M364" s="205">
        <v>7.9</v>
      </c>
      <c r="N364" s="205">
        <v>18.100000000000001</v>
      </c>
    </row>
    <row r="365" spans="1:14" ht="10.15" customHeight="1">
      <c r="A365" s="196"/>
      <c r="B365" s="196"/>
      <c r="C365" s="189"/>
      <c r="D365" s="189"/>
      <c r="E365" s="189"/>
      <c r="F365" s="191"/>
      <c r="G365" s="191"/>
      <c r="H365" s="191"/>
      <c r="I365" s="191"/>
      <c r="J365" s="191"/>
      <c r="K365" s="192"/>
      <c r="L365" s="192"/>
      <c r="M365" s="192"/>
      <c r="N365" s="192"/>
    </row>
    <row r="366" spans="1:14">
      <c r="A366" s="196"/>
      <c r="B366" s="196" t="s">
        <v>916</v>
      </c>
      <c r="C366" s="193" t="s">
        <v>337</v>
      </c>
      <c r="D366" s="193"/>
      <c r="E366" s="193"/>
      <c r="F366" s="198"/>
      <c r="G366" s="198"/>
      <c r="H366" s="198"/>
      <c r="I366" s="198"/>
      <c r="J366" s="198"/>
      <c r="K366" s="199"/>
      <c r="L366" s="199"/>
      <c r="M366" s="199"/>
      <c r="N366" s="199"/>
    </row>
    <row r="367" spans="1:14">
      <c r="A367" s="200"/>
      <c r="B367" s="200"/>
      <c r="C367" s="200"/>
      <c r="D367" s="200" t="s">
        <v>917</v>
      </c>
      <c r="E367" s="200" t="s">
        <v>637</v>
      </c>
      <c r="F367" s="201">
        <v>1562.575</v>
      </c>
      <c r="G367" s="201">
        <v>80684.672999999995</v>
      </c>
      <c r="H367" s="201">
        <v>106900.94</v>
      </c>
      <c r="I367" s="201">
        <v>187585.61300000001</v>
      </c>
      <c r="J367" s="201">
        <v>47</v>
      </c>
      <c r="K367" s="202">
        <v>6.4</v>
      </c>
      <c r="L367" s="202">
        <v>0.8</v>
      </c>
      <c r="M367" s="202">
        <v>2.7</v>
      </c>
      <c r="N367" s="202">
        <v>9.9</v>
      </c>
    </row>
    <row r="368" spans="1:14">
      <c r="A368" s="196"/>
      <c r="B368" s="196"/>
      <c r="C368" s="203" t="s">
        <v>918</v>
      </c>
      <c r="D368" s="203"/>
      <c r="E368" s="203"/>
      <c r="F368" s="204">
        <v>1562.575</v>
      </c>
      <c r="G368" s="204">
        <v>80684.672999999995</v>
      </c>
      <c r="H368" s="204">
        <v>106900.94</v>
      </c>
      <c r="I368" s="204">
        <v>187585.61300000001</v>
      </c>
      <c r="J368" s="204">
        <v>47</v>
      </c>
      <c r="K368" s="205">
        <v>6.4</v>
      </c>
      <c r="L368" s="205">
        <v>0.8</v>
      </c>
      <c r="M368" s="205">
        <v>2.7</v>
      </c>
      <c r="N368" s="205">
        <v>9.9</v>
      </c>
    </row>
    <row r="369" spans="1:14" ht="10.15" customHeight="1">
      <c r="A369" s="196"/>
      <c r="B369" s="196"/>
      <c r="C369" s="189"/>
      <c r="D369" s="189"/>
      <c r="E369" s="189"/>
      <c r="F369" s="191"/>
      <c r="G369" s="191"/>
      <c r="H369" s="191"/>
      <c r="I369" s="191"/>
      <c r="J369" s="191"/>
      <c r="K369" s="192"/>
      <c r="L369" s="192"/>
      <c r="M369" s="192"/>
      <c r="N369" s="192"/>
    </row>
    <row r="370" spans="1:14">
      <c r="A370" s="196"/>
      <c r="B370" s="196" t="s">
        <v>919</v>
      </c>
      <c r="C370" s="193" t="s">
        <v>323</v>
      </c>
      <c r="D370" s="193"/>
      <c r="E370" s="193"/>
      <c r="F370" s="198"/>
      <c r="G370" s="198"/>
      <c r="H370" s="198"/>
      <c r="I370" s="198"/>
      <c r="J370" s="198"/>
      <c r="K370" s="199"/>
      <c r="L370" s="199"/>
      <c r="M370" s="199"/>
      <c r="N370" s="199"/>
    </row>
    <row r="371" spans="1:14">
      <c r="A371" s="200"/>
      <c r="B371" s="200"/>
      <c r="C371" s="200"/>
      <c r="D371" s="200" t="s">
        <v>920</v>
      </c>
      <c r="E371" s="200" t="s">
        <v>634</v>
      </c>
      <c r="F371" s="201">
        <v>4857.2160000000003</v>
      </c>
      <c r="G371" s="201">
        <v>82386.13</v>
      </c>
      <c r="H371" s="201">
        <v>66993.952999999994</v>
      </c>
      <c r="I371" s="201">
        <v>149380.08299999998</v>
      </c>
      <c r="J371" s="201">
        <v>51</v>
      </c>
      <c r="K371" s="202">
        <v>7.1</v>
      </c>
      <c r="L371" s="202">
        <v>0.6</v>
      </c>
      <c r="M371" s="202">
        <v>2</v>
      </c>
      <c r="N371" s="202">
        <v>9.6999999999999993</v>
      </c>
    </row>
    <row r="372" spans="1:14">
      <c r="A372" s="196"/>
      <c r="B372" s="196"/>
      <c r="C372" s="196"/>
      <c r="D372" s="196" t="s">
        <v>921</v>
      </c>
      <c r="E372" s="196" t="s">
        <v>634</v>
      </c>
      <c r="F372" s="198">
        <v>8816.4259999999995</v>
      </c>
      <c r="G372" s="198">
        <v>131633.14300000001</v>
      </c>
      <c r="H372" s="198">
        <v>92076.331999999995</v>
      </c>
      <c r="I372" s="198">
        <v>223709.47500000001</v>
      </c>
      <c r="J372" s="198">
        <v>81</v>
      </c>
      <c r="K372" s="199">
        <v>11.4</v>
      </c>
      <c r="L372" s="199">
        <v>0</v>
      </c>
      <c r="M372" s="199">
        <v>5.0999999999999996</v>
      </c>
      <c r="N372" s="199">
        <v>16.5</v>
      </c>
    </row>
    <row r="373" spans="1:14">
      <c r="A373" s="196"/>
      <c r="B373" s="196"/>
      <c r="C373" s="203" t="s">
        <v>922</v>
      </c>
      <c r="D373" s="203"/>
      <c r="E373" s="203"/>
      <c r="F373" s="204">
        <v>13673.642</v>
      </c>
      <c r="G373" s="204">
        <v>214019.27300000002</v>
      </c>
      <c r="H373" s="204">
        <v>159070.28499999997</v>
      </c>
      <c r="I373" s="204">
        <v>373089.55799999996</v>
      </c>
      <c r="J373" s="204">
        <v>132</v>
      </c>
      <c r="K373" s="205">
        <v>18.5</v>
      </c>
      <c r="L373" s="205">
        <v>0.6</v>
      </c>
      <c r="M373" s="205">
        <v>7.1</v>
      </c>
      <c r="N373" s="205">
        <v>26.200000000000003</v>
      </c>
    </row>
    <row r="374" spans="1:14" ht="10.15" customHeight="1">
      <c r="A374" s="196"/>
      <c r="B374" s="196"/>
      <c r="C374" s="189"/>
      <c r="D374" s="189"/>
      <c r="E374" s="189"/>
      <c r="F374" s="191"/>
      <c r="G374" s="191"/>
      <c r="H374" s="191"/>
      <c r="I374" s="191"/>
      <c r="J374" s="191"/>
      <c r="K374" s="192"/>
      <c r="L374" s="192"/>
      <c r="M374" s="192"/>
      <c r="N374" s="192"/>
    </row>
    <row r="375" spans="1:14">
      <c r="A375" s="196"/>
      <c r="B375" s="196" t="s">
        <v>923</v>
      </c>
      <c r="C375" s="193" t="s">
        <v>334</v>
      </c>
      <c r="D375" s="193"/>
      <c r="E375" s="193"/>
      <c r="F375" s="198"/>
      <c r="G375" s="198"/>
      <c r="H375" s="198"/>
      <c r="I375" s="198"/>
      <c r="J375" s="198"/>
      <c r="K375" s="199"/>
      <c r="L375" s="199"/>
      <c r="M375" s="199"/>
      <c r="N375" s="199"/>
    </row>
    <row r="376" spans="1:14">
      <c r="A376" s="200"/>
      <c r="B376" s="200"/>
      <c r="C376" s="200"/>
      <c r="D376" s="200" t="s">
        <v>924</v>
      </c>
      <c r="E376" s="200" t="s">
        <v>634</v>
      </c>
      <c r="F376" s="201">
        <v>26667.896000000001</v>
      </c>
      <c r="G376" s="201">
        <v>190559.63</v>
      </c>
      <c r="H376" s="201">
        <v>99104.876999999993</v>
      </c>
      <c r="I376" s="201">
        <v>289664.50699999998</v>
      </c>
      <c r="J376" s="201">
        <v>107</v>
      </c>
      <c r="K376" s="202">
        <v>8.5</v>
      </c>
      <c r="L376" s="202">
        <v>5.5</v>
      </c>
      <c r="M376" s="202">
        <v>10.1</v>
      </c>
      <c r="N376" s="202">
        <v>24.1</v>
      </c>
    </row>
    <row r="377" spans="1:14">
      <c r="A377" s="196"/>
      <c r="B377" s="196"/>
      <c r="C377" s="203" t="s">
        <v>925</v>
      </c>
      <c r="D377" s="203"/>
      <c r="E377" s="203"/>
      <c r="F377" s="204">
        <v>26667.896000000001</v>
      </c>
      <c r="G377" s="204">
        <v>190559.63</v>
      </c>
      <c r="H377" s="204">
        <v>99104.876999999993</v>
      </c>
      <c r="I377" s="204">
        <v>289664.50699999998</v>
      </c>
      <c r="J377" s="204">
        <v>107</v>
      </c>
      <c r="K377" s="205">
        <v>8.5</v>
      </c>
      <c r="L377" s="205">
        <v>5.5</v>
      </c>
      <c r="M377" s="205">
        <v>10.1</v>
      </c>
      <c r="N377" s="205">
        <v>24.1</v>
      </c>
    </row>
    <row r="378" spans="1:14" ht="10.15" customHeight="1">
      <c r="A378" s="196"/>
      <c r="B378" s="196"/>
      <c r="C378" s="189"/>
      <c r="D378" s="189"/>
      <c r="E378" s="189"/>
      <c r="F378" s="191"/>
      <c r="G378" s="191"/>
      <c r="H378" s="191"/>
      <c r="I378" s="191"/>
      <c r="J378" s="191"/>
      <c r="K378" s="192"/>
      <c r="L378" s="192"/>
      <c r="M378" s="192"/>
      <c r="N378" s="192"/>
    </row>
    <row r="379" spans="1:14">
      <c r="A379" s="203" t="s">
        <v>926</v>
      </c>
      <c r="B379" s="203"/>
      <c r="C379" s="203"/>
      <c r="D379" s="203"/>
      <c r="E379" s="203"/>
      <c r="F379" s="286">
        <v>461854.79700000002</v>
      </c>
      <c r="G379" s="287">
        <v>5184777.966</v>
      </c>
      <c r="H379" s="287">
        <v>2413552.7350000003</v>
      </c>
      <c r="I379" s="287">
        <v>7598330.7010000004</v>
      </c>
      <c r="J379" s="204">
        <v>3679</v>
      </c>
      <c r="K379" s="205">
        <v>410.2</v>
      </c>
      <c r="L379" s="205">
        <v>33.1</v>
      </c>
      <c r="M379" s="205">
        <v>244.90000000000003</v>
      </c>
      <c r="N379" s="205">
        <v>688.2</v>
      </c>
    </row>
    <row r="380" spans="1:14" ht="6.65" customHeight="1">
      <c r="A380" s="189"/>
      <c r="B380" s="189"/>
      <c r="C380" s="189"/>
      <c r="D380" s="189"/>
      <c r="E380" s="189"/>
      <c r="F380" s="191"/>
      <c r="G380" s="191"/>
      <c r="H380" s="191"/>
      <c r="I380" s="191"/>
      <c r="J380" s="191"/>
      <c r="K380" s="192"/>
      <c r="L380" s="192"/>
      <c r="M380" s="192"/>
      <c r="N380" s="192"/>
    </row>
    <row r="381" spans="1:14">
      <c r="A381" s="203" t="s">
        <v>157</v>
      </c>
      <c r="B381" s="203"/>
      <c r="C381" s="203"/>
      <c r="D381" s="203"/>
      <c r="E381" s="203"/>
      <c r="F381" s="286">
        <v>4101378.318</v>
      </c>
      <c r="G381" s="287">
        <v>54990605.669599988</v>
      </c>
      <c r="H381" s="287">
        <v>25382994.640999999</v>
      </c>
      <c r="I381" s="287">
        <v>80373600.310599983</v>
      </c>
      <c r="J381" s="204">
        <v>44073</v>
      </c>
      <c r="K381" s="205">
        <v>4306.5999999999976</v>
      </c>
      <c r="L381" s="205">
        <v>347.40000000000003</v>
      </c>
      <c r="M381" s="205">
        <v>2335.1999999999989</v>
      </c>
      <c r="N381" s="205">
        <v>6989.1999999999962</v>
      </c>
    </row>
    <row r="382" spans="1:14" ht="8.5" customHeight="1">
      <c r="A382" s="189"/>
      <c r="B382" s="189"/>
      <c r="C382" s="189"/>
      <c r="D382" s="189"/>
      <c r="E382" s="189"/>
      <c r="F382" s="191"/>
      <c r="G382" s="191"/>
      <c r="H382" s="191"/>
      <c r="I382" s="191"/>
      <c r="J382" s="191"/>
      <c r="K382" s="192"/>
      <c r="L382" s="192"/>
      <c r="M382" s="192"/>
      <c r="N382" s="192"/>
    </row>
    <row r="383" spans="1:14">
      <c r="A383" s="189"/>
      <c r="B383" s="49" t="s">
        <v>927</v>
      </c>
      <c r="C383" s="203" t="s">
        <v>927</v>
      </c>
      <c r="D383" s="189"/>
      <c r="E383" s="189"/>
      <c r="F383" s="190"/>
      <c r="G383" s="191"/>
      <c r="H383" s="191"/>
      <c r="I383" s="191"/>
      <c r="J383" s="191"/>
      <c r="K383" s="192"/>
      <c r="L383" s="192"/>
      <c r="M383" s="192"/>
      <c r="N383" s="192"/>
    </row>
    <row r="384" spans="1:14" ht="8.5" customHeight="1">
      <c r="A384" s="189"/>
      <c r="B384" s="189"/>
      <c r="C384" s="189"/>
      <c r="D384" s="189"/>
      <c r="E384" s="189"/>
      <c r="F384" s="190"/>
      <c r="G384" s="191"/>
      <c r="H384" s="191"/>
      <c r="I384" s="191"/>
      <c r="J384" s="191"/>
      <c r="K384" s="192"/>
      <c r="L384" s="192"/>
      <c r="M384" s="192"/>
      <c r="N384" s="192"/>
    </row>
    <row r="385" spans="1:14">
      <c r="A385" s="193" t="s">
        <v>632</v>
      </c>
      <c r="B385" s="193"/>
      <c r="C385" s="193"/>
      <c r="D385" s="193"/>
      <c r="E385" s="193"/>
      <c r="F385" s="288"/>
      <c r="G385" s="194"/>
      <c r="H385" s="194"/>
      <c r="I385" s="194"/>
      <c r="J385" s="194"/>
      <c r="K385" s="195"/>
      <c r="L385" s="195"/>
      <c r="M385" s="195"/>
      <c r="N385" s="195"/>
    </row>
    <row r="386" spans="1:14">
      <c r="A386" s="196"/>
      <c r="B386" s="196" t="s">
        <v>461</v>
      </c>
      <c r="C386" s="193" t="s">
        <v>293</v>
      </c>
      <c r="D386" s="193"/>
      <c r="E386" s="193"/>
      <c r="F386" s="197"/>
      <c r="G386" s="198"/>
      <c r="H386" s="198"/>
      <c r="I386" s="198"/>
      <c r="J386" s="198"/>
      <c r="K386" s="199"/>
      <c r="L386" s="199"/>
      <c r="M386" s="199"/>
      <c r="N386" s="199"/>
    </row>
    <row r="387" spans="1:14">
      <c r="A387" s="200"/>
      <c r="B387" s="200"/>
      <c r="C387" s="200"/>
      <c r="D387" s="200" t="s">
        <v>928</v>
      </c>
      <c r="E387" s="200" t="s">
        <v>709</v>
      </c>
      <c r="F387" s="201"/>
      <c r="G387" s="201"/>
      <c r="H387" s="201"/>
      <c r="I387" s="201"/>
      <c r="J387" s="201">
        <v>116</v>
      </c>
      <c r="K387" s="202">
        <v>10</v>
      </c>
      <c r="L387" s="202">
        <v>3.2</v>
      </c>
      <c r="M387" s="202">
        <v>8</v>
      </c>
      <c r="N387" s="202">
        <v>21.2</v>
      </c>
    </row>
    <row r="388" spans="1:14">
      <c r="A388" s="196"/>
      <c r="B388" s="196"/>
      <c r="C388" s="196"/>
      <c r="D388" s="196" t="s">
        <v>929</v>
      </c>
      <c r="E388" s="196" t="s">
        <v>634</v>
      </c>
      <c r="F388" s="198"/>
      <c r="G388" s="198"/>
      <c r="H388" s="198"/>
      <c r="I388" s="198"/>
      <c r="J388" s="198">
        <v>237</v>
      </c>
      <c r="K388" s="199">
        <v>31.1</v>
      </c>
      <c r="L388" s="199">
        <v>2.5</v>
      </c>
      <c r="M388" s="199">
        <v>11.2</v>
      </c>
      <c r="N388" s="199">
        <v>44.8</v>
      </c>
    </row>
    <row r="389" spans="1:14">
      <c r="A389" s="200"/>
      <c r="B389" s="200"/>
      <c r="C389" s="200"/>
      <c r="D389" s="200" t="s">
        <v>930</v>
      </c>
      <c r="E389" s="200" t="s">
        <v>709</v>
      </c>
      <c r="F389" s="201"/>
      <c r="G389" s="201"/>
      <c r="H389" s="201"/>
      <c r="I389" s="201"/>
      <c r="J389" s="201">
        <v>199</v>
      </c>
      <c r="K389" s="202">
        <v>20.399999999999999</v>
      </c>
      <c r="L389" s="202">
        <v>2</v>
      </c>
      <c r="M389" s="202">
        <v>14.5</v>
      </c>
      <c r="N389" s="202">
        <v>36.9</v>
      </c>
    </row>
    <row r="390" spans="1:14">
      <c r="A390" s="196"/>
      <c r="B390" s="196"/>
      <c r="C390" s="196"/>
      <c r="D390" s="196" t="s">
        <v>931</v>
      </c>
      <c r="E390" s="196" t="s">
        <v>634</v>
      </c>
      <c r="F390" s="198"/>
      <c r="G390" s="198"/>
      <c r="H390" s="198"/>
      <c r="I390" s="198"/>
      <c r="J390" s="198">
        <v>43</v>
      </c>
      <c r="K390" s="199">
        <v>5.3</v>
      </c>
      <c r="L390" s="199">
        <v>0.4</v>
      </c>
      <c r="M390" s="199">
        <v>2.5</v>
      </c>
      <c r="N390" s="199">
        <v>8.1999999999999993</v>
      </c>
    </row>
    <row r="391" spans="1:14">
      <c r="A391" s="200"/>
      <c r="B391" s="200"/>
      <c r="C391" s="200"/>
      <c r="D391" s="200" t="s">
        <v>932</v>
      </c>
      <c r="E391" s="200" t="s">
        <v>647</v>
      </c>
      <c r="F391" s="201"/>
      <c r="G391" s="201"/>
      <c r="H391" s="201"/>
      <c r="I391" s="201"/>
      <c r="J391" s="201">
        <v>54</v>
      </c>
      <c r="K391" s="202">
        <v>6.2</v>
      </c>
      <c r="L391" s="202">
        <v>0</v>
      </c>
      <c r="M391" s="202">
        <v>1.4</v>
      </c>
      <c r="N391" s="202">
        <v>7.6</v>
      </c>
    </row>
    <row r="392" spans="1:14">
      <c r="A392" s="196"/>
      <c r="B392" s="196"/>
      <c r="C392" s="196"/>
      <c r="D392" s="196" t="s">
        <v>933</v>
      </c>
      <c r="E392" s="196" t="s">
        <v>634</v>
      </c>
      <c r="F392" s="198"/>
      <c r="G392" s="198"/>
      <c r="H392" s="198"/>
      <c r="I392" s="198"/>
      <c r="J392" s="198">
        <v>70</v>
      </c>
      <c r="K392" s="199">
        <v>7.7</v>
      </c>
      <c r="L392" s="199">
        <v>0</v>
      </c>
      <c r="M392" s="199">
        <v>3</v>
      </c>
      <c r="N392" s="199">
        <v>10.7</v>
      </c>
    </row>
    <row r="393" spans="1:14">
      <c r="A393" s="196"/>
      <c r="B393" s="196"/>
      <c r="C393" s="203" t="s">
        <v>674</v>
      </c>
      <c r="D393" s="203"/>
      <c r="E393" s="203"/>
      <c r="F393" s="289"/>
      <c r="G393" s="204"/>
      <c r="H393" s="204"/>
      <c r="I393" s="204"/>
      <c r="J393" s="204">
        <v>719</v>
      </c>
      <c r="K393" s="205">
        <v>80.7</v>
      </c>
      <c r="L393" s="205">
        <v>8.1</v>
      </c>
      <c r="M393" s="205">
        <v>40.6</v>
      </c>
      <c r="N393" s="205">
        <v>129.4</v>
      </c>
    </row>
    <row r="394" spans="1:14" ht="10.15" customHeight="1">
      <c r="A394" s="196"/>
      <c r="B394" s="196"/>
      <c r="C394" s="189"/>
      <c r="D394" s="189"/>
      <c r="E394" s="189"/>
      <c r="F394" s="190"/>
      <c r="G394" s="191"/>
      <c r="H394" s="191"/>
      <c r="I394" s="191"/>
      <c r="J394" s="191"/>
      <c r="K394" s="192"/>
      <c r="L394" s="192"/>
      <c r="M394" s="192"/>
      <c r="N394" s="192"/>
    </row>
    <row r="395" spans="1:14">
      <c r="A395" s="196"/>
      <c r="B395" s="196" t="s">
        <v>675</v>
      </c>
      <c r="C395" s="193" t="s">
        <v>294</v>
      </c>
      <c r="D395" s="193"/>
      <c r="E395" s="193"/>
      <c r="F395" s="197"/>
      <c r="G395" s="198"/>
      <c r="H395" s="198"/>
      <c r="I395" s="198"/>
      <c r="J395" s="198"/>
      <c r="K395" s="199"/>
      <c r="L395" s="199"/>
      <c r="M395" s="199"/>
      <c r="N395" s="199"/>
    </row>
    <row r="396" spans="1:14">
      <c r="A396" s="200"/>
      <c r="B396" s="200"/>
      <c r="C396" s="200"/>
      <c r="D396" s="200" t="s">
        <v>934</v>
      </c>
      <c r="E396" s="200" t="s">
        <v>634</v>
      </c>
      <c r="F396" s="206"/>
      <c r="G396" s="201"/>
      <c r="H396" s="201"/>
      <c r="I396" s="201"/>
      <c r="J396" s="201">
        <v>77</v>
      </c>
      <c r="K396" s="202">
        <v>10</v>
      </c>
      <c r="L396" s="202">
        <v>2</v>
      </c>
      <c r="M396" s="202">
        <v>6.9</v>
      </c>
      <c r="N396" s="202">
        <v>18.899999999999999</v>
      </c>
    </row>
    <row r="397" spans="1:14">
      <c r="A397" s="196"/>
      <c r="B397" s="196"/>
      <c r="C397" s="203" t="s">
        <v>685</v>
      </c>
      <c r="D397" s="203"/>
      <c r="E397" s="203"/>
      <c r="F397" s="289"/>
      <c r="G397" s="204"/>
      <c r="H397" s="204"/>
      <c r="I397" s="204"/>
      <c r="J397" s="204">
        <v>77</v>
      </c>
      <c r="K397" s="205">
        <v>10</v>
      </c>
      <c r="L397" s="205">
        <v>2</v>
      </c>
      <c r="M397" s="205">
        <v>6.9</v>
      </c>
      <c r="N397" s="205">
        <v>18.899999999999999</v>
      </c>
    </row>
    <row r="398" spans="1:14" ht="10.15" customHeight="1">
      <c r="A398" s="196"/>
      <c r="B398" s="196"/>
      <c r="C398" s="189"/>
      <c r="D398" s="189"/>
      <c r="E398" s="189"/>
      <c r="F398" s="190"/>
      <c r="G398" s="191"/>
      <c r="H398" s="191"/>
      <c r="I398" s="191"/>
      <c r="J398" s="191"/>
      <c r="K398" s="192"/>
      <c r="L398" s="192"/>
      <c r="M398" s="192"/>
      <c r="N398" s="192"/>
    </row>
    <row r="399" spans="1:14">
      <c r="A399" s="196"/>
      <c r="B399" s="196" t="s">
        <v>689</v>
      </c>
      <c r="C399" s="193" t="s">
        <v>298</v>
      </c>
      <c r="D399" s="193"/>
      <c r="E399" s="193"/>
      <c r="F399" s="197"/>
      <c r="G399" s="198"/>
      <c r="H399" s="198"/>
      <c r="I399" s="198"/>
      <c r="J399" s="198"/>
      <c r="K399" s="199"/>
      <c r="L399" s="199"/>
      <c r="M399" s="199"/>
      <c r="N399" s="199"/>
    </row>
    <row r="400" spans="1:14">
      <c r="A400" s="200"/>
      <c r="B400" s="200"/>
      <c r="C400" s="200"/>
      <c r="D400" s="200" t="s">
        <v>935</v>
      </c>
      <c r="E400" s="200" t="s">
        <v>634</v>
      </c>
      <c r="F400" s="206"/>
      <c r="G400" s="201"/>
      <c r="H400" s="201"/>
      <c r="I400" s="201"/>
      <c r="J400" s="201">
        <v>89</v>
      </c>
      <c r="K400" s="202">
        <v>9.5</v>
      </c>
      <c r="L400" s="202">
        <v>1.8</v>
      </c>
      <c r="M400" s="202">
        <v>1.7</v>
      </c>
      <c r="N400" s="202">
        <v>13</v>
      </c>
    </row>
    <row r="401" spans="1:14">
      <c r="A401" s="196"/>
      <c r="B401" s="196"/>
      <c r="C401" s="196"/>
      <c r="D401" s="196" t="s">
        <v>936</v>
      </c>
      <c r="E401" s="196" t="s">
        <v>709</v>
      </c>
      <c r="F401" s="197"/>
      <c r="G401" s="198"/>
      <c r="H401" s="198"/>
      <c r="I401" s="198"/>
      <c r="J401" s="198">
        <v>67</v>
      </c>
      <c r="K401" s="199">
        <v>8</v>
      </c>
      <c r="L401" s="199">
        <v>0.9</v>
      </c>
      <c r="M401" s="199">
        <v>8.9</v>
      </c>
      <c r="N401" s="199">
        <v>17.8</v>
      </c>
    </row>
    <row r="402" spans="1:14">
      <c r="A402" s="196"/>
      <c r="B402" s="196"/>
      <c r="C402" s="203" t="s">
        <v>695</v>
      </c>
      <c r="D402" s="203"/>
      <c r="E402" s="203"/>
      <c r="F402" s="289"/>
      <c r="G402" s="204"/>
      <c r="H402" s="204"/>
      <c r="I402" s="204"/>
      <c r="J402" s="204">
        <v>156</v>
      </c>
      <c r="K402" s="205">
        <v>17.5</v>
      </c>
      <c r="L402" s="205">
        <v>2.7</v>
      </c>
      <c r="M402" s="205">
        <v>10.6</v>
      </c>
      <c r="N402" s="205">
        <v>30.799999999999997</v>
      </c>
    </row>
    <row r="403" spans="1:14" ht="10.15" customHeight="1">
      <c r="A403" s="196"/>
      <c r="B403" s="196"/>
      <c r="C403" s="189"/>
      <c r="D403" s="189"/>
      <c r="E403" s="189"/>
      <c r="F403" s="190"/>
      <c r="G403" s="191"/>
      <c r="H403" s="191"/>
      <c r="I403" s="191"/>
      <c r="J403" s="191"/>
      <c r="K403" s="192"/>
      <c r="L403" s="192"/>
      <c r="M403" s="192"/>
      <c r="N403" s="192"/>
    </row>
    <row r="404" spans="1:14">
      <c r="A404" s="196"/>
      <c r="B404" s="196" t="s">
        <v>696</v>
      </c>
      <c r="C404" s="193" t="s">
        <v>295</v>
      </c>
      <c r="D404" s="193"/>
      <c r="E404" s="193"/>
      <c r="F404" s="197"/>
      <c r="G404" s="198"/>
      <c r="H404" s="198"/>
      <c r="I404" s="198"/>
      <c r="J404" s="198"/>
      <c r="K404" s="199"/>
      <c r="L404" s="199"/>
      <c r="M404" s="199"/>
      <c r="N404" s="199"/>
    </row>
    <row r="405" spans="1:14">
      <c r="A405" s="200"/>
      <c r="B405" s="200"/>
      <c r="C405" s="200"/>
      <c r="D405" s="200" t="s">
        <v>937</v>
      </c>
      <c r="E405" s="200" t="s">
        <v>709</v>
      </c>
      <c r="F405" s="206"/>
      <c r="G405" s="201"/>
      <c r="H405" s="201"/>
      <c r="I405" s="201"/>
      <c r="J405" s="201">
        <v>88</v>
      </c>
      <c r="K405" s="202">
        <v>11.3</v>
      </c>
      <c r="L405" s="202">
        <v>0.3</v>
      </c>
      <c r="M405" s="202">
        <v>3.7</v>
      </c>
      <c r="N405" s="202">
        <v>15.3</v>
      </c>
    </row>
    <row r="406" spans="1:14">
      <c r="A406" s="196"/>
      <c r="B406" s="196"/>
      <c r="C406" s="196"/>
      <c r="D406" s="196" t="s">
        <v>938</v>
      </c>
      <c r="E406" s="196" t="s">
        <v>647</v>
      </c>
      <c r="F406" s="197"/>
      <c r="G406" s="198"/>
      <c r="H406" s="198"/>
      <c r="I406" s="198"/>
      <c r="J406" s="198">
        <v>49</v>
      </c>
      <c r="K406" s="199">
        <v>4.5999999999999996</v>
      </c>
      <c r="L406" s="199">
        <v>0.4</v>
      </c>
      <c r="M406" s="199">
        <v>0.1</v>
      </c>
      <c r="N406" s="199">
        <v>5.0999999999999996</v>
      </c>
    </row>
    <row r="407" spans="1:14">
      <c r="A407" s="196"/>
      <c r="B407" s="196"/>
      <c r="C407" s="203" t="s">
        <v>706</v>
      </c>
      <c r="D407" s="203"/>
      <c r="E407" s="203"/>
      <c r="F407" s="289"/>
      <c r="G407" s="204"/>
      <c r="H407" s="204"/>
      <c r="I407" s="204"/>
      <c r="J407" s="204">
        <v>137</v>
      </c>
      <c r="K407" s="205">
        <v>15.9</v>
      </c>
      <c r="L407" s="205">
        <v>0.7</v>
      </c>
      <c r="M407" s="205">
        <v>3.8000000000000003</v>
      </c>
      <c r="N407" s="205">
        <v>20.400000000000002</v>
      </c>
    </row>
    <row r="408" spans="1:14" ht="10.15" customHeight="1">
      <c r="A408" s="196"/>
      <c r="B408" s="196"/>
      <c r="C408" s="189"/>
      <c r="D408" s="189"/>
      <c r="E408" s="189"/>
      <c r="F408" s="190"/>
      <c r="G408" s="191"/>
      <c r="H408" s="191"/>
      <c r="I408" s="191"/>
      <c r="J408" s="191"/>
      <c r="K408" s="192"/>
      <c r="L408" s="192"/>
      <c r="M408" s="192"/>
      <c r="N408" s="192"/>
    </row>
    <row r="409" spans="1:14">
      <c r="A409" s="203" t="s">
        <v>713</v>
      </c>
      <c r="B409" s="203"/>
      <c r="C409" s="203"/>
      <c r="D409" s="203"/>
      <c r="E409" s="203"/>
      <c r="F409" s="289"/>
      <c r="G409" s="204"/>
      <c r="H409" s="204"/>
      <c r="I409" s="204"/>
      <c r="J409" s="204">
        <v>1089</v>
      </c>
      <c r="K409" s="205">
        <v>124.1</v>
      </c>
      <c r="L409" s="205">
        <v>13.500000000000002</v>
      </c>
      <c r="M409" s="205">
        <v>61.900000000000006</v>
      </c>
      <c r="N409" s="205">
        <v>199.5</v>
      </c>
    </row>
    <row r="410" spans="1:14" ht="7.9" customHeight="1">
      <c r="A410" s="189"/>
      <c r="B410" s="189"/>
      <c r="C410" s="189"/>
      <c r="D410" s="189"/>
      <c r="E410" s="189"/>
      <c r="F410" s="190"/>
      <c r="G410" s="191"/>
      <c r="H410" s="191"/>
      <c r="I410" s="191"/>
      <c r="J410" s="191"/>
      <c r="K410" s="192"/>
      <c r="L410" s="192"/>
      <c r="M410" s="192"/>
      <c r="N410" s="192"/>
    </row>
    <row r="411" spans="1:14">
      <c r="A411" s="193" t="s">
        <v>758</v>
      </c>
      <c r="B411" s="193"/>
      <c r="C411" s="193"/>
      <c r="D411" s="193"/>
      <c r="E411" s="193"/>
      <c r="F411" s="197"/>
      <c r="G411" s="198"/>
      <c r="H411" s="198"/>
      <c r="I411" s="198"/>
      <c r="J411" s="198"/>
      <c r="K411" s="199"/>
      <c r="L411" s="199"/>
      <c r="M411" s="199"/>
      <c r="N411" s="199"/>
    </row>
    <row r="412" spans="1:14">
      <c r="A412" s="196"/>
      <c r="B412" s="196" t="s">
        <v>939</v>
      </c>
      <c r="C412" s="193" t="s">
        <v>350</v>
      </c>
      <c r="D412" s="193"/>
      <c r="E412" s="193"/>
      <c r="F412" s="197"/>
      <c r="G412" s="198"/>
      <c r="H412" s="198"/>
      <c r="I412" s="198"/>
      <c r="J412" s="198"/>
      <c r="K412" s="199"/>
      <c r="L412" s="199"/>
      <c r="M412" s="199"/>
      <c r="N412" s="199"/>
    </row>
    <row r="413" spans="1:14">
      <c r="A413" s="200"/>
      <c r="B413" s="200"/>
      <c r="C413" s="200"/>
      <c r="D413" s="200" t="s">
        <v>940</v>
      </c>
      <c r="E413" s="200" t="s">
        <v>634</v>
      </c>
      <c r="F413" s="206"/>
      <c r="G413" s="201"/>
      <c r="H413" s="201"/>
      <c r="I413" s="201"/>
      <c r="J413" s="201">
        <v>33</v>
      </c>
      <c r="K413" s="202">
        <v>4.9000000000000004</v>
      </c>
      <c r="L413" s="202">
        <v>1</v>
      </c>
      <c r="M413" s="202">
        <v>5.9</v>
      </c>
      <c r="N413" s="202">
        <v>11.8</v>
      </c>
    </row>
    <row r="414" spans="1:14">
      <c r="A414" s="196"/>
      <c r="B414" s="196"/>
      <c r="C414" s="203" t="s">
        <v>941</v>
      </c>
      <c r="D414" s="203"/>
      <c r="E414" s="203"/>
      <c r="F414" s="289"/>
      <c r="G414" s="204"/>
      <c r="H414" s="204"/>
      <c r="I414" s="204"/>
      <c r="J414" s="204">
        <v>33</v>
      </c>
      <c r="K414" s="205">
        <v>4.9000000000000004</v>
      </c>
      <c r="L414" s="205">
        <v>1</v>
      </c>
      <c r="M414" s="205">
        <v>5.9</v>
      </c>
      <c r="N414" s="205">
        <v>11.8</v>
      </c>
    </row>
    <row r="415" spans="1:14" ht="10.15" customHeight="1">
      <c r="A415" s="196"/>
      <c r="B415" s="196"/>
      <c r="C415" s="189"/>
      <c r="D415" s="189"/>
      <c r="E415" s="189"/>
      <c r="F415" s="190"/>
      <c r="G415" s="191"/>
      <c r="H415" s="191"/>
      <c r="I415" s="191"/>
      <c r="J415" s="191"/>
      <c r="K415" s="192"/>
      <c r="L415" s="192"/>
      <c r="M415" s="192"/>
      <c r="N415" s="192"/>
    </row>
    <row r="416" spans="1:14">
      <c r="A416" s="203" t="s">
        <v>784</v>
      </c>
      <c r="B416" s="203"/>
      <c r="C416" s="203"/>
      <c r="D416" s="203"/>
      <c r="E416" s="203"/>
      <c r="F416" s="289"/>
      <c r="G416" s="204"/>
      <c r="H416" s="204"/>
      <c r="I416" s="204"/>
      <c r="J416" s="204">
        <v>33</v>
      </c>
      <c r="K416" s="205">
        <v>4.9000000000000004</v>
      </c>
      <c r="L416" s="205">
        <v>1</v>
      </c>
      <c r="M416" s="205">
        <v>5.9</v>
      </c>
      <c r="N416" s="205">
        <v>11.8</v>
      </c>
    </row>
    <row r="417" spans="1:14" ht="10.15" customHeight="1">
      <c r="A417" s="189"/>
      <c r="B417" s="189"/>
      <c r="C417" s="189"/>
      <c r="D417" s="189"/>
      <c r="E417" s="189"/>
      <c r="F417" s="190"/>
      <c r="G417" s="191"/>
      <c r="H417" s="191"/>
      <c r="I417" s="191"/>
      <c r="J417" s="191"/>
      <c r="K417" s="192"/>
      <c r="L417" s="192"/>
      <c r="M417" s="192"/>
      <c r="N417" s="192"/>
    </row>
    <row r="418" spans="1:14">
      <c r="A418" s="15" t="s">
        <v>942</v>
      </c>
      <c r="B418" s="189"/>
      <c r="C418" s="189"/>
      <c r="D418" s="189"/>
      <c r="E418" s="189"/>
      <c r="F418" s="286"/>
      <c r="G418" s="287"/>
      <c r="H418" s="287"/>
      <c r="I418" s="287"/>
      <c r="J418" s="287">
        <v>1122</v>
      </c>
      <c r="K418" s="290">
        <v>129</v>
      </c>
      <c r="L418" s="290">
        <v>14.500000000000002</v>
      </c>
      <c r="M418" s="290">
        <v>67.800000000000011</v>
      </c>
      <c r="N418" s="290">
        <v>211.3</v>
      </c>
    </row>
    <row r="419" spans="1:14" ht="10.15" customHeight="1">
      <c r="A419" s="15"/>
      <c r="B419" s="189"/>
      <c r="C419" s="189"/>
      <c r="D419" s="189"/>
      <c r="E419" s="189"/>
      <c r="F419" s="286"/>
      <c r="G419" s="287"/>
      <c r="H419" s="287"/>
      <c r="I419" s="287"/>
      <c r="J419" s="287"/>
      <c r="K419" s="290"/>
      <c r="L419" s="290"/>
      <c r="M419" s="290"/>
      <c r="N419" s="290"/>
    </row>
    <row r="420" spans="1:14">
      <c r="A420" s="15" t="s">
        <v>17</v>
      </c>
      <c r="B420" s="232"/>
      <c r="C420" s="232"/>
      <c r="D420" s="232"/>
      <c r="E420" s="232"/>
      <c r="F420" s="207">
        <v>4104176.3050000006</v>
      </c>
      <c r="G420" s="208">
        <v>54983823.100600004</v>
      </c>
      <c r="H420" s="208">
        <v>25368617.464000002</v>
      </c>
      <c r="I420" s="208">
        <v>80352440.564599991</v>
      </c>
      <c r="J420" s="208">
        <v>45195</v>
      </c>
      <c r="K420" s="209">
        <v>4435.5999999999976</v>
      </c>
      <c r="L420" s="209">
        <v>361.9</v>
      </c>
      <c r="M420" s="209">
        <v>2402.9999999999986</v>
      </c>
      <c r="N420" s="209">
        <v>7200.4999999999964</v>
      </c>
    </row>
    <row r="422" spans="1:14">
      <c r="A422" s="210" t="s">
        <v>943</v>
      </c>
    </row>
    <row r="423" spans="1:14">
      <c r="A423" s="210" t="s">
        <v>944</v>
      </c>
    </row>
    <row r="424" spans="1:14" ht="8.5" customHeight="1">
      <c r="A424" s="210"/>
    </row>
    <row r="425" spans="1:14">
      <c r="A425" s="211" t="s">
        <v>945</v>
      </c>
    </row>
  </sheetData>
  <hyperlinks>
    <hyperlink ref="D1" location="Efnisyfirlit!A1" display="Efnisyfirlit" xr:uid="{C784A6C0-8956-43C1-934E-1D84DD2380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723D-6246-47F6-9689-AEBA9225325E}">
  <dimension ref="A1:L54"/>
  <sheetViews>
    <sheetView workbookViewId="0"/>
  </sheetViews>
  <sheetFormatPr defaultRowHeight="14.5"/>
  <cols>
    <col min="1" max="1" width="34.08984375" customWidth="1"/>
    <col min="2" max="3" width="14.90625" customWidth="1"/>
    <col min="4" max="4" width="1" customWidth="1"/>
    <col min="5" max="6" width="14.90625" customWidth="1"/>
    <col min="7" max="7" width="1" customWidth="1"/>
    <col min="8" max="9" width="14.90625" customWidth="1"/>
    <col min="10" max="10" width="1" customWidth="1"/>
    <col min="11" max="12" width="14.90625" customWidth="1"/>
  </cols>
  <sheetData>
    <row r="1" spans="1:12">
      <c r="A1" s="235" t="s">
        <v>1223</v>
      </c>
    </row>
    <row r="2" spans="1:12" ht="15.5">
      <c r="B2" s="2" t="s">
        <v>1226</v>
      </c>
    </row>
    <row r="3" spans="1:12">
      <c r="B3" s="311"/>
      <c r="C3" s="312"/>
      <c r="D3" s="3"/>
      <c r="E3" s="313"/>
      <c r="F3" s="314"/>
      <c r="G3" s="3"/>
      <c r="H3" s="311" t="s">
        <v>15</v>
      </c>
      <c r="I3" s="312"/>
      <c r="J3" s="3"/>
      <c r="K3" s="313" t="s">
        <v>16</v>
      </c>
      <c r="L3" s="314"/>
    </row>
    <row r="4" spans="1:12">
      <c r="B4" s="315" t="s">
        <v>17</v>
      </c>
      <c r="C4" s="316"/>
      <c r="D4" s="3"/>
      <c r="E4" s="317" t="s">
        <v>18</v>
      </c>
      <c r="F4" s="318"/>
      <c r="G4" s="3"/>
      <c r="H4" s="315" t="s">
        <v>19</v>
      </c>
      <c r="I4" s="316"/>
      <c r="J4" s="3"/>
      <c r="K4" s="317" t="s">
        <v>20</v>
      </c>
      <c r="L4" s="318"/>
    </row>
    <row r="5" spans="1:12">
      <c r="B5" s="4">
        <v>348450</v>
      </c>
      <c r="C5" s="4">
        <v>348450</v>
      </c>
      <c r="D5" s="3"/>
      <c r="E5" s="5">
        <v>126041</v>
      </c>
      <c r="F5" s="5">
        <v>126041</v>
      </c>
      <c r="G5" s="3"/>
      <c r="H5" s="4">
        <v>96443</v>
      </c>
      <c r="I5" s="4">
        <v>96443</v>
      </c>
      <c r="J5" s="3"/>
      <c r="K5" s="5">
        <v>125966</v>
      </c>
      <c r="L5" s="5">
        <v>125966</v>
      </c>
    </row>
    <row r="6" spans="1:12">
      <c r="B6" s="6"/>
      <c r="C6" s="6" t="s">
        <v>21</v>
      </c>
      <c r="D6" s="3"/>
      <c r="E6" s="7"/>
      <c r="F6" s="8" t="s">
        <v>21</v>
      </c>
      <c r="G6" s="3"/>
      <c r="H6" s="9"/>
      <c r="I6" s="10" t="s">
        <v>21</v>
      </c>
      <c r="J6" s="3"/>
      <c r="K6" s="7"/>
      <c r="L6" s="8" t="s">
        <v>21</v>
      </c>
    </row>
    <row r="7" spans="1:12">
      <c r="B7" s="11" t="s">
        <v>1224</v>
      </c>
      <c r="C7" s="11" t="s">
        <v>1225</v>
      </c>
      <c r="D7" s="3"/>
      <c r="E7" s="12" t="s">
        <v>1224</v>
      </c>
      <c r="F7" s="13" t="s">
        <v>1225</v>
      </c>
      <c r="G7" s="3"/>
      <c r="H7" s="11" t="s">
        <v>1224</v>
      </c>
      <c r="I7" s="240" t="s">
        <v>1225</v>
      </c>
      <c r="J7" s="3"/>
      <c r="K7" s="12" t="s">
        <v>1224</v>
      </c>
      <c r="L7" s="13" t="s">
        <v>1225</v>
      </c>
    </row>
    <row r="8" spans="1:12">
      <c r="B8" s="108"/>
      <c r="C8" s="108"/>
      <c r="D8" s="21"/>
      <c r="E8" s="21"/>
      <c r="F8" s="21"/>
      <c r="G8" s="21"/>
      <c r="H8" s="108"/>
      <c r="I8" s="108"/>
      <c r="J8" s="21"/>
      <c r="K8" s="21"/>
      <c r="L8" s="21"/>
    </row>
    <row r="9" spans="1:12">
      <c r="A9" s="15" t="s">
        <v>23</v>
      </c>
      <c r="B9" s="108"/>
      <c r="C9" s="108"/>
      <c r="D9" s="21"/>
      <c r="E9" s="21"/>
      <c r="F9" s="21"/>
      <c r="G9" s="21"/>
      <c r="H9" s="108"/>
      <c r="I9" s="108"/>
      <c r="J9" s="21"/>
      <c r="K9" s="21"/>
      <c r="L9" s="21"/>
    </row>
    <row r="10" spans="1:12">
      <c r="A10" s="16" t="s">
        <v>24</v>
      </c>
      <c r="B10" s="109">
        <v>222439669.69999999</v>
      </c>
      <c r="C10" s="109">
        <v>221491849.80000001</v>
      </c>
      <c r="D10" s="110"/>
      <c r="E10" s="110">
        <v>85021305</v>
      </c>
      <c r="F10" s="110">
        <v>84514958</v>
      </c>
      <c r="G10" s="110"/>
      <c r="H10" s="109">
        <v>61724541</v>
      </c>
      <c r="I10" s="109">
        <v>61604732</v>
      </c>
      <c r="J10" s="110"/>
      <c r="K10" s="110">
        <v>75693823.700000003</v>
      </c>
      <c r="L10" s="110">
        <v>75372159.799999997</v>
      </c>
    </row>
    <row r="11" spans="1:12">
      <c r="A11" s="16" t="s">
        <v>25</v>
      </c>
      <c r="B11" s="109">
        <v>40908266.700000003</v>
      </c>
      <c r="C11" s="109">
        <v>40908267.700000003</v>
      </c>
      <c r="D11" s="110"/>
      <c r="E11" s="110">
        <v>7218312</v>
      </c>
      <c r="F11" s="110">
        <v>7218312</v>
      </c>
      <c r="G11" s="110"/>
      <c r="H11" s="109">
        <v>6995896</v>
      </c>
      <c r="I11" s="109">
        <v>6995896</v>
      </c>
      <c r="J11" s="110"/>
      <c r="K11" s="110">
        <v>26694058.699999999</v>
      </c>
      <c r="L11" s="110">
        <v>26694059.699999999</v>
      </c>
    </row>
    <row r="12" spans="1:12">
      <c r="A12" s="18" t="s">
        <v>26</v>
      </c>
      <c r="B12" s="241">
        <v>52291527.700000003</v>
      </c>
      <c r="C12" s="241">
        <v>142936627.89999998</v>
      </c>
      <c r="D12" s="238"/>
      <c r="E12" s="238">
        <v>23571768</v>
      </c>
      <c r="F12" s="238">
        <v>81186740</v>
      </c>
      <c r="G12" s="238"/>
      <c r="H12" s="241">
        <v>9810019</v>
      </c>
      <c r="I12" s="241">
        <v>15425401</v>
      </c>
      <c r="J12" s="238"/>
      <c r="K12" s="238">
        <v>18909740.699999999</v>
      </c>
      <c r="L12" s="238">
        <v>46324486.900000006</v>
      </c>
    </row>
    <row r="13" spans="1:12">
      <c r="A13" s="15" t="s">
        <v>27</v>
      </c>
      <c r="B13" s="242">
        <v>315639464.09999996</v>
      </c>
      <c r="C13" s="242">
        <v>405336745.39999998</v>
      </c>
      <c r="D13" s="111"/>
      <c r="E13" s="111">
        <v>115811385</v>
      </c>
      <c r="F13" s="111">
        <v>172920010</v>
      </c>
      <c r="G13" s="111"/>
      <c r="H13" s="242">
        <v>78530456</v>
      </c>
      <c r="I13" s="242">
        <v>84026029</v>
      </c>
      <c r="J13" s="111"/>
      <c r="K13" s="111">
        <v>121297623.10000001</v>
      </c>
      <c r="L13" s="111">
        <v>148390706.40000001</v>
      </c>
    </row>
    <row r="14" spans="1:12">
      <c r="A14" s="16"/>
      <c r="B14" s="109"/>
      <c r="C14" s="109"/>
      <c r="D14" s="110"/>
      <c r="E14" s="110"/>
      <c r="F14" s="110"/>
      <c r="G14" s="110"/>
      <c r="H14" s="109"/>
      <c r="I14" s="109"/>
      <c r="J14" s="110"/>
      <c r="K14" s="110"/>
      <c r="L14" s="110"/>
    </row>
    <row r="15" spans="1:12">
      <c r="A15" s="16" t="s">
        <v>28</v>
      </c>
      <c r="B15" s="109">
        <v>166944384.89999998</v>
      </c>
      <c r="C15" s="109">
        <v>190457406.29999998</v>
      </c>
      <c r="D15" s="110"/>
      <c r="E15" s="110">
        <v>61084542</v>
      </c>
      <c r="F15" s="110">
        <v>75219464</v>
      </c>
      <c r="G15" s="110"/>
      <c r="H15" s="109">
        <v>41137331</v>
      </c>
      <c r="I15" s="109">
        <v>41795294</v>
      </c>
      <c r="J15" s="110"/>
      <c r="K15" s="110">
        <v>64722511.900000006</v>
      </c>
      <c r="L15" s="110">
        <v>73442648.300000012</v>
      </c>
    </row>
    <row r="16" spans="1:12">
      <c r="A16" s="16" t="s">
        <v>29</v>
      </c>
      <c r="B16" s="109">
        <v>14431905</v>
      </c>
      <c r="C16" s="109">
        <v>14019353</v>
      </c>
      <c r="D16" s="110"/>
      <c r="E16" s="110">
        <v>7002362</v>
      </c>
      <c r="F16" s="110">
        <v>7044568</v>
      </c>
      <c r="G16" s="110"/>
      <c r="H16" s="109">
        <v>2469537</v>
      </c>
      <c r="I16" s="109">
        <v>2469425</v>
      </c>
      <c r="J16" s="110"/>
      <c r="K16" s="110">
        <v>4960006</v>
      </c>
      <c r="L16" s="110">
        <v>4505360</v>
      </c>
    </row>
    <row r="17" spans="1:12">
      <c r="A17" s="16" t="s">
        <v>30</v>
      </c>
      <c r="B17" s="109">
        <v>104535777.19999999</v>
      </c>
      <c r="C17" s="109">
        <v>127129558.39999999</v>
      </c>
      <c r="D17" s="110"/>
      <c r="E17" s="110">
        <v>38534112</v>
      </c>
      <c r="F17" s="110">
        <v>51058233</v>
      </c>
      <c r="G17" s="110"/>
      <c r="H17" s="109">
        <v>26074235</v>
      </c>
      <c r="I17" s="109">
        <v>27659864</v>
      </c>
      <c r="J17" s="110"/>
      <c r="K17" s="110">
        <v>39927430.200000003</v>
      </c>
      <c r="L17" s="110">
        <v>48411461.400000006</v>
      </c>
    </row>
    <row r="18" spans="1:12">
      <c r="A18" s="18" t="s">
        <v>31</v>
      </c>
      <c r="B18" s="241">
        <v>12196451.4</v>
      </c>
      <c r="C18" s="241">
        <v>26717000.5</v>
      </c>
      <c r="D18" s="238"/>
      <c r="E18" s="238">
        <v>4663706</v>
      </c>
      <c r="F18" s="238">
        <v>15097039</v>
      </c>
      <c r="G18" s="238"/>
      <c r="H18" s="241">
        <v>2975041</v>
      </c>
      <c r="I18" s="241">
        <v>3646270</v>
      </c>
      <c r="J18" s="238"/>
      <c r="K18" s="238">
        <v>4557704.4000000004</v>
      </c>
      <c r="L18" s="238">
        <v>7973691.5</v>
      </c>
    </row>
    <row r="19" spans="1:12">
      <c r="A19" s="15" t="s">
        <v>32</v>
      </c>
      <c r="B19" s="242">
        <v>298108518.49999994</v>
      </c>
      <c r="C19" s="242">
        <v>358323318.19999999</v>
      </c>
      <c r="D19" s="111"/>
      <c r="E19" s="111">
        <v>111284722</v>
      </c>
      <c r="F19" s="111">
        <v>148419304</v>
      </c>
      <c r="G19" s="111"/>
      <c r="H19" s="242">
        <v>72656144</v>
      </c>
      <c r="I19" s="242">
        <v>75570853</v>
      </c>
      <c r="J19" s="111"/>
      <c r="K19" s="111">
        <v>114167652.50000001</v>
      </c>
      <c r="L19" s="111">
        <v>134333161.20000002</v>
      </c>
    </row>
    <row r="20" spans="1:12">
      <c r="A20" s="16"/>
      <c r="B20" s="109"/>
      <c r="C20" s="109"/>
      <c r="D20" s="110"/>
      <c r="E20" s="110"/>
      <c r="F20" s="110"/>
      <c r="G20" s="110"/>
      <c r="H20" s="109"/>
      <c r="I20" s="109"/>
      <c r="J20" s="110"/>
      <c r="K20" s="110"/>
      <c r="L20" s="110"/>
    </row>
    <row r="21" spans="1:12">
      <c r="A21" s="19" t="s">
        <v>33</v>
      </c>
      <c r="B21" s="242">
        <f t="shared" ref="B21:L21" si="0">B13-B19</f>
        <v>17530945.600000024</v>
      </c>
      <c r="C21" s="242">
        <f t="shared" si="0"/>
        <v>47013427.199999988</v>
      </c>
      <c r="D21" s="111"/>
      <c r="E21" s="111">
        <f t="shared" si="0"/>
        <v>4526663</v>
      </c>
      <c r="F21" s="111">
        <f t="shared" si="0"/>
        <v>24500706</v>
      </c>
      <c r="G21" s="111"/>
      <c r="H21" s="242">
        <f t="shared" si="0"/>
        <v>5874312</v>
      </c>
      <c r="I21" s="242">
        <f t="shared" si="0"/>
        <v>8455176</v>
      </c>
      <c r="J21" s="111"/>
      <c r="K21" s="111">
        <f t="shared" si="0"/>
        <v>7129970.599999994</v>
      </c>
      <c r="L21" s="111">
        <f t="shared" si="0"/>
        <v>14057545.199999988</v>
      </c>
    </row>
    <row r="22" spans="1:12">
      <c r="A22" s="16"/>
      <c r="B22" s="109"/>
      <c r="C22" s="109"/>
      <c r="D22" s="110"/>
      <c r="E22" s="110"/>
      <c r="F22" s="110"/>
      <c r="G22" s="110"/>
      <c r="H22" s="109"/>
      <c r="I22" s="109"/>
      <c r="J22" s="110"/>
      <c r="K22" s="110"/>
      <c r="L22" s="110"/>
    </row>
    <row r="23" spans="1:12">
      <c r="A23" s="16" t="s">
        <v>34</v>
      </c>
      <c r="B23" s="109">
        <v>-4662829.4000000004</v>
      </c>
      <c r="C23" s="109">
        <v>-6697293.5999999978</v>
      </c>
      <c r="D23" s="110"/>
      <c r="E23" s="110">
        <v>444668</v>
      </c>
      <c r="F23" s="110">
        <v>2055386</v>
      </c>
      <c r="G23" s="110"/>
      <c r="H23" s="109">
        <v>-2768197</v>
      </c>
      <c r="I23" s="109">
        <v>-3703100</v>
      </c>
      <c r="J23" s="110"/>
      <c r="K23" s="110">
        <v>-2339300.4</v>
      </c>
      <c r="L23" s="110">
        <v>-5049579.6000000006</v>
      </c>
    </row>
    <row r="24" spans="1:12">
      <c r="A24" s="16"/>
      <c r="B24" s="109"/>
      <c r="C24" s="109"/>
      <c r="D24" s="110"/>
      <c r="E24" s="110"/>
      <c r="F24" s="110"/>
      <c r="G24" s="110"/>
      <c r="H24" s="109"/>
      <c r="I24" s="109"/>
      <c r="J24" s="110"/>
      <c r="K24" s="110"/>
      <c r="L24" s="110"/>
    </row>
    <row r="25" spans="1:12">
      <c r="A25" s="19" t="s">
        <v>35</v>
      </c>
      <c r="B25" s="242">
        <f t="shared" ref="B25:L25" si="1">B21+B23</f>
        <v>12868116.200000023</v>
      </c>
      <c r="C25" s="242">
        <f t="shared" si="1"/>
        <v>40316133.599999994</v>
      </c>
      <c r="D25" s="111"/>
      <c r="E25" s="111">
        <f t="shared" si="1"/>
        <v>4971331</v>
      </c>
      <c r="F25" s="111">
        <f t="shared" si="1"/>
        <v>26556092</v>
      </c>
      <c r="G25" s="111"/>
      <c r="H25" s="242">
        <f t="shared" si="1"/>
        <v>3106115</v>
      </c>
      <c r="I25" s="242">
        <f t="shared" si="1"/>
        <v>4752076</v>
      </c>
      <c r="J25" s="111"/>
      <c r="K25" s="111">
        <f t="shared" si="1"/>
        <v>4790670.1999999937</v>
      </c>
      <c r="L25" s="111">
        <f t="shared" si="1"/>
        <v>9007965.5999999866</v>
      </c>
    </row>
    <row r="26" spans="1:12">
      <c r="A26" s="16"/>
      <c r="B26" s="109"/>
      <c r="C26" s="109"/>
      <c r="D26" s="110"/>
      <c r="E26" s="110"/>
      <c r="F26" s="110"/>
      <c r="G26" s="110"/>
      <c r="H26" s="109"/>
      <c r="I26" s="109"/>
      <c r="J26" s="110"/>
      <c r="K26" s="110"/>
      <c r="L26" s="110"/>
    </row>
    <row r="27" spans="1:12">
      <c r="A27" s="16" t="s">
        <v>36</v>
      </c>
      <c r="B27" s="109">
        <v>366699.60000000003</v>
      </c>
      <c r="C27" s="109">
        <v>1153055.3999999985</v>
      </c>
      <c r="D27" s="110"/>
      <c r="E27" s="110">
        <v>0</v>
      </c>
      <c r="F27" s="110">
        <v>1471084</v>
      </c>
      <c r="G27" s="110"/>
      <c r="H27" s="109">
        <v>416636</v>
      </c>
      <c r="I27" s="109">
        <v>382445</v>
      </c>
      <c r="J27" s="110"/>
      <c r="K27" s="110">
        <v>-49936.4</v>
      </c>
      <c r="L27" s="110">
        <v>-700473.60000000009</v>
      </c>
    </row>
    <row r="28" spans="1:12">
      <c r="A28" s="16"/>
      <c r="B28" s="109"/>
      <c r="C28" s="109"/>
      <c r="D28" s="110"/>
      <c r="E28" s="110"/>
      <c r="F28" s="110"/>
      <c r="G28" s="110"/>
      <c r="H28" s="109"/>
      <c r="I28" s="109"/>
      <c r="J28" s="110"/>
      <c r="K28" s="110"/>
      <c r="L28" s="110"/>
    </row>
    <row r="29" spans="1:12" ht="15" thickBot="1">
      <c r="A29" s="20" t="s">
        <v>37</v>
      </c>
      <c r="B29" s="243">
        <v>13234815.800000023</v>
      </c>
      <c r="C29" s="243">
        <v>41469188.999999993</v>
      </c>
      <c r="D29" s="239"/>
      <c r="E29" s="239">
        <v>4971331</v>
      </c>
      <c r="F29" s="239">
        <v>28027176</v>
      </c>
      <c r="G29" s="239"/>
      <c r="H29" s="243">
        <v>3522751</v>
      </c>
      <c r="I29" s="243">
        <v>5134521</v>
      </c>
      <c r="J29" s="239"/>
      <c r="K29" s="239">
        <v>4740733.7999999933</v>
      </c>
      <c r="L29" s="239">
        <v>8307491.999999987</v>
      </c>
    </row>
    <row r="30" spans="1:12" ht="15" thickTop="1">
      <c r="A30" s="16"/>
      <c r="B30" s="109"/>
      <c r="C30" s="109"/>
      <c r="D30" s="110"/>
      <c r="E30" s="110"/>
      <c r="F30" s="110"/>
      <c r="G30" s="110"/>
      <c r="H30" s="109"/>
      <c r="I30" s="109"/>
      <c r="J30" s="110"/>
      <c r="K30" s="110"/>
      <c r="L30" s="110"/>
    </row>
    <row r="31" spans="1:12">
      <c r="A31" s="15" t="s">
        <v>38</v>
      </c>
      <c r="B31" s="109"/>
      <c r="C31" s="109"/>
      <c r="D31" s="110"/>
      <c r="E31" s="110"/>
      <c r="F31" s="110"/>
      <c r="G31" s="110"/>
      <c r="H31" s="109"/>
      <c r="I31" s="109"/>
      <c r="J31" s="110"/>
      <c r="K31" s="110"/>
      <c r="L31" s="110"/>
    </row>
    <row r="32" spans="1:12">
      <c r="A32" s="16" t="s">
        <v>39</v>
      </c>
      <c r="B32" s="109">
        <v>392346726</v>
      </c>
      <c r="C32" s="109">
        <v>886195679.80000007</v>
      </c>
      <c r="D32" s="110"/>
      <c r="E32" s="110">
        <v>128049604</v>
      </c>
      <c r="F32" s="110">
        <v>505484226</v>
      </c>
      <c r="G32" s="110"/>
      <c r="H32" s="109">
        <v>117012870</v>
      </c>
      <c r="I32" s="109">
        <v>146477498</v>
      </c>
      <c r="J32" s="110"/>
      <c r="K32" s="110">
        <v>147284252</v>
      </c>
      <c r="L32" s="110">
        <v>234233955.79999998</v>
      </c>
    </row>
    <row r="33" spans="1:12">
      <c r="A33" s="18" t="s">
        <v>40</v>
      </c>
      <c r="B33" s="241">
        <v>74317235.800000012</v>
      </c>
      <c r="C33" s="241">
        <v>53189621.799999997</v>
      </c>
      <c r="D33" s="238"/>
      <c r="E33" s="238">
        <v>32946770</v>
      </c>
      <c r="F33" s="238">
        <v>25352417</v>
      </c>
      <c r="G33" s="238"/>
      <c r="H33" s="241">
        <v>11446788</v>
      </c>
      <c r="I33" s="241">
        <v>6686875</v>
      </c>
      <c r="J33" s="238"/>
      <c r="K33" s="238">
        <v>29923677.800000001</v>
      </c>
      <c r="L33" s="238">
        <v>21150329.799999997</v>
      </c>
    </row>
    <row r="34" spans="1:12">
      <c r="A34" s="16" t="s">
        <v>41</v>
      </c>
      <c r="B34" s="109">
        <f t="shared" ref="B34:L34" si="2">B32+B33</f>
        <v>466663961.80000001</v>
      </c>
      <c r="C34" s="109">
        <f t="shared" si="2"/>
        <v>939385301.60000002</v>
      </c>
      <c r="D34" s="110"/>
      <c r="E34" s="110">
        <f t="shared" si="2"/>
        <v>160996374</v>
      </c>
      <c r="F34" s="110">
        <f t="shared" si="2"/>
        <v>530836643</v>
      </c>
      <c r="G34" s="110"/>
      <c r="H34" s="109">
        <f t="shared" si="2"/>
        <v>128459658</v>
      </c>
      <c r="I34" s="109">
        <f t="shared" si="2"/>
        <v>153164373</v>
      </c>
      <c r="J34" s="110"/>
      <c r="K34" s="110">
        <f t="shared" si="2"/>
        <v>177207929.80000001</v>
      </c>
      <c r="L34" s="110">
        <f t="shared" si="2"/>
        <v>255384285.59999996</v>
      </c>
    </row>
    <row r="35" spans="1:12">
      <c r="A35" s="16" t="s">
        <v>42</v>
      </c>
      <c r="B35" s="109">
        <v>81405858.799999997</v>
      </c>
      <c r="C35" s="109">
        <v>105511573.59999999</v>
      </c>
      <c r="D35" s="110"/>
      <c r="E35" s="110">
        <v>23110416</v>
      </c>
      <c r="F35" s="110">
        <v>51897186</v>
      </c>
      <c r="G35" s="110"/>
      <c r="H35" s="109">
        <v>15131018</v>
      </c>
      <c r="I35" s="109">
        <v>13388993</v>
      </c>
      <c r="J35" s="110"/>
      <c r="K35" s="110">
        <v>43164424.799999997</v>
      </c>
      <c r="L35" s="110">
        <v>40225394.600000001</v>
      </c>
    </row>
    <row r="36" spans="1:12">
      <c r="A36" s="15" t="s">
        <v>43</v>
      </c>
      <c r="B36" s="242">
        <v>548069820.5999999</v>
      </c>
      <c r="C36" s="242">
        <v>1044896875.2000002</v>
      </c>
      <c r="D36" s="111"/>
      <c r="E36" s="111">
        <v>184106790</v>
      </c>
      <c r="F36" s="111">
        <v>582733829</v>
      </c>
      <c r="G36" s="111"/>
      <c r="H36" s="242">
        <v>143590676</v>
      </c>
      <c r="I36" s="242">
        <v>166553366</v>
      </c>
      <c r="J36" s="111"/>
      <c r="K36" s="111">
        <v>220372354.59999999</v>
      </c>
      <c r="L36" s="111">
        <v>295609680.19999993</v>
      </c>
    </row>
    <row r="37" spans="1:12">
      <c r="A37" s="16"/>
      <c r="B37" s="109"/>
      <c r="C37" s="109"/>
      <c r="D37" s="110"/>
      <c r="E37" s="110"/>
      <c r="F37" s="110"/>
      <c r="G37" s="110"/>
      <c r="H37" s="109"/>
      <c r="I37" s="109"/>
      <c r="J37" s="110"/>
      <c r="K37" s="110"/>
      <c r="L37" s="110"/>
    </row>
    <row r="38" spans="1:12">
      <c r="A38" s="16" t="s">
        <v>44</v>
      </c>
      <c r="B38" s="109">
        <v>223052368.30000001</v>
      </c>
      <c r="C38" s="109">
        <v>463315826.70000005</v>
      </c>
      <c r="D38" s="110"/>
      <c r="E38" s="110">
        <v>85479639</v>
      </c>
      <c r="F38" s="110">
        <v>285427832</v>
      </c>
      <c r="G38" s="110"/>
      <c r="H38" s="109">
        <v>46621184</v>
      </c>
      <c r="I38" s="109">
        <v>56339510</v>
      </c>
      <c r="J38" s="110"/>
      <c r="K38" s="110">
        <v>90951545.299999997</v>
      </c>
      <c r="L38" s="110">
        <v>121548484.69999999</v>
      </c>
    </row>
    <row r="39" spans="1:12">
      <c r="A39" s="16" t="s">
        <v>45</v>
      </c>
      <c r="B39" s="109">
        <v>90938871</v>
      </c>
      <c r="C39" s="109">
        <v>108892585.2</v>
      </c>
      <c r="D39" s="110"/>
      <c r="E39" s="110">
        <v>33608700</v>
      </c>
      <c r="F39" s="110">
        <v>46529897</v>
      </c>
      <c r="G39" s="110"/>
      <c r="H39" s="109">
        <v>24751208</v>
      </c>
      <c r="I39" s="109">
        <v>25049680</v>
      </c>
      <c r="J39" s="110"/>
      <c r="K39" s="110">
        <v>32578963</v>
      </c>
      <c r="L39" s="110">
        <v>37313008.200000003</v>
      </c>
    </row>
    <row r="40" spans="1:12">
      <c r="A40" s="16" t="s">
        <v>46</v>
      </c>
      <c r="B40" s="109">
        <v>164817768</v>
      </c>
      <c r="C40" s="109">
        <v>372529014</v>
      </c>
      <c r="D40" s="110"/>
      <c r="E40" s="110">
        <v>47057744</v>
      </c>
      <c r="F40" s="110">
        <v>203524101</v>
      </c>
      <c r="G40" s="110"/>
      <c r="H40" s="109">
        <v>53119784</v>
      </c>
      <c r="I40" s="109">
        <v>66476524</v>
      </c>
      <c r="J40" s="110"/>
      <c r="K40" s="110">
        <v>64640240</v>
      </c>
      <c r="L40" s="110">
        <v>102528389</v>
      </c>
    </row>
    <row r="41" spans="1:12">
      <c r="A41" s="18" t="s">
        <v>47</v>
      </c>
      <c r="B41" s="241">
        <v>69260813.099999994</v>
      </c>
      <c r="C41" s="241">
        <v>100159449.09999999</v>
      </c>
      <c r="D41" s="238"/>
      <c r="E41" s="238">
        <v>17960707</v>
      </c>
      <c r="F41" s="238">
        <v>47251999</v>
      </c>
      <c r="G41" s="238"/>
      <c r="H41" s="241">
        <v>19098500</v>
      </c>
      <c r="I41" s="241">
        <v>18687652</v>
      </c>
      <c r="J41" s="238"/>
      <c r="K41" s="238">
        <v>32201606.100000001</v>
      </c>
      <c r="L41" s="238">
        <v>34219798.100000001</v>
      </c>
    </row>
    <row r="42" spans="1:12">
      <c r="A42" s="15" t="s">
        <v>48</v>
      </c>
      <c r="B42" s="242">
        <f t="shared" ref="B42:L42" si="3">B40+B41</f>
        <v>234078581.09999999</v>
      </c>
      <c r="C42" s="242">
        <f t="shared" si="3"/>
        <v>472688463.10000002</v>
      </c>
      <c r="D42" s="111"/>
      <c r="E42" s="111">
        <f t="shared" si="3"/>
        <v>65018451</v>
      </c>
      <c r="F42" s="111">
        <f t="shared" si="3"/>
        <v>250776100</v>
      </c>
      <c r="G42" s="111"/>
      <c r="H42" s="242">
        <f t="shared" si="3"/>
        <v>72218284</v>
      </c>
      <c r="I42" s="242">
        <f t="shared" si="3"/>
        <v>85164176</v>
      </c>
      <c r="J42" s="111"/>
      <c r="K42" s="111">
        <f t="shared" si="3"/>
        <v>96841846.099999994</v>
      </c>
      <c r="L42" s="111">
        <f t="shared" si="3"/>
        <v>136748187.09999999</v>
      </c>
    </row>
    <row r="43" spans="1:12">
      <c r="A43" s="15" t="s">
        <v>49</v>
      </c>
      <c r="B43" s="242">
        <f t="shared" ref="B43:L43" si="4">B42+B39</f>
        <v>325017452.10000002</v>
      </c>
      <c r="C43" s="242">
        <f t="shared" si="4"/>
        <v>581581048.30000007</v>
      </c>
      <c r="D43" s="111"/>
      <c r="E43" s="111">
        <f t="shared" si="4"/>
        <v>98627151</v>
      </c>
      <c r="F43" s="111">
        <f t="shared" si="4"/>
        <v>297305997</v>
      </c>
      <c r="G43" s="111"/>
      <c r="H43" s="242">
        <f t="shared" si="4"/>
        <v>96969492</v>
      </c>
      <c r="I43" s="242">
        <f t="shared" si="4"/>
        <v>110213856</v>
      </c>
      <c r="J43" s="111"/>
      <c r="K43" s="111">
        <f t="shared" si="4"/>
        <v>129420809.09999999</v>
      </c>
      <c r="L43" s="111">
        <f t="shared" si="4"/>
        <v>174061195.30000001</v>
      </c>
    </row>
    <row r="44" spans="1:12">
      <c r="A44" s="15" t="s">
        <v>50</v>
      </c>
      <c r="B44" s="242">
        <v>548069820.39999998</v>
      </c>
      <c r="C44" s="242">
        <v>1044896875.0000001</v>
      </c>
      <c r="D44" s="111"/>
      <c r="E44" s="111">
        <v>184106790</v>
      </c>
      <c r="F44" s="111">
        <v>582733829</v>
      </c>
      <c r="G44" s="111"/>
      <c r="H44" s="242">
        <v>143590676</v>
      </c>
      <c r="I44" s="242">
        <v>166553366</v>
      </c>
      <c r="J44" s="111"/>
      <c r="K44" s="111">
        <v>220372354.40000001</v>
      </c>
      <c r="L44" s="111">
        <v>295609679.99999994</v>
      </c>
    </row>
    <row r="45" spans="1:12">
      <c r="A45" s="16"/>
      <c r="B45" s="109"/>
      <c r="C45" s="109"/>
      <c r="D45" s="110"/>
      <c r="E45" s="110"/>
      <c r="F45" s="110"/>
      <c r="G45" s="110"/>
      <c r="H45" s="109"/>
      <c r="I45" s="109"/>
      <c r="J45" s="110"/>
      <c r="K45" s="110"/>
      <c r="L45" s="110"/>
    </row>
    <row r="46" spans="1:12">
      <c r="A46" s="15" t="s">
        <v>51</v>
      </c>
      <c r="B46" s="109"/>
      <c r="C46" s="109"/>
      <c r="D46" s="110"/>
      <c r="E46" s="110"/>
      <c r="F46" s="110"/>
      <c r="G46" s="110"/>
      <c r="H46" s="109"/>
      <c r="I46" s="109"/>
      <c r="J46" s="110"/>
      <c r="K46" s="110"/>
      <c r="L46" s="110"/>
    </row>
    <row r="47" spans="1:12">
      <c r="A47" s="16" t="s">
        <v>52</v>
      </c>
      <c r="B47" s="109">
        <v>13234815.599999998</v>
      </c>
      <c r="C47" s="109">
        <v>41469189.000000007</v>
      </c>
      <c r="D47" s="110"/>
      <c r="E47" s="110">
        <v>4971331</v>
      </c>
      <c r="F47" s="110">
        <v>28027176</v>
      </c>
      <c r="G47" s="110"/>
      <c r="H47" s="109">
        <v>3522751</v>
      </c>
      <c r="I47" s="109">
        <v>5134521</v>
      </c>
      <c r="J47" s="110"/>
      <c r="K47" s="110">
        <v>4740733.6000000006</v>
      </c>
      <c r="L47" s="110">
        <v>8307492</v>
      </c>
    </row>
    <row r="48" spans="1:12">
      <c r="A48" s="18" t="s">
        <v>53</v>
      </c>
      <c r="B48" s="241">
        <v>19768986.5</v>
      </c>
      <c r="C48" s="241">
        <v>25896257.799999997</v>
      </c>
      <c r="D48" s="238"/>
      <c r="E48" s="238">
        <v>4237053</v>
      </c>
      <c r="F48" s="238">
        <v>5367978</v>
      </c>
      <c r="G48" s="238"/>
      <c r="H48" s="241">
        <v>4773154</v>
      </c>
      <c r="I48" s="241">
        <v>5878783</v>
      </c>
      <c r="J48" s="238"/>
      <c r="K48" s="238">
        <v>10758779.5</v>
      </c>
      <c r="L48" s="238">
        <v>14649496.800000001</v>
      </c>
    </row>
    <row r="49" spans="1:12">
      <c r="A49" s="15" t="s">
        <v>54</v>
      </c>
      <c r="B49" s="242">
        <v>33003802.100000001</v>
      </c>
      <c r="C49" s="242">
        <v>67365446.799999997</v>
      </c>
      <c r="D49" s="111"/>
      <c r="E49" s="111">
        <v>9208384</v>
      </c>
      <c r="F49" s="111">
        <v>33395154</v>
      </c>
      <c r="G49" s="111"/>
      <c r="H49" s="242">
        <v>8295905</v>
      </c>
      <c r="I49" s="242">
        <v>11013304</v>
      </c>
      <c r="J49" s="111"/>
      <c r="K49" s="111">
        <v>15499513.100000001</v>
      </c>
      <c r="L49" s="111">
        <v>22956988.800000001</v>
      </c>
    </row>
    <row r="50" spans="1:12">
      <c r="A50" s="18" t="s">
        <v>55</v>
      </c>
      <c r="B50" s="241">
        <v>-7226047.5999999996</v>
      </c>
      <c r="C50" s="241">
        <v>-3758535</v>
      </c>
      <c r="D50" s="238"/>
      <c r="E50" s="238">
        <v>-8118536</v>
      </c>
      <c r="F50" s="238">
        <v>-8849294</v>
      </c>
      <c r="G50" s="238"/>
      <c r="H50" s="241">
        <v>1499151</v>
      </c>
      <c r="I50" s="241">
        <v>1293061</v>
      </c>
      <c r="J50" s="238"/>
      <c r="K50" s="238">
        <v>-606662.60000000009</v>
      </c>
      <c r="L50" s="238">
        <v>3797698.0000000005</v>
      </c>
    </row>
    <row r="51" spans="1:12">
      <c r="A51" s="15" t="s">
        <v>56</v>
      </c>
      <c r="B51" s="242">
        <v>25777754.5</v>
      </c>
      <c r="C51" s="242">
        <v>63606911.799999997</v>
      </c>
      <c r="D51" s="111"/>
      <c r="E51" s="111">
        <v>1089848</v>
      </c>
      <c r="F51" s="111">
        <v>24545860</v>
      </c>
      <c r="G51" s="111"/>
      <c r="H51" s="242">
        <v>9795056</v>
      </c>
      <c r="I51" s="242">
        <v>12306365</v>
      </c>
      <c r="J51" s="111"/>
      <c r="K51" s="111">
        <v>14892850.5</v>
      </c>
      <c r="L51" s="111">
        <v>26754686.799999997</v>
      </c>
    </row>
    <row r="52" spans="1:12">
      <c r="A52" s="16" t="s">
        <v>57</v>
      </c>
      <c r="B52" s="109">
        <v>-22030893.700000003</v>
      </c>
      <c r="C52" s="109">
        <v>-60078889.299999997</v>
      </c>
      <c r="D52" s="110"/>
      <c r="E52" s="110">
        <v>-6417902</v>
      </c>
      <c r="F52" s="110">
        <v>-34102755</v>
      </c>
      <c r="G52" s="110"/>
      <c r="H52" s="109">
        <v>-5849909</v>
      </c>
      <c r="I52" s="109">
        <v>-8351934</v>
      </c>
      <c r="J52" s="110"/>
      <c r="K52" s="110">
        <v>-9763082.6999999974</v>
      </c>
      <c r="L52" s="110">
        <v>-17624200.300000001</v>
      </c>
    </row>
    <row r="53" spans="1:12">
      <c r="A53" s="18" t="s">
        <v>58</v>
      </c>
      <c r="B53" s="241">
        <v>-2090098.600000001</v>
      </c>
      <c r="C53" s="241">
        <v>-10440580.700000003</v>
      </c>
      <c r="D53" s="238"/>
      <c r="E53" s="238">
        <v>3869692</v>
      </c>
      <c r="F53" s="238">
        <v>901135</v>
      </c>
      <c r="G53" s="238"/>
      <c r="H53" s="241">
        <v>-3853402</v>
      </c>
      <c r="I53" s="241">
        <v>-3785062</v>
      </c>
      <c r="J53" s="238"/>
      <c r="K53" s="238">
        <v>-2106388.5999999992</v>
      </c>
      <c r="L53" s="238">
        <v>-7556653.7000000011</v>
      </c>
    </row>
    <row r="54" spans="1:12">
      <c r="A54" s="15" t="s">
        <v>59</v>
      </c>
      <c r="B54" s="242">
        <v>1656762.199999996</v>
      </c>
      <c r="C54" s="242">
        <v>-6912558.200000003</v>
      </c>
      <c r="D54" s="111"/>
      <c r="E54" s="111">
        <v>-1458362</v>
      </c>
      <c r="F54" s="111">
        <v>-8655760</v>
      </c>
      <c r="G54" s="111"/>
      <c r="H54" s="242">
        <v>91745</v>
      </c>
      <c r="I54" s="242">
        <v>169369</v>
      </c>
      <c r="J54" s="111"/>
      <c r="K54" s="111">
        <v>3023379.2000000016</v>
      </c>
      <c r="L54" s="111">
        <v>1573832.7999999989</v>
      </c>
    </row>
  </sheetData>
  <mergeCells count="8">
    <mergeCell ref="B3:C3"/>
    <mergeCell ref="E3:F3"/>
    <mergeCell ref="H3:I3"/>
    <mergeCell ref="K3:L3"/>
    <mergeCell ref="B4:C4"/>
    <mergeCell ref="E4:F4"/>
    <mergeCell ref="H4:I4"/>
    <mergeCell ref="K4:L4"/>
  </mergeCells>
  <hyperlinks>
    <hyperlink ref="A1" location="Efnisyfirlit!A1" display="Efnisyfirlit" xr:uid="{E72D8D5A-30E0-4832-83AC-922E0672946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16CE-BEF3-4914-AEC4-3AC9131A291A}">
  <dimension ref="A1:Q524"/>
  <sheetViews>
    <sheetView workbookViewId="0">
      <selection activeCell="D1" sqref="D1"/>
    </sheetView>
  </sheetViews>
  <sheetFormatPr defaultRowHeight="14.5"/>
  <cols>
    <col min="1" max="1" width="1" customWidth="1"/>
    <col min="2" max="2" width="0" hidden="1" customWidth="1"/>
    <col min="3" max="3" width="1.453125" customWidth="1"/>
    <col min="4" max="4" width="30.6328125" customWidth="1"/>
    <col min="5" max="6" width="0" hidden="1" customWidth="1"/>
    <col min="7" max="7" width="11.08984375" customWidth="1"/>
    <col min="8" max="8" width="10.36328125" customWidth="1"/>
    <col min="9" max="9" width="4.6328125" customWidth="1"/>
    <col min="10" max="10" width="5.453125" customWidth="1"/>
    <col min="11" max="11" width="6.90625" customWidth="1"/>
    <col min="12" max="12" width="7.36328125" customWidth="1"/>
    <col min="13" max="13" width="8.6328125" customWidth="1"/>
    <col min="14" max="14" width="7.453125" customWidth="1"/>
    <col min="15" max="15" width="7" customWidth="1"/>
    <col min="16" max="16" width="7.453125" customWidth="1"/>
    <col min="17" max="17" width="8.453125" customWidth="1"/>
  </cols>
  <sheetData>
    <row r="1" spans="1:17">
      <c r="D1" s="235" t="s">
        <v>1223</v>
      </c>
    </row>
    <row r="2" spans="1:17" ht="15.5">
      <c r="A2" s="181" t="s">
        <v>1324</v>
      </c>
    </row>
    <row r="4" spans="1:17">
      <c r="D4" s="212"/>
      <c r="E4" s="212"/>
      <c r="F4" s="212"/>
      <c r="I4" s="333" t="s">
        <v>946</v>
      </c>
      <c r="J4" s="334"/>
      <c r="K4" s="334"/>
      <c r="L4" s="334"/>
      <c r="M4" s="335"/>
      <c r="N4" s="336" t="s">
        <v>947</v>
      </c>
      <c r="O4" s="337"/>
      <c r="P4" s="337"/>
      <c r="Q4" s="338"/>
    </row>
    <row r="5" spans="1:17">
      <c r="D5" s="213"/>
      <c r="E5" s="51"/>
      <c r="F5" s="51"/>
      <c r="G5" s="214"/>
      <c r="H5" s="214"/>
      <c r="I5" s="215"/>
      <c r="J5" s="215"/>
      <c r="K5" s="216" t="s">
        <v>948</v>
      </c>
      <c r="L5" s="215"/>
      <c r="M5" s="216" t="s">
        <v>949</v>
      </c>
      <c r="N5" s="217" t="s">
        <v>950</v>
      </c>
      <c r="O5" s="217" t="s">
        <v>16</v>
      </c>
      <c r="P5" s="217" t="s">
        <v>951</v>
      </c>
      <c r="Q5" s="218"/>
    </row>
    <row r="6" spans="1:17">
      <c r="D6" s="219"/>
      <c r="E6" s="51"/>
      <c r="F6" s="51"/>
      <c r="G6" s="220" t="s">
        <v>32</v>
      </c>
      <c r="H6" s="221" t="s">
        <v>27</v>
      </c>
      <c r="I6" s="222">
        <v>4</v>
      </c>
      <c r="J6" s="222" t="s">
        <v>952</v>
      </c>
      <c r="K6" s="222" t="s">
        <v>953</v>
      </c>
      <c r="L6" s="222" t="s">
        <v>954</v>
      </c>
      <c r="M6" s="222" t="s">
        <v>292</v>
      </c>
      <c r="N6" s="223" t="s">
        <v>955</v>
      </c>
      <c r="O6" s="223" t="s">
        <v>956</v>
      </c>
      <c r="P6" s="223" t="s">
        <v>957</v>
      </c>
      <c r="Q6" s="223" t="s">
        <v>958</v>
      </c>
    </row>
    <row r="7" spans="1:17">
      <c r="D7" s="224" t="s">
        <v>959</v>
      </c>
      <c r="E7" s="51" t="s">
        <v>28</v>
      </c>
      <c r="F7" t="s">
        <v>627</v>
      </c>
      <c r="G7" s="225" t="s">
        <v>413</v>
      </c>
      <c r="H7" s="225" t="s">
        <v>413</v>
      </c>
      <c r="I7" s="226" t="s">
        <v>960</v>
      </c>
      <c r="J7" s="227" t="s">
        <v>960</v>
      </c>
      <c r="K7" s="227" t="s">
        <v>961</v>
      </c>
      <c r="L7" s="227" t="s">
        <v>962</v>
      </c>
      <c r="M7" s="226" t="s">
        <v>962</v>
      </c>
      <c r="N7" s="228" t="s">
        <v>963</v>
      </c>
      <c r="O7" s="228" t="s">
        <v>964</v>
      </c>
      <c r="P7" s="228" t="s">
        <v>965</v>
      </c>
      <c r="Q7" s="228" t="s">
        <v>966</v>
      </c>
    </row>
    <row r="8" spans="1:17" ht="7.25" customHeight="1">
      <c r="A8" s="291"/>
      <c r="B8" s="292"/>
      <c r="C8" s="293"/>
      <c r="D8" s="294"/>
      <c r="E8" s="295"/>
      <c r="F8" s="295"/>
      <c r="G8" s="295"/>
      <c r="H8" s="295"/>
      <c r="I8" s="295"/>
      <c r="J8" s="295"/>
      <c r="K8" s="295"/>
      <c r="L8" s="295"/>
      <c r="M8" s="296"/>
      <c r="N8" s="296"/>
      <c r="O8" s="296"/>
      <c r="P8" s="296"/>
      <c r="Q8" s="297"/>
    </row>
    <row r="9" spans="1:17">
      <c r="A9" s="298" t="s">
        <v>632</v>
      </c>
      <c r="B9" s="299"/>
      <c r="C9" s="299"/>
      <c r="D9" s="299"/>
      <c r="E9" s="300"/>
      <c r="F9" s="300"/>
      <c r="G9" s="300"/>
      <c r="H9" s="300"/>
      <c r="I9" s="300"/>
      <c r="J9" s="300"/>
      <c r="K9" s="300"/>
      <c r="L9" s="300"/>
      <c r="M9" s="301"/>
      <c r="N9" s="301"/>
      <c r="O9" s="301"/>
      <c r="P9" s="301"/>
      <c r="Q9" s="301"/>
    </row>
    <row r="10" spans="1:17">
      <c r="A10" s="302"/>
      <c r="B10" s="302" t="s">
        <v>461</v>
      </c>
      <c r="C10" s="299" t="s">
        <v>293</v>
      </c>
      <c r="D10" s="299"/>
      <c r="E10" s="303"/>
      <c r="F10" s="303"/>
      <c r="G10" s="303"/>
      <c r="H10" s="303"/>
      <c r="I10" s="303"/>
      <c r="J10" s="303"/>
      <c r="K10" s="303"/>
      <c r="L10" s="303"/>
      <c r="M10" s="304"/>
      <c r="N10" s="304"/>
      <c r="O10" s="304"/>
      <c r="P10" s="304"/>
      <c r="Q10" s="304"/>
    </row>
    <row r="11" spans="1:17">
      <c r="A11" s="302"/>
      <c r="B11" s="302"/>
      <c r="C11" s="302"/>
      <c r="D11" s="200" t="s">
        <v>967</v>
      </c>
      <c r="E11" s="201">
        <v>164448</v>
      </c>
      <c r="F11" s="201">
        <v>48961</v>
      </c>
      <c r="G11" s="201">
        <v>213409</v>
      </c>
      <c r="H11" s="201">
        <v>26837</v>
      </c>
      <c r="I11" s="201">
        <v>0</v>
      </c>
      <c r="J11" s="201">
        <v>0</v>
      </c>
      <c r="K11" s="201">
        <v>100</v>
      </c>
      <c r="L11" s="201">
        <v>100</v>
      </c>
      <c r="M11" s="202">
        <v>107.625</v>
      </c>
      <c r="N11" s="202">
        <v>7.75</v>
      </c>
      <c r="O11" s="202">
        <v>4.2800002098083496</v>
      </c>
      <c r="P11" s="202">
        <v>13.479999542236328</v>
      </c>
      <c r="Q11" s="202">
        <v>25.509999752044678</v>
      </c>
    </row>
    <row r="12" spans="1:17">
      <c r="A12" s="302"/>
      <c r="B12" s="302"/>
      <c r="C12" s="302"/>
      <c r="D12" s="196" t="s">
        <v>968</v>
      </c>
      <c r="E12" s="198">
        <v>160860</v>
      </c>
      <c r="F12" s="198">
        <v>58126</v>
      </c>
      <c r="G12" s="198">
        <v>218986</v>
      </c>
      <c r="H12" s="198">
        <v>22125</v>
      </c>
      <c r="I12" s="198">
        <v>0</v>
      </c>
      <c r="J12" s="198">
        <v>0</v>
      </c>
      <c r="K12" s="198">
        <v>83</v>
      </c>
      <c r="L12" s="198">
        <v>83</v>
      </c>
      <c r="M12" s="199">
        <v>88.875</v>
      </c>
      <c r="N12" s="199">
        <v>6.1599998474121094</v>
      </c>
      <c r="O12" s="199">
        <v>4.2800002098083496</v>
      </c>
      <c r="P12" s="199">
        <v>11.579999923706055</v>
      </c>
      <c r="Q12" s="199">
        <v>22.019999980926514</v>
      </c>
    </row>
    <row r="13" spans="1:17">
      <c r="A13" s="302"/>
      <c r="B13" s="302"/>
      <c r="C13" s="302"/>
      <c r="D13" s="200" t="s">
        <v>969</v>
      </c>
      <c r="E13" s="201">
        <v>107960</v>
      </c>
      <c r="F13" s="201">
        <v>38439</v>
      </c>
      <c r="G13" s="201">
        <v>146399</v>
      </c>
      <c r="H13" s="201">
        <v>16525</v>
      </c>
      <c r="I13" s="201">
        <v>0</v>
      </c>
      <c r="J13" s="201">
        <v>0</v>
      </c>
      <c r="K13" s="201">
        <v>62</v>
      </c>
      <c r="L13" s="201">
        <v>62</v>
      </c>
      <c r="M13" s="202">
        <v>66.75</v>
      </c>
      <c r="N13" s="202">
        <v>3.75</v>
      </c>
      <c r="O13" s="202">
        <v>4.429999828338623</v>
      </c>
      <c r="P13" s="202">
        <v>7.679999828338623</v>
      </c>
      <c r="Q13" s="202">
        <v>15.859999656677246</v>
      </c>
    </row>
    <row r="14" spans="1:17">
      <c r="A14" s="302"/>
      <c r="B14" s="302"/>
      <c r="C14" s="302"/>
      <c r="D14" s="196" t="s">
        <v>970</v>
      </c>
      <c r="E14" s="198">
        <v>108964</v>
      </c>
      <c r="F14" s="198">
        <v>35846</v>
      </c>
      <c r="G14" s="198">
        <v>144810</v>
      </c>
      <c r="H14" s="198">
        <v>24817</v>
      </c>
      <c r="I14" s="198">
        <v>0</v>
      </c>
      <c r="J14" s="198">
        <v>0</v>
      </c>
      <c r="K14" s="198">
        <v>61</v>
      </c>
      <c r="L14" s="198">
        <v>61</v>
      </c>
      <c r="M14" s="199">
        <v>65.5</v>
      </c>
      <c r="N14" s="199">
        <v>4.4899997711181641</v>
      </c>
      <c r="O14" s="199">
        <v>0.25</v>
      </c>
      <c r="P14" s="199">
        <v>12.340000152587891</v>
      </c>
      <c r="Q14" s="199">
        <v>17.079999923706055</v>
      </c>
    </row>
    <row r="15" spans="1:17">
      <c r="A15" s="302"/>
      <c r="B15" s="302"/>
      <c r="C15" s="302"/>
      <c r="D15" s="200" t="s">
        <v>971</v>
      </c>
      <c r="E15" s="201">
        <v>76111</v>
      </c>
      <c r="F15" s="201">
        <v>26694</v>
      </c>
      <c r="G15" s="201">
        <v>102805</v>
      </c>
      <c r="H15" s="201">
        <v>10072</v>
      </c>
      <c r="I15" s="201">
        <v>3</v>
      </c>
      <c r="J15" s="201">
        <v>3</v>
      </c>
      <c r="K15" s="201">
        <v>87</v>
      </c>
      <c r="L15" s="201">
        <v>93</v>
      </c>
      <c r="M15" s="202">
        <v>94.5</v>
      </c>
      <c r="N15" s="202">
        <v>3</v>
      </c>
      <c r="O15" s="202">
        <v>8.1000003814697266</v>
      </c>
      <c r="P15" s="202">
        <v>18.549999237060547</v>
      </c>
      <c r="Q15" s="202">
        <v>29.649999618530273</v>
      </c>
    </row>
    <row r="16" spans="1:17">
      <c r="A16" s="302"/>
      <c r="B16" s="302"/>
      <c r="C16" s="302"/>
      <c r="D16" s="196" t="s">
        <v>972</v>
      </c>
      <c r="E16" s="198">
        <v>204523</v>
      </c>
      <c r="F16" s="198">
        <v>39900</v>
      </c>
      <c r="G16" s="198">
        <v>244423</v>
      </c>
      <c r="H16" s="198">
        <v>27167</v>
      </c>
      <c r="I16" s="198">
        <v>0</v>
      </c>
      <c r="J16" s="198">
        <v>2</v>
      </c>
      <c r="K16" s="198">
        <v>100</v>
      </c>
      <c r="L16" s="198">
        <v>102</v>
      </c>
      <c r="M16" s="199">
        <v>107.25</v>
      </c>
      <c r="N16" s="199">
        <v>7</v>
      </c>
      <c r="O16" s="199">
        <v>7.5999999046325684</v>
      </c>
      <c r="P16" s="199">
        <v>10.729999542236328</v>
      </c>
      <c r="Q16" s="199">
        <v>25.329999446868896</v>
      </c>
    </row>
    <row r="17" spans="1:17">
      <c r="A17" s="302"/>
      <c r="B17" s="302"/>
      <c r="C17" s="302"/>
      <c r="D17" s="200" t="s">
        <v>973</v>
      </c>
      <c r="E17" s="201">
        <v>244465</v>
      </c>
      <c r="F17" s="201">
        <v>58216</v>
      </c>
      <c r="G17" s="201">
        <v>302681</v>
      </c>
      <c r="H17" s="201">
        <v>34525</v>
      </c>
      <c r="I17" s="201">
        <v>0</v>
      </c>
      <c r="J17" s="201">
        <v>4</v>
      </c>
      <c r="K17" s="201">
        <v>119</v>
      </c>
      <c r="L17" s="201">
        <v>123</v>
      </c>
      <c r="M17" s="202">
        <v>125.5</v>
      </c>
      <c r="N17" s="202">
        <v>9.8500003814697266</v>
      </c>
      <c r="O17" s="202">
        <v>8.8199996948242188</v>
      </c>
      <c r="P17" s="202">
        <v>15.649999618530273</v>
      </c>
      <c r="Q17" s="202">
        <v>34.319999694824219</v>
      </c>
    </row>
    <row r="18" spans="1:17">
      <c r="A18" s="302"/>
      <c r="B18" s="302"/>
      <c r="C18" s="302"/>
      <c r="D18" s="196" t="s">
        <v>974</v>
      </c>
      <c r="E18" s="198">
        <v>121612</v>
      </c>
      <c r="F18" s="198">
        <v>35642</v>
      </c>
      <c r="G18" s="198">
        <v>157254</v>
      </c>
      <c r="H18" s="198">
        <v>16800</v>
      </c>
      <c r="I18" s="198">
        <v>0</v>
      </c>
      <c r="J18" s="198">
        <v>1</v>
      </c>
      <c r="K18" s="198">
        <v>51</v>
      </c>
      <c r="L18" s="198">
        <v>52</v>
      </c>
      <c r="M18" s="199">
        <v>54.5</v>
      </c>
      <c r="N18" s="199">
        <v>4.4000000953674316</v>
      </c>
      <c r="O18" s="199">
        <v>0.56000000238418579</v>
      </c>
      <c r="P18" s="199">
        <v>12.260000228881836</v>
      </c>
      <c r="Q18" s="199">
        <v>17.220000326633453</v>
      </c>
    </row>
    <row r="19" spans="1:17">
      <c r="A19" s="302"/>
      <c r="B19" s="302"/>
      <c r="C19" s="302"/>
      <c r="D19" s="200" t="s">
        <v>975</v>
      </c>
      <c r="E19" s="201">
        <v>219722</v>
      </c>
      <c r="F19" s="201">
        <v>60151</v>
      </c>
      <c r="G19" s="201">
        <v>279873</v>
      </c>
      <c r="H19" s="201">
        <v>33070</v>
      </c>
      <c r="I19" s="201">
        <v>0</v>
      </c>
      <c r="J19" s="201">
        <v>4</v>
      </c>
      <c r="K19" s="201">
        <v>122</v>
      </c>
      <c r="L19" s="201">
        <v>126</v>
      </c>
      <c r="M19" s="202">
        <v>130.875</v>
      </c>
      <c r="N19" s="202">
        <v>3.9000000953674316</v>
      </c>
      <c r="O19" s="202">
        <v>5.5</v>
      </c>
      <c r="P19" s="202">
        <v>24.479999542236328</v>
      </c>
      <c r="Q19" s="202">
        <v>33.87999963760376</v>
      </c>
    </row>
    <row r="20" spans="1:17">
      <c r="A20" s="302"/>
      <c r="B20" s="302"/>
      <c r="C20" s="302"/>
      <c r="D20" s="196" t="s">
        <v>976</v>
      </c>
      <c r="E20" s="198">
        <v>100328</v>
      </c>
      <c r="F20" s="198">
        <v>21479</v>
      </c>
      <c r="G20" s="198">
        <v>121807</v>
      </c>
      <c r="H20" s="198">
        <v>12697</v>
      </c>
      <c r="I20" s="198">
        <v>0</v>
      </c>
      <c r="J20" s="198">
        <v>2</v>
      </c>
      <c r="K20" s="198">
        <v>49</v>
      </c>
      <c r="L20" s="198">
        <v>51</v>
      </c>
      <c r="M20" s="199">
        <v>52.375</v>
      </c>
      <c r="N20" s="199">
        <v>5.630000114440918</v>
      </c>
      <c r="O20" s="199">
        <v>2</v>
      </c>
      <c r="P20" s="199">
        <v>7.059999942779541</v>
      </c>
      <c r="Q20" s="199">
        <v>14.690000057220459</v>
      </c>
    </row>
    <row r="21" spans="1:17">
      <c r="A21" s="302"/>
      <c r="B21" s="302"/>
      <c r="C21" s="302"/>
      <c r="D21" s="200" t="s">
        <v>977</v>
      </c>
      <c r="E21" s="201">
        <v>133632</v>
      </c>
      <c r="F21" s="201">
        <v>31775</v>
      </c>
      <c r="G21" s="201">
        <v>165407</v>
      </c>
      <c r="H21" s="201">
        <v>21665</v>
      </c>
      <c r="I21" s="201">
        <v>0</v>
      </c>
      <c r="J21" s="201">
        <v>0</v>
      </c>
      <c r="K21" s="201">
        <v>74</v>
      </c>
      <c r="L21" s="201">
        <v>74</v>
      </c>
      <c r="M21" s="202">
        <v>81</v>
      </c>
      <c r="N21" s="202">
        <v>5.3499999046325684</v>
      </c>
      <c r="O21" s="202">
        <v>2.5999999046325684</v>
      </c>
      <c r="P21" s="202">
        <v>7.3499999046325684</v>
      </c>
      <c r="Q21" s="202">
        <v>15.299999713897705</v>
      </c>
    </row>
    <row r="22" spans="1:17">
      <c r="A22" s="302"/>
      <c r="B22" s="302"/>
      <c r="C22" s="302"/>
      <c r="D22" s="196" t="s">
        <v>978</v>
      </c>
      <c r="E22" s="198">
        <v>128007</v>
      </c>
      <c r="F22" s="198">
        <v>56772</v>
      </c>
      <c r="G22" s="198">
        <v>184779</v>
      </c>
      <c r="H22" s="198">
        <v>28405</v>
      </c>
      <c r="I22" s="198">
        <v>0</v>
      </c>
      <c r="J22" s="198">
        <v>2</v>
      </c>
      <c r="K22" s="198">
        <v>96</v>
      </c>
      <c r="L22" s="198">
        <v>98</v>
      </c>
      <c r="M22" s="199">
        <v>100.5</v>
      </c>
      <c r="N22" s="199">
        <v>7.6999998092651367</v>
      </c>
      <c r="O22" s="199">
        <v>12.510000228881836</v>
      </c>
      <c r="P22" s="199">
        <v>1.8500000238418579</v>
      </c>
      <c r="Q22" s="199">
        <v>22.060000061988831</v>
      </c>
    </row>
    <row r="23" spans="1:17">
      <c r="A23" s="302"/>
      <c r="B23" s="302"/>
      <c r="C23" s="302"/>
      <c r="D23" s="200" t="s">
        <v>979</v>
      </c>
      <c r="E23" s="201">
        <v>191659</v>
      </c>
      <c r="F23" s="201">
        <v>50619</v>
      </c>
      <c r="G23" s="201">
        <v>242278</v>
      </c>
      <c r="H23" s="201">
        <v>29353</v>
      </c>
      <c r="I23" s="201">
        <v>1</v>
      </c>
      <c r="J23" s="201">
        <v>4</v>
      </c>
      <c r="K23" s="201">
        <v>95</v>
      </c>
      <c r="L23" s="201">
        <v>100</v>
      </c>
      <c r="M23" s="202">
        <v>102.875</v>
      </c>
      <c r="N23" s="202">
        <v>7</v>
      </c>
      <c r="O23" s="202">
        <v>6.3499999046325684</v>
      </c>
      <c r="P23" s="202">
        <v>15.239999771118164</v>
      </c>
      <c r="Q23" s="202">
        <v>28.589999675750732</v>
      </c>
    </row>
    <row r="24" spans="1:17">
      <c r="A24" s="302"/>
      <c r="B24" s="302"/>
      <c r="C24" s="302"/>
      <c r="D24" s="196" t="s">
        <v>980</v>
      </c>
      <c r="E24" s="198">
        <v>118032</v>
      </c>
      <c r="F24" s="198">
        <v>41812</v>
      </c>
      <c r="G24" s="198">
        <v>159844</v>
      </c>
      <c r="H24" s="198">
        <v>17559</v>
      </c>
      <c r="I24" s="198">
        <v>0</v>
      </c>
      <c r="J24" s="198">
        <v>0</v>
      </c>
      <c r="K24" s="198">
        <v>69</v>
      </c>
      <c r="L24" s="198">
        <v>69</v>
      </c>
      <c r="M24" s="199">
        <v>72.125</v>
      </c>
      <c r="N24" s="199">
        <v>4.5</v>
      </c>
      <c r="O24" s="199">
        <v>1</v>
      </c>
      <c r="P24" s="199">
        <v>11.350000381469727</v>
      </c>
      <c r="Q24" s="199">
        <v>16.850000381469727</v>
      </c>
    </row>
    <row r="25" spans="1:17">
      <c r="A25" s="302"/>
      <c r="B25" s="302"/>
      <c r="C25" s="302"/>
      <c r="D25" s="200" t="s">
        <v>981</v>
      </c>
      <c r="E25" s="201">
        <v>141465</v>
      </c>
      <c r="F25" s="201">
        <v>36066</v>
      </c>
      <c r="G25" s="201">
        <v>177531</v>
      </c>
      <c r="H25" s="201">
        <v>21909</v>
      </c>
      <c r="I25" s="201">
        <v>0</v>
      </c>
      <c r="J25" s="201">
        <v>5</v>
      </c>
      <c r="K25" s="201">
        <v>76</v>
      </c>
      <c r="L25" s="201">
        <v>81</v>
      </c>
      <c r="M25" s="202">
        <v>84.25</v>
      </c>
      <c r="N25" s="202">
        <v>8.2200002670288086</v>
      </c>
      <c r="O25" s="202">
        <v>4.0999999046325684</v>
      </c>
      <c r="P25" s="202">
        <v>8.4899997711181641</v>
      </c>
      <c r="Q25" s="202">
        <v>20.809999942779541</v>
      </c>
    </row>
    <row r="26" spans="1:17">
      <c r="A26" s="302"/>
      <c r="B26" s="302"/>
      <c r="C26" s="302"/>
      <c r="D26" s="196" t="s">
        <v>982</v>
      </c>
      <c r="E26" s="198">
        <v>211659</v>
      </c>
      <c r="F26" s="198">
        <v>53068</v>
      </c>
      <c r="G26" s="198">
        <v>264727</v>
      </c>
      <c r="H26" s="198">
        <v>32312</v>
      </c>
      <c r="I26" s="198">
        <v>1</v>
      </c>
      <c r="J26" s="198">
        <v>2</v>
      </c>
      <c r="K26" s="198">
        <v>120</v>
      </c>
      <c r="L26" s="198">
        <v>123</v>
      </c>
      <c r="M26" s="199">
        <v>132.5</v>
      </c>
      <c r="N26" s="199">
        <v>12.189999580383301</v>
      </c>
      <c r="O26" s="199">
        <v>3.7000000476837158</v>
      </c>
      <c r="P26" s="199">
        <v>13.680000305175781</v>
      </c>
      <c r="Q26" s="199">
        <v>29.569999933242798</v>
      </c>
    </row>
    <row r="27" spans="1:17">
      <c r="A27" s="302"/>
      <c r="B27" s="302"/>
      <c r="C27" s="302"/>
      <c r="D27" s="200" t="s">
        <v>983</v>
      </c>
      <c r="E27" s="201">
        <v>81274</v>
      </c>
      <c r="F27" s="201">
        <v>31033</v>
      </c>
      <c r="G27" s="201">
        <v>112307</v>
      </c>
      <c r="H27" s="201">
        <v>13104</v>
      </c>
      <c r="I27" s="201">
        <v>0</v>
      </c>
      <c r="J27" s="201">
        <v>1</v>
      </c>
      <c r="K27" s="201">
        <v>50</v>
      </c>
      <c r="L27" s="201">
        <v>51</v>
      </c>
      <c r="M27" s="202">
        <v>52.875</v>
      </c>
      <c r="N27" s="202">
        <v>4.7199997901916504</v>
      </c>
      <c r="O27" s="202">
        <v>2</v>
      </c>
      <c r="P27" s="202">
        <v>5.3400001525878906</v>
      </c>
      <c r="Q27" s="202">
        <v>12.059999942779541</v>
      </c>
    </row>
    <row r="28" spans="1:17">
      <c r="A28" s="302"/>
      <c r="B28" s="302"/>
      <c r="C28" s="302"/>
      <c r="D28" s="196" t="s">
        <v>984</v>
      </c>
      <c r="E28" s="198">
        <v>197860</v>
      </c>
      <c r="F28" s="198">
        <v>53649</v>
      </c>
      <c r="G28" s="198">
        <v>251509</v>
      </c>
      <c r="H28" s="198">
        <v>29879</v>
      </c>
      <c r="I28" s="198">
        <v>0</v>
      </c>
      <c r="J28" s="198">
        <v>1</v>
      </c>
      <c r="K28" s="198">
        <v>116</v>
      </c>
      <c r="L28" s="198">
        <v>117</v>
      </c>
      <c r="M28" s="199">
        <v>124.75</v>
      </c>
      <c r="N28" s="199">
        <v>3.7799999713897705</v>
      </c>
      <c r="O28" s="199">
        <v>7.7600002288818359</v>
      </c>
      <c r="P28" s="199">
        <v>19.879999160766602</v>
      </c>
      <c r="Q28" s="199">
        <v>31.419999361038208</v>
      </c>
    </row>
    <row r="29" spans="1:17">
      <c r="A29" s="302"/>
      <c r="B29" s="302"/>
      <c r="C29" s="302"/>
      <c r="D29" s="200" t="s">
        <v>985</v>
      </c>
      <c r="E29" s="201">
        <v>135395</v>
      </c>
      <c r="F29" s="201">
        <v>50471</v>
      </c>
      <c r="G29" s="201">
        <v>185866</v>
      </c>
      <c r="H29" s="201">
        <v>22055</v>
      </c>
      <c r="I29" s="201">
        <v>0</v>
      </c>
      <c r="J29" s="201">
        <v>0</v>
      </c>
      <c r="K29" s="201">
        <v>73</v>
      </c>
      <c r="L29" s="201">
        <v>73</v>
      </c>
      <c r="M29" s="202">
        <v>77.125</v>
      </c>
      <c r="N29" s="202">
        <v>3</v>
      </c>
      <c r="O29" s="202">
        <v>6</v>
      </c>
      <c r="P29" s="202">
        <v>10.319999694824219</v>
      </c>
      <c r="Q29" s="202">
        <v>19.319999694824219</v>
      </c>
    </row>
    <row r="30" spans="1:17">
      <c r="A30" s="302"/>
      <c r="B30" s="302"/>
      <c r="C30" s="302"/>
      <c r="D30" s="196" t="s">
        <v>986</v>
      </c>
      <c r="E30" s="198">
        <v>128765</v>
      </c>
      <c r="F30" s="198">
        <v>41721</v>
      </c>
      <c r="G30" s="198">
        <v>170486</v>
      </c>
      <c r="H30" s="198">
        <v>21253</v>
      </c>
      <c r="I30" s="198">
        <v>0</v>
      </c>
      <c r="J30" s="198">
        <v>0</v>
      </c>
      <c r="K30" s="198">
        <v>77</v>
      </c>
      <c r="L30" s="198">
        <v>77</v>
      </c>
      <c r="M30" s="199">
        <v>81.5</v>
      </c>
      <c r="N30" s="199">
        <v>4</v>
      </c>
      <c r="O30" s="199">
        <v>1</v>
      </c>
      <c r="P30" s="199">
        <v>12.720000267028809</v>
      </c>
      <c r="Q30" s="199">
        <v>17.720000267028809</v>
      </c>
    </row>
    <row r="31" spans="1:17">
      <c r="A31" s="302"/>
      <c r="B31" s="302"/>
      <c r="C31" s="302"/>
      <c r="D31" s="200" t="s">
        <v>987</v>
      </c>
      <c r="E31" s="201">
        <v>164378</v>
      </c>
      <c r="F31" s="201">
        <v>48163</v>
      </c>
      <c r="G31" s="201">
        <v>212541</v>
      </c>
      <c r="H31" s="201">
        <v>25196</v>
      </c>
      <c r="I31" s="201">
        <v>0</v>
      </c>
      <c r="J31" s="201">
        <v>0</v>
      </c>
      <c r="K31" s="201">
        <v>97</v>
      </c>
      <c r="L31" s="201">
        <v>97</v>
      </c>
      <c r="M31" s="202">
        <v>104</v>
      </c>
      <c r="N31" s="202">
        <v>3</v>
      </c>
      <c r="O31" s="202">
        <v>6</v>
      </c>
      <c r="P31" s="202">
        <v>15.489999771118164</v>
      </c>
      <c r="Q31" s="202">
        <v>24.489999771118164</v>
      </c>
    </row>
    <row r="32" spans="1:17">
      <c r="A32" s="302"/>
      <c r="B32" s="302"/>
      <c r="C32" s="302"/>
      <c r="D32" s="196" t="s">
        <v>988</v>
      </c>
      <c r="E32" s="198">
        <v>177308</v>
      </c>
      <c r="F32" s="198">
        <v>50843</v>
      </c>
      <c r="G32" s="198">
        <v>228151</v>
      </c>
      <c r="H32" s="198">
        <v>24666</v>
      </c>
      <c r="I32" s="198">
        <v>1</v>
      </c>
      <c r="J32" s="198">
        <v>1</v>
      </c>
      <c r="K32" s="198">
        <v>93</v>
      </c>
      <c r="L32" s="198">
        <v>95</v>
      </c>
      <c r="M32" s="199">
        <v>100.75</v>
      </c>
      <c r="N32" s="199">
        <v>7.1500000953674316</v>
      </c>
      <c r="O32" s="199">
        <v>4</v>
      </c>
      <c r="P32" s="199">
        <v>12.5</v>
      </c>
      <c r="Q32" s="199">
        <v>23.650000095367432</v>
      </c>
    </row>
    <row r="33" spans="1:17">
      <c r="A33" s="302"/>
      <c r="B33" s="302"/>
      <c r="C33" s="302"/>
      <c r="D33" s="200" t="s">
        <v>989</v>
      </c>
      <c r="E33" s="201">
        <v>165250</v>
      </c>
      <c r="F33" s="201">
        <v>35927</v>
      </c>
      <c r="G33" s="201">
        <v>201177</v>
      </c>
      <c r="H33" s="201">
        <v>31911</v>
      </c>
      <c r="I33" s="201">
        <v>0</v>
      </c>
      <c r="J33" s="201">
        <v>2</v>
      </c>
      <c r="K33" s="201">
        <v>86</v>
      </c>
      <c r="L33" s="201">
        <v>88</v>
      </c>
      <c r="M33" s="202">
        <v>91.75</v>
      </c>
      <c r="N33" s="202">
        <v>6.940000057220459</v>
      </c>
      <c r="O33" s="202">
        <v>7.880000114440918</v>
      </c>
      <c r="P33" s="202">
        <v>7.8299999237060547</v>
      </c>
      <c r="Q33" s="202">
        <v>22.650000095367432</v>
      </c>
    </row>
    <row r="34" spans="1:17">
      <c r="A34" s="302"/>
      <c r="B34" s="302"/>
      <c r="C34" s="302"/>
      <c r="D34" s="196" t="s">
        <v>990</v>
      </c>
      <c r="E34" s="198">
        <v>236602</v>
      </c>
      <c r="F34" s="198">
        <v>59084</v>
      </c>
      <c r="G34" s="198">
        <v>295686</v>
      </c>
      <c r="H34" s="198">
        <v>40903</v>
      </c>
      <c r="I34" s="198">
        <v>0</v>
      </c>
      <c r="J34" s="198">
        <v>0</v>
      </c>
      <c r="K34" s="198">
        <v>131</v>
      </c>
      <c r="L34" s="198">
        <v>131</v>
      </c>
      <c r="M34" s="199">
        <v>140</v>
      </c>
      <c r="N34" s="199">
        <v>9.8999996185302734</v>
      </c>
      <c r="O34" s="199">
        <v>9.6499996185302734</v>
      </c>
      <c r="P34" s="199">
        <v>17.950000762939453</v>
      </c>
      <c r="Q34" s="199">
        <v>37.5</v>
      </c>
    </row>
    <row r="35" spans="1:17">
      <c r="A35" s="302"/>
      <c r="B35" s="302"/>
      <c r="C35" s="302"/>
      <c r="D35" s="200" t="s">
        <v>991</v>
      </c>
      <c r="E35" s="201">
        <v>142311</v>
      </c>
      <c r="F35" s="201">
        <v>38034</v>
      </c>
      <c r="G35" s="201">
        <v>180345</v>
      </c>
      <c r="H35" s="201">
        <v>20444</v>
      </c>
      <c r="I35" s="201">
        <v>0</v>
      </c>
      <c r="J35" s="201">
        <v>2</v>
      </c>
      <c r="K35" s="201">
        <v>65</v>
      </c>
      <c r="L35" s="201">
        <v>67</v>
      </c>
      <c r="M35" s="202">
        <v>71.875</v>
      </c>
      <c r="N35" s="202">
        <v>4.8400001525878906</v>
      </c>
      <c r="O35" s="202">
        <v>5.8000001907348633</v>
      </c>
      <c r="P35" s="202">
        <v>9.6000003814697266</v>
      </c>
      <c r="Q35" s="202">
        <v>20.24000072479248</v>
      </c>
    </row>
    <row r="36" spans="1:17">
      <c r="A36" s="302"/>
      <c r="B36" s="302"/>
      <c r="C36" s="302"/>
      <c r="D36" s="196" t="s">
        <v>992</v>
      </c>
      <c r="E36" s="198">
        <v>219854</v>
      </c>
      <c r="F36" s="198">
        <v>62970</v>
      </c>
      <c r="G36" s="198">
        <v>282824</v>
      </c>
      <c r="H36" s="198">
        <v>30668</v>
      </c>
      <c r="I36" s="198">
        <v>0</v>
      </c>
      <c r="J36" s="198">
        <v>2</v>
      </c>
      <c r="K36" s="198">
        <v>103</v>
      </c>
      <c r="L36" s="198">
        <v>105</v>
      </c>
      <c r="M36" s="199">
        <v>112.125</v>
      </c>
      <c r="N36" s="199">
        <v>5.8000001907348633</v>
      </c>
      <c r="O36" s="199">
        <v>4</v>
      </c>
      <c r="P36" s="199">
        <v>20.670000076293945</v>
      </c>
      <c r="Q36" s="199">
        <v>30.470000267028809</v>
      </c>
    </row>
    <row r="37" spans="1:17">
      <c r="A37" s="302"/>
      <c r="B37" s="302"/>
      <c r="C37" s="302"/>
      <c r="D37" s="200" t="s">
        <v>993</v>
      </c>
      <c r="E37" s="201">
        <v>194819</v>
      </c>
      <c r="F37" s="201">
        <v>47044</v>
      </c>
      <c r="G37" s="201">
        <v>241863</v>
      </c>
      <c r="H37" s="201">
        <v>31961</v>
      </c>
      <c r="I37" s="201">
        <v>0</v>
      </c>
      <c r="J37" s="201">
        <v>0</v>
      </c>
      <c r="K37" s="201">
        <v>122</v>
      </c>
      <c r="L37" s="201">
        <v>122</v>
      </c>
      <c r="M37" s="202">
        <v>129.625</v>
      </c>
      <c r="N37" s="202">
        <v>7.25</v>
      </c>
      <c r="O37" s="202">
        <v>9.5</v>
      </c>
      <c r="P37" s="202">
        <v>11.699999809265137</v>
      </c>
      <c r="Q37" s="202">
        <v>28.449999809265137</v>
      </c>
    </row>
    <row r="38" spans="1:17">
      <c r="A38" s="302"/>
      <c r="B38" s="302"/>
      <c r="C38" s="302"/>
      <c r="D38" s="196" t="s">
        <v>994</v>
      </c>
      <c r="E38" s="198">
        <v>164046</v>
      </c>
      <c r="F38" s="198">
        <v>48964</v>
      </c>
      <c r="G38" s="198">
        <v>213010</v>
      </c>
      <c r="H38" s="198">
        <v>23258</v>
      </c>
      <c r="I38" s="198">
        <v>0</v>
      </c>
      <c r="J38" s="198">
        <v>4</v>
      </c>
      <c r="K38" s="198">
        <v>85</v>
      </c>
      <c r="L38" s="198">
        <v>89</v>
      </c>
      <c r="M38" s="199">
        <v>92.875</v>
      </c>
      <c r="N38" s="199">
        <v>5.2399997711181641</v>
      </c>
      <c r="O38" s="199">
        <v>8.8100004196166992</v>
      </c>
      <c r="P38" s="199">
        <v>10.829999923706055</v>
      </c>
      <c r="Q38" s="199">
        <v>24.880000114440918</v>
      </c>
    </row>
    <row r="39" spans="1:17">
      <c r="A39" s="302"/>
      <c r="B39" s="302"/>
      <c r="C39" s="302"/>
      <c r="D39" s="200" t="s">
        <v>995</v>
      </c>
      <c r="E39" s="201">
        <v>116406</v>
      </c>
      <c r="F39" s="201">
        <v>27179</v>
      </c>
      <c r="G39" s="201">
        <v>143585</v>
      </c>
      <c r="H39" s="201">
        <v>14806</v>
      </c>
      <c r="I39" s="201">
        <v>0</v>
      </c>
      <c r="J39" s="201">
        <v>0</v>
      </c>
      <c r="K39" s="201">
        <v>52</v>
      </c>
      <c r="L39" s="201">
        <v>52</v>
      </c>
      <c r="M39" s="202">
        <v>53.875</v>
      </c>
      <c r="N39" s="202">
        <v>4</v>
      </c>
      <c r="O39" s="202">
        <v>2.440000057220459</v>
      </c>
      <c r="P39" s="202">
        <v>8</v>
      </c>
      <c r="Q39" s="202">
        <v>14.440000057220459</v>
      </c>
    </row>
    <row r="40" spans="1:17">
      <c r="A40" s="302"/>
      <c r="B40" s="302"/>
      <c r="C40" s="302"/>
      <c r="D40" s="196" t="s">
        <v>996</v>
      </c>
      <c r="E40" s="198">
        <v>118130</v>
      </c>
      <c r="F40" s="198">
        <v>39315</v>
      </c>
      <c r="G40" s="198">
        <v>157445</v>
      </c>
      <c r="H40" s="198">
        <v>17535</v>
      </c>
      <c r="I40" s="198">
        <v>0</v>
      </c>
      <c r="J40" s="198">
        <v>0</v>
      </c>
      <c r="K40" s="198">
        <v>62</v>
      </c>
      <c r="L40" s="198">
        <v>62</v>
      </c>
      <c r="M40" s="199">
        <v>67</v>
      </c>
      <c r="N40" s="199">
        <v>4</v>
      </c>
      <c r="O40" s="199">
        <v>3.380000114440918</v>
      </c>
      <c r="P40" s="199">
        <v>10.939999580383301</v>
      </c>
      <c r="Q40" s="199">
        <v>18.319999694824219</v>
      </c>
    </row>
    <row r="41" spans="1:17">
      <c r="A41" s="302"/>
      <c r="B41" s="302"/>
      <c r="C41" s="302"/>
      <c r="D41" s="200" t="s">
        <v>997</v>
      </c>
      <c r="E41" s="201">
        <v>126117</v>
      </c>
      <c r="F41" s="201">
        <v>45410</v>
      </c>
      <c r="G41" s="201">
        <v>171527</v>
      </c>
      <c r="H41" s="201">
        <v>20497</v>
      </c>
      <c r="I41" s="201">
        <v>0</v>
      </c>
      <c r="J41" s="201">
        <v>2</v>
      </c>
      <c r="K41" s="201">
        <v>73</v>
      </c>
      <c r="L41" s="201">
        <v>75</v>
      </c>
      <c r="M41" s="202">
        <v>80.25</v>
      </c>
      <c r="N41" s="202">
        <v>6.880000114440918</v>
      </c>
      <c r="O41" s="202">
        <v>4.9000000953674316</v>
      </c>
      <c r="P41" s="202">
        <v>6.880000114440918</v>
      </c>
      <c r="Q41" s="202">
        <v>18.660000324249268</v>
      </c>
    </row>
    <row r="42" spans="1:17">
      <c r="A42" s="302"/>
      <c r="B42" s="302"/>
      <c r="C42" s="302"/>
      <c r="D42" s="196" t="s">
        <v>998</v>
      </c>
      <c r="E42" s="198">
        <v>172951</v>
      </c>
      <c r="F42" s="198">
        <v>43578</v>
      </c>
      <c r="G42" s="198">
        <v>216529</v>
      </c>
      <c r="H42" s="198">
        <v>27046</v>
      </c>
      <c r="I42" s="198">
        <v>0</v>
      </c>
      <c r="J42" s="198">
        <v>2</v>
      </c>
      <c r="K42" s="198">
        <v>104</v>
      </c>
      <c r="L42" s="198">
        <v>106</v>
      </c>
      <c r="M42" s="199">
        <v>114</v>
      </c>
      <c r="N42" s="199">
        <v>7.3400001525878906</v>
      </c>
      <c r="O42" s="199">
        <v>4.9000000953674316</v>
      </c>
      <c r="P42" s="199">
        <v>12.600000381469727</v>
      </c>
      <c r="Q42" s="199">
        <v>24.840000629425049</v>
      </c>
    </row>
    <row r="43" spans="1:17">
      <c r="A43" s="302"/>
      <c r="B43" s="302"/>
      <c r="C43" s="302"/>
      <c r="D43" s="200" t="s">
        <v>999</v>
      </c>
      <c r="E43" s="201">
        <v>151288</v>
      </c>
      <c r="F43" s="201">
        <v>47881</v>
      </c>
      <c r="G43" s="201">
        <v>199169</v>
      </c>
      <c r="H43" s="201">
        <v>30233</v>
      </c>
      <c r="I43" s="201">
        <v>0</v>
      </c>
      <c r="J43" s="201">
        <v>1</v>
      </c>
      <c r="K43" s="201">
        <v>92</v>
      </c>
      <c r="L43" s="201">
        <v>93</v>
      </c>
      <c r="M43" s="202">
        <v>97</v>
      </c>
      <c r="N43" s="202">
        <v>3.619999885559082</v>
      </c>
      <c r="O43" s="202">
        <v>3.1500000953674316</v>
      </c>
      <c r="P43" s="202">
        <v>14.819999694824219</v>
      </c>
      <c r="Q43" s="202">
        <v>21.589999675750732</v>
      </c>
    </row>
    <row r="44" spans="1:17">
      <c r="A44" s="302"/>
      <c r="B44" s="302"/>
      <c r="C44" s="302"/>
      <c r="D44" s="196" t="s">
        <v>1000</v>
      </c>
      <c r="E44" s="198">
        <v>117490</v>
      </c>
      <c r="F44" s="198">
        <v>36481</v>
      </c>
      <c r="G44" s="198">
        <v>153971</v>
      </c>
      <c r="H44" s="198">
        <v>17521</v>
      </c>
      <c r="I44" s="198">
        <v>0</v>
      </c>
      <c r="J44" s="198">
        <v>0</v>
      </c>
      <c r="K44" s="198">
        <v>62</v>
      </c>
      <c r="L44" s="198">
        <v>62</v>
      </c>
      <c r="M44" s="199">
        <v>64.5</v>
      </c>
      <c r="N44" s="199">
        <v>2.5</v>
      </c>
      <c r="O44" s="199">
        <v>7.7300000190734863</v>
      </c>
      <c r="P44" s="199">
        <v>7.3000001907348633</v>
      </c>
      <c r="Q44" s="199">
        <v>17.53000020980835</v>
      </c>
    </row>
    <row r="45" spans="1:17">
      <c r="A45" s="302"/>
      <c r="B45" s="302"/>
      <c r="C45" s="302"/>
      <c r="D45" s="200" t="s">
        <v>1001</v>
      </c>
      <c r="E45" s="201">
        <v>137874</v>
      </c>
      <c r="F45" s="201">
        <v>43498</v>
      </c>
      <c r="G45" s="201">
        <v>181372</v>
      </c>
      <c r="H45" s="201">
        <v>19493</v>
      </c>
      <c r="I45" s="201">
        <v>0</v>
      </c>
      <c r="J45" s="201">
        <v>1</v>
      </c>
      <c r="K45" s="201">
        <v>78</v>
      </c>
      <c r="L45" s="201">
        <v>79</v>
      </c>
      <c r="M45" s="202">
        <v>84.375</v>
      </c>
      <c r="N45" s="202">
        <v>6.5900001525878906</v>
      </c>
      <c r="O45" s="202">
        <v>4.75</v>
      </c>
      <c r="P45" s="202">
        <v>8.5500001907348633</v>
      </c>
      <c r="Q45" s="202">
        <v>19.890000343322754</v>
      </c>
    </row>
    <row r="46" spans="1:17">
      <c r="A46" s="302"/>
      <c r="B46" s="302"/>
      <c r="C46" s="302"/>
      <c r="D46" s="196" t="s">
        <v>1002</v>
      </c>
      <c r="E46" s="198">
        <v>112433</v>
      </c>
      <c r="F46" s="198">
        <v>34129</v>
      </c>
      <c r="G46" s="198">
        <v>146562</v>
      </c>
      <c r="H46" s="198">
        <v>19476</v>
      </c>
      <c r="I46" s="198">
        <v>0</v>
      </c>
      <c r="J46" s="198">
        <v>0</v>
      </c>
      <c r="K46" s="198">
        <v>65</v>
      </c>
      <c r="L46" s="198">
        <v>65</v>
      </c>
      <c r="M46" s="199">
        <v>70.625</v>
      </c>
      <c r="N46" s="199">
        <v>3.5999999046325684</v>
      </c>
      <c r="O46" s="199">
        <v>2</v>
      </c>
      <c r="P46" s="199">
        <v>7.5</v>
      </c>
      <c r="Q46" s="199">
        <v>13.099999904632568</v>
      </c>
    </row>
    <row r="47" spans="1:17">
      <c r="A47" s="302"/>
      <c r="B47" s="302"/>
      <c r="C47" s="302"/>
      <c r="D47" s="200" t="s">
        <v>1003</v>
      </c>
      <c r="E47" s="201">
        <v>312417</v>
      </c>
      <c r="F47" s="201">
        <v>69137</v>
      </c>
      <c r="G47" s="201">
        <v>381554</v>
      </c>
      <c r="H47" s="201">
        <v>48051</v>
      </c>
      <c r="I47" s="201">
        <v>0</v>
      </c>
      <c r="J47" s="201">
        <v>3</v>
      </c>
      <c r="K47" s="201">
        <v>173</v>
      </c>
      <c r="L47" s="201">
        <v>176</v>
      </c>
      <c r="M47" s="202">
        <v>183.5</v>
      </c>
      <c r="N47" s="202">
        <v>14.649999618530273</v>
      </c>
      <c r="O47" s="202">
        <v>1.8999999761581421</v>
      </c>
      <c r="P47" s="202">
        <v>33.150001525878906</v>
      </c>
      <c r="Q47" s="202">
        <v>49.700001120567322</v>
      </c>
    </row>
    <row r="48" spans="1:17">
      <c r="A48" s="302"/>
      <c r="B48" s="302"/>
      <c r="C48" s="302"/>
      <c r="D48" s="196" t="s">
        <v>1004</v>
      </c>
      <c r="E48" s="198">
        <v>147138</v>
      </c>
      <c r="F48" s="198">
        <v>40660</v>
      </c>
      <c r="G48" s="198">
        <v>187798</v>
      </c>
      <c r="H48" s="198">
        <v>23686</v>
      </c>
      <c r="I48" s="198">
        <v>1</v>
      </c>
      <c r="J48" s="198">
        <v>5</v>
      </c>
      <c r="K48" s="198">
        <v>101</v>
      </c>
      <c r="L48" s="198">
        <v>107</v>
      </c>
      <c r="M48" s="199">
        <v>103.75</v>
      </c>
      <c r="N48" s="199">
        <v>14.909999847412109</v>
      </c>
      <c r="O48" s="199">
        <v>0</v>
      </c>
      <c r="P48" s="199">
        <v>2.7000000476837158</v>
      </c>
      <c r="Q48" s="199">
        <v>17.609999895095825</v>
      </c>
    </row>
    <row r="49" spans="1:17">
      <c r="A49" s="302"/>
      <c r="B49" s="302"/>
      <c r="C49" s="302"/>
      <c r="D49" s="200" t="s">
        <v>1005</v>
      </c>
      <c r="E49" s="201">
        <v>296107</v>
      </c>
      <c r="F49" s="201">
        <v>78760</v>
      </c>
      <c r="G49" s="201">
        <v>374867</v>
      </c>
      <c r="H49" s="201">
        <v>46928</v>
      </c>
      <c r="I49" s="201">
        <v>0</v>
      </c>
      <c r="J49" s="201">
        <v>2</v>
      </c>
      <c r="K49" s="201">
        <v>158</v>
      </c>
      <c r="L49" s="201">
        <v>160</v>
      </c>
      <c r="M49" s="202">
        <v>164.375</v>
      </c>
      <c r="N49" s="202">
        <v>15.140000343322754</v>
      </c>
      <c r="O49" s="202">
        <v>7.6100001335144043</v>
      </c>
      <c r="P49" s="202">
        <v>23.700000762939453</v>
      </c>
      <c r="Q49" s="202">
        <v>46.450001239776611</v>
      </c>
    </row>
    <row r="50" spans="1:17">
      <c r="A50" s="302"/>
      <c r="B50" s="302"/>
      <c r="C50" s="302"/>
      <c r="D50" s="196" t="s">
        <v>1006</v>
      </c>
      <c r="E50" s="198">
        <v>136951</v>
      </c>
      <c r="F50" s="198">
        <v>35138</v>
      </c>
      <c r="G50" s="198">
        <v>172089</v>
      </c>
      <c r="H50" s="198">
        <v>19072</v>
      </c>
      <c r="I50" s="198">
        <v>1</v>
      </c>
      <c r="J50" s="198">
        <v>1</v>
      </c>
      <c r="K50" s="198">
        <v>72</v>
      </c>
      <c r="L50" s="198">
        <v>74</v>
      </c>
      <c r="M50" s="199">
        <v>78.625</v>
      </c>
      <c r="N50" s="199">
        <v>8.380000114440918</v>
      </c>
      <c r="O50" s="199">
        <v>0</v>
      </c>
      <c r="P50" s="199">
        <v>12.300000190734863</v>
      </c>
      <c r="Q50" s="199">
        <v>20.680000305175781</v>
      </c>
    </row>
    <row r="51" spans="1:17">
      <c r="A51" s="302"/>
      <c r="B51" s="302"/>
      <c r="C51" s="302"/>
      <c r="D51" s="200" t="s">
        <v>1007</v>
      </c>
      <c r="E51" s="201">
        <v>160727</v>
      </c>
      <c r="F51" s="201">
        <v>40199</v>
      </c>
      <c r="G51" s="201">
        <v>200926</v>
      </c>
      <c r="H51" s="201">
        <v>24704</v>
      </c>
      <c r="I51" s="201">
        <v>0</v>
      </c>
      <c r="J51" s="201">
        <v>0</v>
      </c>
      <c r="K51" s="201">
        <v>88</v>
      </c>
      <c r="L51" s="201">
        <v>88</v>
      </c>
      <c r="M51" s="202">
        <v>94.625</v>
      </c>
      <c r="N51" s="202">
        <v>5.5</v>
      </c>
      <c r="O51" s="202">
        <v>6.380000114440918</v>
      </c>
      <c r="P51" s="202">
        <v>11.710000038146973</v>
      </c>
      <c r="Q51" s="202">
        <v>23.590000152587891</v>
      </c>
    </row>
    <row r="52" spans="1:17">
      <c r="A52" s="302"/>
      <c r="B52" s="302"/>
      <c r="C52" s="302"/>
      <c r="D52" s="196" t="s">
        <v>1008</v>
      </c>
      <c r="E52" s="198">
        <v>222656</v>
      </c>
      <c r="F52" s="198">
        <v>66335</v>
      </c>
      <c r="G52" s="198">
        <v>288991</v>
      </c>
      <c r="H52" s="198">
        <v>29322</v>
      </c>
      <c r="I52" s="198">
        <v>0</v>
      </c>
      <c r="J52" s="198">
        <v>2</v>
      </c>
      <c r="K52" s="198">
        <v>104</v>
      </c>
      <c r="L52" s="198">
        <v>106</v>
      </c>
      <c r="M52" s="199">
        <v>106.875</v>
      </c>
      <c r="N52" s="199">
        <v>9.1499996185302734</v>
      </c>
      <c r="O52" s="199">
        <v>1.809999942779541</v>
      </c>
      <c r="P52" s="199">
        <v>19.620000839233398</v>
      </c>
      <c r="Q52" s="199">
        <v>30.580000400543213</v>
      </c>
    </row>
    <row r="53" spans="1:17">
      <c r="A53" s="302"/>
      <c r="B53" s="302"/>
      <c r="C53" s="302"/>
      <c r="D53" s="200" t="s">
        <v>1009</v>
      </c>
      <c r="E53" s="201">
        <v>212586</v>
      </c>
      <c r="F53" s="201">
        <v>42245</v>
      </c>
      <c r="G53" s="201">
        <v>254831</v>
      </c>
      <c r="H53" s="201">
        <v>22351</v>
      </c>
      <c r="I53" s="201">
        <v>0</v>
      </c>
      <c r="J53" s="201">
        <v>3</v>
      </c>
      <c r="K53" s="201">
        <v>73</v>
      </c>
      <c r="L53" s="201">
        <v>76</v>
      </c>
      <c r="M53" s="202">
        <v>76.875</v>
      </c>
      <c r="N53" s="202">
        <v>10.689999580383301</v>
      </c>
      <c r="O53" s="202">
        <v>3.630000114440918</v>
      </c>
      <c r="P53" s="202">
        <v>14.699999809265137</v>
      </c>
      <c r="Q53" s="202">
        <v>29.019999504089355</v>
      </c>
    </row>
    <row r="54" spans="1:17">
      <c r="A54" s="302"/>
      <c r="B54" s="302"/>
      <c r="C54" s="302"/>
      <c r="D54" s="196" t="s">
        <v>1010</v>
      </c>
      <c r="E54" s="198">
        <v>163256</v>
      </c>
      <c r="F54" s="198">
        <v>37187</v>
      </c>
      <c r="G54" s="198">
        <v>200443</v>
      </c>
      <c r="H54" s="198">
        <v>25974</v>
      </c>
      <c r="I54" s="198">
        <v>1</v>
      </c>
      <c r="J54" s="198">
        <v>1</v>
      </c>
      <c r="K54" s="198">
        <v>82</v>
      </c>
      <c r="L54" s="198">
        <v>84</v>
      </c>
      <c r="M54" s="199">
        <v>89.125</v>
      </c>
      <c r="N54" s="199">
        <v>6</v>
      </c>
      <c r="O54" s="199">
        <v>3.75</v>
      </c>
      <c r="P54" s="199">
        <v>11.25</v>
      </c>
      <c r="Q54" s="199">
        <v>21</v>
      </c>
    </row>
    <row r="55" spans="1:17">
      <c r="A55" s="302"/>
      <c r="B55" s="302"/>
      <c r="C55" s="302"/>
      <c r="D55" s="200" t="s">
        <v>1011</v>
      </c>
      <c r="E55" s="201">
        <v>106992</v>
      </c>
      <c r="F55" s="201">
        <v>24910</v>
      </c>
      <c r="G55" s="201">
        <v>131902</v>
      </c>
      <c r="H55" s="201">
        <v>16708</v>
      </c>
      <c r="I55" s="201">
        <v>0</v>
      </c>
      <c r="J55" s="201">
        <v>0</v>
      </c>
      <c r="K55" s="201">
        <v>59</v>
      </c>
      <c r="L55" s="201">
        <v>59</v>
      </c>
      <c r="M55" s="202">
        <v>64</v>
      </c>
      <c r="N55" s="202">
        <v>3.940000057220459</v>
      </c>
      <c r="O55" s="202">
        <v>4</v>
      </c>
      <c r="P55" s="202">
        <v>9.25</v>
      </c>
      <c r="Q55" s="202">
        <v>17.190000057220459</v>
      </c>
    </row>
    <row r="56" spans="1:17">
      <c r="A56" s="302"/>
      <c r="B56" s="302"/>
      <c r="C56" s="302"/>
      <c r="D56" s="196" t="s">
        <v>1012</v>
      </c>
      <c r="E56" s="198">
        <v>377051</v>
      </c>
      <c r="F56" s="198">
        <v>113322</v>
      </c>
      <c r="G56" s="198">
        <v>490373</v>
      </c>
      <c r="H56" s="198">
        <v>55288</v>
      </c>
      <c r="I56" s="198">
        <v>0</v>
      </c>
      <c r="J56" s="198">
        <v>4</v>
      </c>
      <c r="K56" s="198">
        <v>201</v>
      </c>
      <c r="L56" s="198">
        <v>205</v>
      </c>
      <c r="M56" s="199">
        <v>212.875</v>
      </c>
      <c r="N56" s="199">
        <v>16.020000457763672</v>
      </c>
      <c r="O56" s="199">
        <v>15.590000152587891</v>
      </c>
      <c r="P56" s="199">
        <v>18.819999694824219</v>
      </c>
      <c r="Q56" s="199">
        <v>50.430000305175781</v>
      </c>
    </row>
    <row r="57" spans="1:17">
      <c r="A57" s="302"/>
      <c r="B57" s="302"/>
      <c r="C57" s="302"/>
      <c r="D57" s="200" t="s">
        <v>1013</v>
      </c>
      <c r="E57" s="201">
        <v>159824</v>
      </c>
      <c r="F57" s="201">
        <v>36797</v>
      </c>
      <c r="G57" s="201">
        <v>196621</v>
      </c>
      <c r="H57" s="201">
        <v>24290</v>
      </c>
      <c r="I57" s="201">
        <v>0</v>
      </c>
      <c r="J57" s="201">
        <v>0</v>
      </c>
      <c r="K57" s="201">
        <v>83</v>
      </c>
      <c r="L57" s="201">
        <v>83</v>
      </c>
      <c r="M57" s="202">
        <v>89.75</v>
      </c>
      <c r="N57" s="202">
        <v>8.5</v>
      </c>
      <c r="O57" s="202">
        <v>6.4699997901916504</v>
      </c>
      <c r="P57" s="202">
        <v>10.069999694824219</v>
      </c>
      <c r="Q57" s="202">
        <v>25.039999485015869</v>
      </c>
    </row>
    <row r="58" spans="1:17">
      <c r="A58" s="302"/>
      <c r="B58" s="302"/>
      <c r="C58" s="302"/>
      <c r="D58" s="196" t="s">
        <v>1014</v>
      </c>
      <c r="E58" s="198">
        <v>191282</v>
      </c>
      <c r="F58" s="198">
        <v>55889</v>
      </c>
      <c r="G58" s="198">
        <v>247171</v>
      </c>
      <c r="H58" s="198">
        <v>27435</v>
      </c>
      <c r="I58" s="198">
        <v>0</v>
      </c>
      <c r="J58" s="198">
        <v>0</v>
      </c>
      <c r="K58" s="198">
        <v>102</v>
      </c>
      <c r="L58" s="198">
        <v>102</v>
      </c>
      <c r="M58" s="199">
        <v>109.75</v>
      </c>
      <c r="N58" s="199">
        <v>1.9500000476837158</v>
      </c>
      <c r="O58" s="199">
        <v>7.869999885559082</v>
      </c>
      <c r="P58" s="199">
        <v>20.170000076293945</v>
      </c>
      <c r="Q58" s="199">
        <v>29.990000009536743</v>
      </c>
    </row>
    <row r="59" spans="1:17">
      <c r="A59" s="302"/>
      <c r="B59" s="302"/>
      <c r="C59" s="302"/>
      <c r="D59" s="200" t="s">
        <v>1015</v>
      </c>
      <c r="E59" s="201">
        <v>103966</v>
      </c>
      <c r="F59" s="201">
        <v>24612</v>
      </c>
      <c r="G59" s="201">
        <v>128578</v>
      </c>
      <c r="H59" s="201">
        <v>15988</v>
      </c>
      <c r="I59" s="201">
        <v>0</v>
      </c>
      <c r="J59" s="201">
        <v>1</v>
      </c>
      <c r="K59" s="201">
        <v>59</v>
      </c>
      <c r="L59" s="201">
        <v>60</v>
      </c>
      <c r="M59" s="202">
        <v>63.125</v>
      </c>
      <c r="N59" s="202">
        <v>0</v>
      </c>
      <c r="O59" s="202">
        <v>3.75</v>
      </c>
      <c r="P59" s="202">
        <v>10</v>
      </c>
      <c r="Q59" s="202">
        <v>13.75</v>
      </c>
    </row>
    <row r="60" spans="1:17">
      <c r="A60" s="302"/>
      <c r="B60" s="302"/>
      <c r="C60" s="302"/>
      <c r="D60" s="196" t="s">
        <v>1016</v>
      </c>
      <c r="E60" s="198">
        <v>123159</v>
      </c>
      <c r="F60" s="198">
        <v>26645</v>
      </c>
      <c r="G60" s="198">
        <v>149804</v>
      </c>
      <c r="H60" s="198">
        <v>15960</v>
      </c>
      <c r="I60" s="198">
        <v>0</v>
      </c>
      <c r="J60" s="198">
        <v>2</v>
      </c>
      <c r="K60" s="198">
        <v>56</v>
      </c>
      <c r="L60" s="198">
        <v>58</v>
      </c>
      <c r="M60" s="199">
        <v>62</v>
      </c>
      <c r="N60" s="199">
        <v>7.5</v>
      </c>
      <c r="O60" s="199">
        <v>2.5999999046325684</v>
      </c>
      <c r="P60" s="199">
        <v>5.4000000953674316</v>
      </c>
      <c r="Q60" s="199">
        <v>15.5</v>
      </c>
    </row>
    <row r="61" spans="1:17">
      <c r="A61" s="302"/>
      <c r="B61" s="302"/>
      <c r="C61" s="302"/>
      <c r="D61" s="200" t="s">
        <v>1017</v>
      </c>
      <c r="E61" s="201">
        <v>214056</v>
      </c>
      <c r="F61" s="201">
        <v>45033</v>
      </c>
      <c r="G61" s="201">
        <v>259089</v>
      </c>
      <c r="H61" s="201">
        <v>19252</v>
      </c>
      <c r="I61" s="201">
        <v>0</v>
      </c>
      <c r="J61" s="201">
        <v>0</v>
      </c>
      <c r="K61" s="201">
        <v>75</v>
      </c>
      <c r="L61" s="201">
        <v>75</v>
      </c>
      <c r="M61" s="202">
        <v>77.875</v>
      </c>
      <c r="N61" s="202">
        <v>8.25</v>
      </c>
      <c r="O61" s="202">
        <v>10.350000381469727</v>
      </c>
      <c r="P61" s="202">
        <v>11.100000381469727</v>
      </c>
      <c r="Q61" s="202">
        <v>29.700000762939453</v>
      </c>
    </row>
    <row r="62" spans="1:17">
      <c r="A62" s="302"/>
      <c r="B62" s="302"/>
      <c r="C62" s="302"/>
      <c r="D62" s="196" t="s">
        <v>1018</v>
      </c>
      <c r="E62" s="198">
        <v>138530</v>
      </c>
      <c r="F62" s="198">
        <v>33490</v>
      </c>
      <c r="G62" s="198">
        <v>172020</v>
      </c>
      <c r="H62" s="198">
        <v>19778</v>
      </c>
      <c r="I62" s="198">
        <v>1</v>
      </c>
      <c r="J62" s="198">
        <v>2</v>
      </c>
      <c r="K62" s="198">
        <v>66</v>
      </c>
      <c r="L62" s="198">
        <v>69</v>
      </c>
      <c r="M62" s="199">
        <v>71.375</v>
      </c>
      <c r="N62" s="199">
        <v>0</v>
      </c>
      <c r="O62" s="199">
        <v>4.9000000953674316</v>
      </c>
      <c r="P62" s="199">
        <v>14.189999580383301</v>
      </c>
      <c r="Q62" s="199">
        <v>19.089999675750732</v>
      </c>
    </row>
    <row r="63" spans="1:17">
      <c r="A63" s="302"/>
      <c r="B63" s="302"/>
      <c r="C63" s="302"/>
      <c r="D63" s="200" t="s">
        <v>1019</v>
      </c>
      <c r="E63" s="201">
        <v>98881</v>
      </c>
      <c r="F63" s="201">
        <v>37370</v>
      </c>
      <c r="G63" s="201">
        <v>136251</v>
      </c>
      <c r="H63" s="201">
        <v>13429</v>
      </c>
      <c r="I63" s="201">
        <v>0</v>
      </c>
      <c r="J63" s="201">
        <v>1</v>
      </c>
      <c r="K63" s="201">
        <v>51</v>
      </c>
      <c r="L63" s="201">
        <v>52</v>
      </c>
      <c r="M63" s="202">
        <v>55.25</v>
      </c>
      <c r="N63" s="202">
        <v>4.8499999046325684</v>
      </c>
      <c r="O63" s="202">
        <v>3.7699999809265137</v>
      </c>
      <c r="P63" s="202">
        <v>4.9000000953674316</v>
      </c>
      <c r="Q63" s="202">
        <v>13.519999980926514</v>
      </c>
    </row>
    <row r="64" spans="1:17">
      <c r="A64" s="302"/>
      <c r="B64" s="302"/>
      <c r="C64" s="302"/>
      <c r="D64" s="196" t="s">
        <v>1020</v>
      </c>
      <c r="E64" s="198">
        <v>205482</v>
      </c>
      <c r="F64" s="198">
        <v>56067</v>
      </c>
      <c r="G64" s="198">
        <v>261549</v>
      </c>
      <c r="H64" s="198">
        <v>28821</v>
      </c>
      <c r="I64" s="198">
        <v>0</v>
      </c>
      <c r="J64" s="198">
        <v>3</v>
      </c>
      <c r="K64" s="198">
        <v>104</v>
      </c>
      <c r="L64" s="198">
        <v>107</v>
      </c>
      <c r="M64" s="199">
        <v>112.625</v>
      </c>
      <c r="N64" s="199">
        <v>5.630000114440918</v>
      </c>
      <c r="O64" s="199">
        <v>5.6100001335144043</v>
      </c>
      <c r="P64" s="199">
        <v>19.389999389648438</v>
      </c>
      <c r="Q64" s="199">
        <v>30.62999963760376</v>
      </c>
    </row>
    <row r="65" spans="1:17">
      <c r="A65" s="302"/>
      <c r="B65" s="302"/>
      <c r="C65" s="302"/>
      <c r="D65" s="200" t="s">
        <v>1021</v>
      </c>
      <c r="E65" s="201">
        <v>218059</v>
      </c>
      <c r="F65" s="201">
        <v>93664</v>
      </c>
      <c r="G65" s="201">
        <v>311723</v>
      </c>
      <c r="H65" s="201">
        <v>31029</v>
      </c>
      <c r="I65" s="201">
        <v>0</v>
      </c>
      <c r="J65" s="201">
        <v>6</v>
      </c>
      <c r="K65" s="201">
        <v>117</v>
      </c>
      <c r="L65" s="201">
        <v>123</v>
      </c>
      <c r="M65" s="202">
        <v>126.5</v>
      </c>
      <c r="N65" s="202">
        <v>9.0399999618530273</v>
      </c>
      <c r="O65" s="202">
        <v>5</v>
      </c>
      <c r="P65" s="202">
        <v>14.109999656677246</v>
      </c>
      <c r="Q65" s="202">
        <v>28.149999618530273</v>
      </c>
    </row>
    <row r="66" spans="1:17">
      <c r="A66" s="302"/>
      <c r="B66" s="302"/>
      <c r="C66" s="302"/>
      <c r="D66" s="196" t="s">
        <v>1022</v>
      </c>
      <c r="E66" s="198">
        <v>268045</v>
      </c>
      <c r="F66" s="198">
        <v>71922</v>
      </c>
      <c r="G66" s="198">
        <v>339967</v>
      </c>
      <c r="H66" s="198">
        <v>36101</v>
      </c>
      <c r="I66" s="198">
        <v>1</v>
      </c>
      <c r="J66" s="198">
        <v>1</v>
      </c>
      <c r="K66" s="198">
        <v>122</v>
      </c>
      <c r="L66" s="198">
        <v>124</v>
      </c>
      <c r="M66" s="199">
        <v>127.25</v>
      </c>
      <c r="N66" s="199">
        <v>11.630000114440918</v>
      </c>
      <c r="O66" s="199">
        <v>6.7899999618530273</v>
      </c>
      <c r="P66" s="199">
        <v>21.959999084472656</v>
      </c>
      <c r="Q66" s="199">
        <v>40.379999160766602</v>
      </c>
    </row>
    <row r="67" spans="1:17">
      <c r="A67" s="302"/>
      <c r="B67" s="302"/>
      <c r="C67" s="302"/>
      <c r="D67" s="200" t="s">
        <v>1023</v>
      </c>
      <c r="E67" s="201">
        <v>113070</v>
      </c>
      <c r="F67" s="201">
        <v>38739</v>
      </c>
      <c r="G67" s="201">
        <v>151809</v>
      </c>
      <c r="H67" s="201">
        <v>18951</v>
      </c>
      <c r="I67" s="201">
        <v>0</v>
      </c>
      <c r="J67" s="201">
        <v>0</v>
      </c>
      <c r="K67" s="201">
        <v>64</v>
      </c>
      <c r="L67" s="201">
        <v>64</v>
      </c>
      <c r="M67" s="202">
        <v>65.875</v>
      </c>
      <c r="N67" s="202">
        <v>4.940000057220459</v>
      </c>
      <c r="O67" s="202">
        <v>0</v>
      </c>
      <c r="P67" s="202">
        <v>7.5900001525878906</v>
      </c>
      <c r="Q67" s="202">
        <v>12.53000020980835</v>
      </c>
    </row>
    <row r="68" spans="1:17">
      <c r="A68" s="302"/>
      <c r="B68" s="302"/>
      <c r="C68" s="302"/>
      <c r="D68" s="196" t="s">
        <v>1024</v>
      </c>
      <c r="E68" s="198">
        <v>174242</v>
      </c>
      <c r="F68" s="198">
        <v>41442</v>
      </c>
      <c r="G68" s="198">
        <v>215684</v>
      </c>
      <c r="H68" s="198">
        <v>23294</v>
      </c>
      <c r="I68" s="198">
        <v>0</v>
      </c>
      <c r="J68" s="198">
        <v>0</v>
      </c>
      <c r="K68" s="198">
        <v>81</v>
      </c>
      <c r="L68" s="198">
        <v>81</v>
      </c>
      <c r="M68" s="199">
        <v>81.25</v>
      </c>
      <c r="N68" s="199">
        <v>10.319999694824219</v>
      </c>
      <c r="O68" s="199">
        <v>0.80000001192092896</v>
      </c>
      <c r="P68" s="199">
        <v>8.6099996566772461</v>
      </c>
      <c r="Q68" s="199">
        <v>19.729999363422394</v>
      </c>
    </row>
    <row r="69" spans="1:17">
      <c r="A69" s="302"/>
      <c r="B69" s="302"/>
      <c r="C69" s="302"/>
      <c r="D69" s="200" t="s">
        <v>1025</v>
      </c>
      <c r="E69" s="201">
        <v>121715</v>
      </c>
      <c r="F69" s="201">
        <v>25621</v>
      </c>
      <c r="G69" s="201">
        <v>147336</v>
      </c>
      <c r="H69" s="201">
        <v>16579</v>
      </c>
      <c r="I69" s="201">
        <v>0</v>
      </c>
      <c r="J69" s="201">
        <v>0</v>
      </c>
      <c r="K69" s="201">
        <v>56</v>
      </c>
      <c r="L69" s="201">
        <v>56</v>
      </c>
      <c r="M69" s="202">
        <v>59.75</v>
      </c>
      <c r="N69" s="202">
        <v>3.940000057220459</v>
      </c>
      <c r="O69" s="202">
        <v>6.8299999237060547</v>
      </c>
      <c r="P69" s="202">
        <v>7.2800002098083496</v>
      </c>
      <c r="Q69" s="202">
        <v>18.050000190734863</v>
      </c>
    </row>
    <row r="70" spans="1:17">
      <c r="A70" s="302"/>
      <c r="B70" s="302"/>
      <c r="C70" s="302"/>
      <c r="D70" s="196" t="s">
        <v>1026</v>
      </c>
      <c r="E70" s="198">
        <v>103178</v>
      </c>
      <c r="F70" s="198">
        <v>49765</v>
      </c>
      <c r="G70" s="198">
        <v>152943</v>
      </c>
      <c r="H70" s="198">
        <v>16717</v>
      </c>
      <c r="I70" s="198">
        <v>0</v>
      </c>
      <c r="J70" s="198">
        <v>2</v>
      </c>
      <c r="K70" s="198">
        <v>60</v>
      </c>
      <c r="L70" s="198">
        <v>62</v>
      </c>
      <c r="M70" s="199">
        <v>65.625</v>
      </c>
      <c r="N70" s="199">
        <v>5.130000114440918</v>
      </c>
      <c r="O70" s="199">
        <v>3</v>
      </c>
      <c r="P70" s="199">
        <v>4.8499999046325684</v>
      </c>
      <c r="Q70" s="199">
        <v>12.980000019073486</v>
      </c>
    </row>
    <row r="71" spans="1:17">
      <c r="A71" s="302"/>
      <c r="B71" s="302"/>
      <c r="C71" s="302"/>
      <c r="D71" s="200" t="s">
        <v>1027</v>
      </c>
      <c r="E71" s="201">
        <v>153913</v>
      </c>
      <c r="F71" s="201">
        <v>31906</v>
      </c>
      <c r="G71" s="201">
        <v>185819</v>
      </c>
      <c r="H71" s="201">
        <v>22230</v>
      </c>
      <c r="I71" s="201">
        <v>0</v>
      </c>
      <c r="J71" s="201">
        <v>1</v>
      </c>
      <c r="K71" s="201">
        <v>77</v>
      </c>
      <c r="L71" s="201">
        <v>78</v>
      </c>
      <c r="M71" s="202">
        <v>81.125</v>
      </c>
      <c r="N71" s="202">
        <v>9.3599996566772461</v>
      </c>
      <c r="O71" s="202">
        <v>1</v>
      </c>
      <c r="P71" s="202">
        <v>11.899999618530273</v>
      </c>
      <c r="Q71" s="202">
        <v>22.25999927520752</v>
      </c>
    </row>
    <row r="72" spans="1:17">
      <c r="A72" s="302"/>
      <c r="B72" s="302"/>
      <c r="C72" s="302"/>
      <c r="D72" s="196" t="s">
        <v>1028</v>
      </c>
      <c r="E72" s="198">
        <v>97883</v>
      </c>
      <c r="F72" s="198">
        <v>30867</v>
      </c>
      <c r="G72" s="198">
        <v>128750</v>
      </c>
      <c r="H72" s="198">
        <v>17592</v>
      </c>
      <c r="I72" s="198">
        <v>0</v>
      </c>
      <c r="J72" s="198">
        <v>5</v>
      </c>
      <c r="K72" s="198">
        <v>50</v>
      </c>
      <c r="L72" s="198">
        <v>55</v>
      </c>
      <c r="M72" s="199">
        <v>56</v>
      </c>
      <c r="N72" s="199">
        <v>0</v>
      </c>
      <c r="O72" s="199">
        <v>1</v>
      </c>
      <c r="P72" s="199">
        <v>14.960000038146973</v>
      </c>
      <c r="Q72" s="199">
        <v>15.960000038146973</v>
      </c>
    </row>
    <row r="73" spans="1:17">
      <c r="A73" s="302"/>
      <c r="B73" s="302"/>
      <c r="C73" s="294" t="s">
        <v>674</v>
      </c>
      <c r="D73" s="203"/>
      <c r="E73" s="204">
        <v>10115164</v>
      </c>
      <c r="F73" s="204">
        <v>2826662</v>
      </c>
      <c r="G73" s="204">
        <v>12941826</v>
      </c>
      <c r="H73" s="204">
        <v>1517273</v>
      </c>
      <c r="I73" s="204">
        <v>11</v>
      </c>
      <c r="J73" s="204">
        <v>93</v>
      </c>
      <c r="K73" s="204">
        <v>5384</v>
      </c>
      <c r="L73" s="204">
        <v>5488</v>
      </c>
      <c r="M73" s="205">
        <v>5757.625</v>
      </c>
      <c r="N73" s="205">
        <v>400.45999908447266</v>
      </c>
      <c r="O73" s="205">
        <v>296.14000177383423</v>
      </c>
      <c r="P73" s="205">
        <v>766.86999833583832</v>
      </c>
      <c r="Q73" s="205">
        <v>1463.4699991941452</v>
      </c>
    </row>
    <row r="74" spans="1:17">
      <c r="A74" s="302"/>
      <c r="B74" s="302"/>
      <c r="C74" s="305"/>
      <c r="D74" s="189"/>
      <c r="E74" s="191"/>
      <c r="F74" s="191"/>
      <c r="G74" s="191"/>
      <c r="H74" s="191"/>
      <c r="I74" s="191"/>
      <c r="J74" s="191"/>
      <c r="K74" s="191"/>
      <c r="L74" s="191"/>
      <c r="M74" s="192"/>
      <c r="N74" s="192"/>
      <c r="O74" s="192"/>
      <c r="P74" s="192"/>
      <c r="Q74" s="192"/>
    </row>
    <row r="75" spans="1:17">
      <c r="A75" s="302"/>
      <c r="B75" s="302" t="s">
        <v>675</v>
      </c>
      <c r="C75" s="299" t="s">
        <v>294</v>
      </c>
      <c r="D75" s="229"/>
      <c r="E75" s="198"/>
      <c r="F75" s="198"/>
      <c r="G75" s="198"/>
      <c r="H75" s="198"/>
      <c r="I75" s="198"/>
      <c r="J75" s="198"/>
      <c r="K75" s="198"/>
      <c r="L75" s="198"/>
      <c r="M75" s="199"/>
      <c r="N75" s="199"/>
      <c r="O75" s="199"/>
      <c r="P75" s="199"/>
      <c r="Q75" s="199"/>
    </row>
    <row r="76" spans="1:17">
      <c r="A76" s="302"/>
      <c r="B76" s="302"/>
      <c r="C76" s="302"/>
      <c r="D76" s="200" t="s">
        <v>1029</v>
      </c>
      <c r="E76" s="201">
        <v>176532</v>
      </c>
      <c r="F76" s="201">
        <v>36780</v>
      </c>
      <c r="G76" s="201">
        <v>213312</v>
      </c>
      <c r="H76" s="201">
        <v>31596</v>
      </c>
      <c r="I76" s="201">
        <v>0</v>
      </c>
      <c r="J76" s="201">
        <v>0</v>
      </c>
      <c r="K76" s="201">
        <v>84</v>
      </c>
      <c r="L76" s="201">
        <v>84</v>
      </c>
      <c r="M76" s="202">
        <v>87.625</v>
      </c>
      <c r="N76" s="202">
        <v>9.5900001525878906</v>
      </c>
      <c r="O76" s="202">
        <v>2.7000000476837158</v>
      </c>
      <c r="P76" s="202">
        <v>13.75</v>
      </c>
      <c r="Q76" s="202">
        <v>26.040000200271606</v>
      </c>
    </row>
    <row r="77" spans="1:17">
      <c r="A77" s="302"/>
      <c r="B77" s="302"/>
      <c r="C77" s="302"/>
      <c r="D77" s="196" t="s">
        <v>1030</v>
      </c>
      <c r="E77" s="198">
        <v>189129</v>
      </c>
      <c r="F77" s="198">
        <v>55221</v>
      </c>
      <c r="G77" s="198">
        <v>244350</v>
      </c>
      <c r="H77" s="198">
        <v>39962</v>
      </c>
      <c r="I77" s="198">
        <v>0</v>
      </c>
      <c r="J77" s="198">
        <v>0</v>
      </c>
      <c r="K77" s="198">
        <v>101</v>
      </c>
      <c r="L77" s="198">
        <v>101</v>
      </c>
      <c r="M77" s="199">
        <v>103.875</v>
      </c>
      <c r="N77" s="199">
        <v>7.3299999237060547</v>
      </c>
      <c r="O77" s="199">
        <v>3.75</v>
      </c>
      <c r="P77" s="199">
        <v>22.75</v>
      </c>
      <c r="Q77" s="199">
        <v>33.829999923706055</v>
      </c>
    </row>
    <row r="78" spans="1:17">
      <c r="A78" s="302"/>
      <c r="B78" s="302"/>
      <c r="C78" s="302"/>
      <c r="D78" s="200" t="s">
        <v>1031</v>
      </c>
      <c r="E78" s="201">
        <v>168084</v>
      </c>
      <c r="F78" s="201">
        <v>33633</v>
      </c>
      <c r="G78" s="201">
        <v>201717</v>
      </c>
      <c r="H78" s="201">
        <v>28869</v>
      </c>
      <c r="I78" s="201">
        <v>0</v>
      </c>
      <c r="J78" s="201">
        <v>4</v>
      </c>
      <c r="K78" s="201">
        <v>81</v>
      </c>
      <c r="L78" s="201">
        <v>85</v>
      </c>
      <c r="M78" s="202">
        <v>87.75</v>
      </c>
      <c r="N78" s="202">
        <v>9.5900001525878906</v>
      </c>
      <c r="O78" s="202">
        <v>2</v>
      </c>
      <c r="P78" s="202">
        <v>9.9799995422363281</v>
      </c>
      <c r="Q78" s="202">
        <v>21.569999694824219</v>
      </c>
    </row>
    <row r="79" spans="1:17">
      <c r="A79" s="302"/>
      <c r="B79" s="302"/>
      <c r="C79" s="302"/>
      <c r="D79" s="196" t="s">
        <v>1032</v>
      </c>
      <c r="E79" s="198">
        <v>170210</v>
      </c>
      <c r="F79" s="198">
        <v>33962</v>
      </c>
      <c r="G79" s="198">
        <v>204172</v>
      </c>
      <c r="H79" s="198">
        <v>23188</v>
      </c>
      <c r="I79" s="198">
        <v>0</v>
      </c>
      <c r="J79" s="198">
        <v>6</v>
      </c>
      <c r="K79" s="198">
        <v>60</v>
      </c>
      <c r="L79" s="198">
        <v>66</v>
      </c>
      <c r="M79" s="199">
        <v>64.25</v>
      </c>
      <c r="N79" s="199">
        <v>7.820000171661377</v>
      </c>
      <c r="O79" s="199">
        <v>2.7000000476837158</v>
      </c>
      <c r="P79" s="199">
        <v>12.899999618530273</v>
      </c>
      <c r="Q79" s="199">
        <v>23.419999837875366</v>
      </c>
    </row>
    <row r="80" spans="1:17">
      <c r="A80" s="302"/>
      <c r="B80" s="302"/>
      <c r="C80" s="302"/>
      <c r="D80" s="200" t="s">
        <v>1033</v>
      </c>
      <c r="E80" s="201">
        <v>278369</v>
      </c>
      <c r="F80" s="201">
        <v>70791</v>
      </c>
      <c r="G80" s="201">
        <v>349160</v>
      </c>
      <c r="H80" s="201">
        <v>51654</v>
      </c>
      <c r="I80" s="201">
        <v>0</v>
      </c>
      <c r="J80" s="201">
        <v>0</v>
      </c>
      <c r="K80" s="201">
        <v>146</v>
      </c>
      <c r="L80" s="201">
        <v>146</v>
      </c>
      <c r="M80" s="202">
        <v>149.25</v>
      </c>
      <c r="N80" s="202">
        <v>10.329999923706055</v>
      </c>
      <c r="O80" s="202">
        <v>6.7100000381469727</v>
      </c>
      <c r="P80" s="202">
        <v>26.690000534057617</v>
      </c>
      <c r="Q80" s="202">
        <v>43.730000495910645</v>
      </c>
    </row>
    <row r="81" spans="1:17">
      <c r="A81" s="302"/>
      <c r="B81" s="302"/>
      <c r="C81" s="302"/>
      <c r="D81" s="196" t="s">
        <v>1034</v>
      </c>
      <c r="E81" s="198">
        <v>162048</v>
      </c>
      <c r="F81" s="198">
        <v>38477</v>
      </c>
      <c r="G81" s="198">
        <v>200525</v>
      </c>
      <c r="H81" s="198">
        <v>32927</v>
      </c>
      <c r="I81" s="198">
        <v>0</v>
      </c>
      <c r="J81" s="198">
        <v>2</v>
      </c>
      <c r="K81" s="198">
        <v>84</v>
      </c>
      <c r="L81" s="198">
        <v>86</v>
      </c>
      <c r="M81" s="199">
        <v>88.5</v>
      </c>
      <c r="N81" s="199">
        <v>9.8199996948242188</v>
      </c>
      <c r="O81" s="199">
        <v>2.630000114440918</v>
      </c>
      <c r="P81" s="199">
        <v>11.439999580383301</v>
      </c>
      <c r="Q81" s="199">
        <v>23.889999389648438</v>
      </c>
    </row>
    <row r="82" spans="1:17">
      <c r="A82" s="302"/>
      <c r="B82" s="302"/>
      <c r="C82" s="302"/>
      <c r="D82" s="200" t="s">
        <v>1035</v>
      </c>
      <c r="E82" s="201">
        <v>207552</v>
      </c>
      <c r="F82" s="201">
        <v>43567</v>
      </c>
      <c r="G82" s="201">
        <v>251119</v>
      </c>
      <c r="H82" s="201">
        <v>32217</v>
      </c>
      <c r="I82" s="201">
        <v>1</v>
      </c>
      <c r="J82" s="201">
        <v>10</v>
      </c>
      <c r="K82" s="201">
        <v>75</v>
      </c>
      <c r="L82" s="201">
        <v>86</v>
      </c>
      <c r="M82" s="202">
        <v>83.75</v>
      </c>
      <c r="N82" s="202">
        <v>10.989999771118164</v>
      </c>
      <c r="O82" s="202">
        <v>1.7599999904632568</v>
      </c>
      <c r="P82" s="202">
        <v>16.729999542236328</v>
      </c>
      <c r="Q82" s="202">
        <v>29.479999303817749</v>
      </c>
    </row>
    <row r="83" spans="1:17">
      <c r="A83" s="302"/>
      <c r="B83" s="302"/>
      <c r="C83" s="302"/>
      <c r="D83" s="196" t="s">
        <v>1036</v>
      </c>
      <c r="E83" s="198">
        <v>144801</v>
      </c>
      <c r="F83" s="198">
        <v>28741</v>
      </c>
      <c r="G83" s="198">
        <v>173542</v>
      </c>
      <c r="H83" s="198">
        <v>24187</v>
      </c>
      <c r="I83" s="198">
        <v>0</v>
      </c>
      <c r="J83" s="198">
        <v>2</v>
      </c>
      <c r="K83" s="198">
        <v>66</v>
      </c>
      <c r="L83" s="198">
        <v>68</v>
      </c>
      <c r="M83" s="199">
        <v>72.25</v>
      </c>
      <c r="N83" s="199">
        <v>5.5399999618530273</v>
      </c>
      <c r="O83" s="199">
        <v>3.5</v>
      </c>
      <c r="P83" s="199">
        <v>13.409999847412109</v>
      </c>
      <c r="Q83" s="199">
        <v>22.449999809265137</v>
      </c>
    </row>
    <row r="84" spans="1:17">
      <c r="A84" s="302"/>
      <c r="B84" s="302"/>
      <c r="C84" s="302"/>
      <c r="D84" s="200" t="s">
        <v>1037</v>
      </c>
      <c r="E84" s="201">
        <v>230926</v>
      </c>
      <c r="F84" s="201">
        <v>50681</v>
      </c>
      <c r="G84" s="201">
        <v>281607</v>
      </c>
      <c r="H84" s="201">
        <v>39863</v>
      </c>
      <c r="I84" s="201">
        <v>0</v>
      </c>
      <c r="J84" s="201">
        <v>0</v>
      </c>
      <c r="K84" s="201">
        <v>106</v>
      </c>
      <c r="L84" s="201">
        <v>106</v>
      </c>
      <c r="M84" s="202">
        <v>113.25</v>
      </c>
      <c r="N84" s="202">
        <v>6.5999999046325684</v>
      </c>
      <c r="O84" s="202">
        <v>6.929999828338623</v>
      </c>
      <c r="P84" s="202">
        <v>14.789999961853027</v>
      </c>
      <c r="Q84" s="202">
        <v>28.319999694824219</v>
      </c>
    </row>
    <row r="85" spans="1:17">
      <c r="A85" s="302"/>
      <c r="B85" s="302"/>
      <c r="C85" s="302"/>
      <c r="D85" s="196" t="s">
        <v>1038</v>
      </c>
      <c r="E85" s="198">
        <v>189821</v>
      </c>
      <c r="F85" s="198">
        <v>28493</v>
      </c>
      <c r="G85" s="198">
        <v>218314</v>
      </c>
      <c r="H85" s="198">
        <v>24611</v>
      </c>
      <c r="I85" s="198">
        <v>0</v>
      </c>
      <c r="J85" s="198">
        <v>0</v>
      </c>
      <c r="K85" s="198">
        <v>72</v>
      </c>
      <c r="L85" s="198">
        <v>72</v>
      </c>
      <c r="M85" s="199">
        <v>73.875</v>
      </c>
      <c r="N85" s="199">
        <v>12.010000228881836</v>
      </c>
      <c r="O85" s="199">
        <v>1.8799999952316284</v>
      </c>
      <c r="P85" s="199">
        <v>8.8599996566772461</v>
      </c>
      <c r="Q85" s="199">
        <v>22.74999988079071</v>
      </c>
    </row>
    <row r="86" spans="1:17">
      <c r="A86" s="302"/>
      <c r="B86" s="302"/>
      <c r="C86" s="302"/>
      <c r="D86" s="200" t="s">
        <v>1039</v>
      </c>
      <c r="E86" s="201">
        <v>130908</v>
      </c>
      <c r="F86" s="201">
        <v>28393</v>
      </c>
      <c r="G86" s="201">
        <v>159301</v>
      </c>
      <c r="H86" s="201">
        <v>22479</v>
      </c>
      <c r="I86" s="201">
        <v>1</v>
      </c>
      <c r="J86" s="201">
        <v>3</v>
      </c>
      <c r="K86" s="201">
        <v>59</v>
      </c>
      <c r="L86" s="201">
        <v>63</v>
      </c>
      <c r="M86" s="202">
        <v>63.875</v>
      </c>
      <c r="N86" s="202">
        <v>6.8499999046325684</v>
      </c>
      <c r="O86" s="202">
        <v>4.5999999046325684</v>
      </c>
      <c r="P86" s="202">
        <v>6.3899998664855957</v>
      </c>
      <c r="Q86" s="202">
        <v>17.839999675750732</v>
      </c>
    </row>
    <row r="87" spans="1:17">
      <c r="A87" s="302"/>
      <c r="B87" s="302"/>
      <c r="C87" s="302"/>
      <c r="D87" s="196" t="s">
        <v>1040</v>
      </c>
      <c r="E87" s="198">
        <v>158710</v>
      </c>
      <c r="F87" s="198">
        <v>33873</v>
      </c>
      <c r="G87" s="198">
        <v>192583</v>
      </c>
      <c r="H87" s="198">
        <v>28387</v>
      </c>
      <c r="I87" s="198">
        <v>0</v>
      </c>
      <c r="J87" s="198">
        <v>1</v>
      </c>
      <c r="K87" s="198">
        <v>77</v>
      </c>
      <c r="L87" s="198">
        <v>78</v>
      </c>
      <c r="M87" s="199">
        <v>81</v>
      </c>
      <c r="N87" s="199">
        <v>7.8299999237060547</v>
      </c>
      <c r="O87" s="199">
        <v>2.5</v>
      </c>
      <c r="P87" s="199">
        <v>16</v>
      </c>
      <c r="Q87" s="199">
        <v>26.329999923706055</v>
      </c>
    </row>
    <row r="88" spans="1:17">
      <c r="A88" s="302"/>
      <c r="B88" s="302"/>
      <c r="C88" s="302"/>
      <c r="D88" s="200" t="s">
        <v>1041</v>
      </c>
      <c r="E88" s="201">
        <v>170438</v>
      </c>
      <c r="F88" s="201">
        <v>31965</v>
      </c>
      <c r="G88" s="201">
        <v>202403</v>
      </c>
      <c r="H88" s="201">
        <v>24480</v>
      </c>
      <c r="I88" s="201">
        <v>0</v>
      </c>
      <c r="J88" s="201">
        <v>3</v>
      </c>
      <c r="K88" s="201">
        <v>68</v>
      </c>
      <c r="L88" s="201">
        <v>71</v>
      </c>
      <c r="M88" s="202">
        <v>74.375</v>
      </c>
      <c r="N88" s="202">
        <v>8.0500001907348633</v>
      </c>
      <c r="O88" s="202">
        <v>0</v>
      </c>
      <c r="P88" s="202">
        <v>16.680000305175781</v>
      </c>
      <c r="Q88" s="202">
        <v>24.730000495910645</v>
      </c>
    </row>
    <row r="89" spans="1:17">
      <c r="A89" s="302"/>
      <c r="B89" s="302"/>
      <c r="C89" s="302"/>
      <c r="D89" s="196" t="s">
        <v>1042</v>
      </c>
      <c r="E89" s="198">
        <v>234448</v>
      </c>
      <c r="F89" s="198">
        <v>59460</v>
      </c>
      <c r="G89" s="198">
        <v>293908</v>
      </c>
      <c r="H89" s="198">
        <v>43034</v>
      </c>
      <c r="I89" s="198">
        <v>1</v>
      </c>
      <c r="J89" s="198">
        <v>3</v>
      </c>
      <c r="K89" s="198">
        <v>117</v>
      </c>
      <c r="L89" s="198">
        <v>121</v>
      </c>
      <c r="M89" s="199">
        <v>126.875</v>
      </c>
      <c r="N89" s="199">
        <v>8.5</v>
      </c>
      <c r="O89" s="199">
        <v>7.0300002098083496</v>
      </c>
      <c r="P89" s="199">
        <v>20.030000686645508</v>
      </c>
      <c r="Q89" s="199">
        <v>35.560000896453857</v>
      </c>
    </row>
    <row r="90" spans="1:17">
      <c r="A90" s="302"/>
      <c r="B90" s="302"/>
      <c r="C90" s="302"/>
      <c r="D90" s="200" t="s">
        <v>1043</v>
      </c>
      <c r="E90" s="201">
        <v>220603</v>
      </c>
      <c r="F90" s="201">
        <v>49552</v>
      </c>
      <c r="G90" s="201">
        <v>270155</v>
      </c>
      <c r="H90" s="201">
        <v>35222</v>
      </c>
      <c r="I90" s="201">
        <v>0</v>
      </c>
      <c r="J90" s="201">
        <v>1</v>
      </c>
      <c r="K90" s="201">
        <v>101</v>
      </c>
      <c r="L90" s="201">
        <v>102</v>
      </c>
      <c r="M90" s="202">
        <v>105.25</v>
      </c>
      <c r="N90" s="202">
        <v>10.159999847412109</v>
      </c>
      <c r="O90" s="202">
        <v>0</v>
      </c>
      <c r="P90" s="202">
        <v>21.620000839233398</v>
      </c>
      <c r="Q90" s="202">
        <v>31.780000686645508</v>
      </c>
    </row>
    <row r="91" spans="1:17">
      <c r="A91" s="302"/>
      <c r="B91" s="302"/>
      <c r="C91" s="302"/>
      <c r="D91" s="196" t="s">
        <v>1044</v>
      </c>
      <c r="E91" s="198">
        <v>177365</v>
      </c>
      <c r="F91" s="198">
        <v>43109</v>
      </c>
      <c r="G91" s="198">
        <v>220474</v>
      </c>
      <c r="H91" s="198">
        <v>35833</v>
      </c>
      <c r="I91" s="198">
        <v>0</v>
      </c>
      <c r="J91" s="198">
        <v>4</v>
      </c>
      <c r="K91" s="198">
        <v>94</v>
      </c>
      <c r="L91" s="198">
        <v>98</v>
      </c>
      <c r="M91" s="199">
        <v>101.625</v>
      </c>
      <c r="N91" s="199">
        <v>8.9399995803833008</v>
      </c>
      <c r="O91" s="199">
        <v>2.940000057220459</v>
      </c>
      <c r="P91" s="199">
        <v>12.149999618530273</v>
      </c>
      <c r="Q91" s="199">
        <v>24.029999256134033</v>
      </c>
    </row>
    <row r="92" spans="1:17">
      <c r="A92" s="302"/>
      <c r="B92" s="302"/>
      <c r="C92" s="302"/>
      <c r="D92" s="200" t="s">
        <v>1045</v>
      </c>
      <c r="E92" s="201">
        <v>229619</v>
      </c>
      <c r="F92" s="201">
        <v>49707</v>
      </c>
      <c r="G92" s="201">
        <v>279326</v>
      </c>
      <c r="H92" s="201">
        <v>38683</v>
      </c>
      <c r="I92" s="201">
        <v>1</v>
      </c>
      <c r="J92" s="201">
        <v>0</v>
      </c>
      <c r="K92" s="201">
        <v>110</v>
      </c>
      <c r="L92" s="201">
        <v>111</v>
      </c>
      <c r="M92" s="202">
        <v>114.375</v>
      </c>
      <c r="N92" s="202">
        <v>10.380000114440918</v>
      </c>
      <c r="O92" s="202">
        <v>11.260000228881836</v>
      </c>
      <c r="P92" s="202">
        <v>15.920000076293945</v>
      </c>
      <c r="Q92" s="202">
        <v>37.560000419616699</v>
      </c>
    </row>
    <row r="93" spans="1:17">
      <c r="A93" s="302"/>
      <c r="B93" s="302"/>
      <c r="C93" s="302"/>
      <c r="D93" s="196" t="s">
        <v>1046</v>
      </c>
      <c r="E93" s="198">
        <v>214351</v>
      </c>
      <c r="F93" s="198">
        <v>58043</v>
      </c>
      <c r="G93" s="198">
        <v>272394</v>
      </c>
      <c r="H93" s="198">
        <v>42443</v>
      </c>
      <c r="I93" s="198">
        <v>0</v>
      </c>
      <c r="J93" s="198">
        <v>1</v>
      </c>
      <c r="K93" s="198">
        <v>114</v>
      </c>
      <c r="L93" s="198">
        <v>115</v>
      </c>
      <c r="M93" s="199">
        <v>122</v>
      </c>
      <c r="N93" s="199">
        <v>8.5100002288818359</v>
      </c>
      <c r="O93" s="199">
        <v>2.4500000476837158</v>
      </c>
      <c r="P93" s="199">
        <v>27.069999694824219</v>
      </c>
      <c r="Q93" s="199">
        <v>38.029999971389771</v>
      </c>
    </row>
    <row r="94" spans="1:17">
      <c r="A94" s="302"/>
      <c r="B94" s="302"/>
      <c r="C94" s="302"/>
      <c r="D94" s="200" t="s">
        <v>1047</v>
      </c>
      <c r="E94" s="201">
        <v>268102</v>
      </c>
      <c r="F94" s="201">
        <v>61069</v>
      </c>
      <c r="G94" s="201">
        <v>329171</v>
      </c>
      <c r="H94" s="201">
        <v>47063</v>
      </c>
      <c r="I94" s="201">
        <v>0</v>
      </c>
      <c r="J94" s="201">
        <v>4</v>
      </c>
      <c r="K94" s="201">
        <v>131</v>
      </c>
      <c r="L94" s="201">
        <v>135</v>
      </c>
      <c r="M94" s="202">
        <v>136.125</v>
      </c>
      <c r="N94" s="202">
        <v>21.469999313354492</v>
      </c>
      <c r="O94" s="202">
        <v>0</v>
      </c>
      <c r="P94" s="202">
        <v>19.040000915527344</v>
      </c>
      <c r="Q94" s="202">
        <v>40.510000228881836</v>
      </c>
    </row>
    <row r="95" spans="1:17">
      <c r="A95" s="302"/>
      <c r="B95" s="302"/>
      <c r="C95" s="294" t="s">
        <v>685</v>
      </c>
      <c r="D95" s="203"/>
      <c r="E95" s="204">
        <v>3722016</v>
      </c>
      <c r="F95" s="204">
        <v>835517</v>
      </c>
      <c r="G95" s="204">
        <v>4557533</v>
      </c>
      <c r="H95" s="204">
        <v>646698</v>
      </c>
      <c r="I95" s="204">
        <v>4</v>
      </c>
      <c r="J95" s="204">
        <v>44</v>
      </c>
      <c r="K95" s="204">
        <v>1746</v>
      </c>
      <c r="L95" s="204">
        <v>1794</v>
      </c>
      <c r="M95" s="205">
        <v>1849.875</v>
      </c>
      <c r="N95" s="205">
        <v>180.30999898910522</v>
      </c>
      <c r="O95" s="205">
        <v>65.340000510215759</v>
      </c>
      <c r="P95" s="205">
        <v>306.20000028610229</v>
      </c>
      <c r="Q95" s="205">
        <v>551.84999978542328</v>
      </c>
    </row>
    <row r="96" spans="1:17">
      <c r="A96" s="302"/>
      <c r="B96" s="302"/>
      <c r="C96" s="305"/>
      <c r="D96" s="189"/>
      <c r="E96" s="191"/>
      <c r="F96" s="191"/>
      <c r="G96" s="191"/>
      <c r="H96" s="191"/>
      <c r="I96" s="191"/>
      <c r="J96" s="191"/>
      <c r="K96" s="191"/>
      <c r="L96" s="191"/>
      <c r="M96" s="192"/>
      <c r="N96" s="192"/>
      <c r="O96" s="192"/>
      <c r="P96" s="192"/>
      <c r="Q96" s="192"/>
    </row>
    <row r="97" spans="1:17">
      <c r="A97" s="302"/>
      <c r="B97" s="302" t="s">
        <v>686</v>
      </c>
      <c r="C97" s="299" t="s">
        <v>303</v>
      </c>
      <c r="D97" s="229"/>
      <c r="E97" s="198"/>
      <c r="F97" s="198"/>
      <c r="G97" s="198"/>
      <c r="H97" s="198"/>
      <c r="I97" s="198"/>
      <c r="J97" s="198"/>
      <c r="K97" s="198"/>
      <c r="L97" s="198"/>
      <c r="M97" s="199"/>
      <c r="N97" s="199"/>
      <c r="O97" s="199"/>
      <c r="P97" s="199"/>
      <c r="Q97" s="199"/>
    </row>
    <row r="98" spans="1:17">
      <c r="A98" s="302"/>
      <c r="B98" s="302"/>
      <c r="C98" s="302"/>
      <c r="D98" s="200" t="s">
        <v>1048</v>
      </c>
      <c r="E98" s="201">
        <v>410392</v>
      </c>
      <c r="F98" s="201">
        <v>188285</v>
      </c>
      <c r="G98" s="201">
        <v>598677</v>
      </c>
      <c r="H98" s="201">
        <v>58487</v>
      </c>
      <c r="I98" s="201">
        <v>1</v>
      </c>
      <c r="J98" s="201">
        <v>4</v>
      </c>
      <c r="K98" s="201">
        <v>204</v>
      </c>
      <c r="L98" s="201">
        <v>209</v>
      </c>
      <c r="M98" s="202">
        <v>213.25</v>
      </c>
      <c r="N98" s="202">
        <v>18.799999237060547</v>
      </c>
      <c r="O98" s="202">
        <v>12.649999618530273</v>
      </c>
      <c r="P98" s="202">
        <v>26.920000076293945</v>
      </c>
      <c r="Q98" s="202">
        <v>58.369998931884766</v>
      </c>
    </row>
    <row r="99" spans="1:17">
      <c r="A99" s="302"/>
      <c r="B99" s="302"/>
      <c r="C99" s="294" t="s">
        <v>688</v>
      </c>
      <c r="D99" s="203"/>
      <c r="E99" s="204">
        <v>410392</v>
      </c>
      <c r="F99" s="204">
        <v>188285</v>
      </c>
      <c r="G99" s="204">
        <v>598677</v>
      </c>
      <c r="H99" s="204">
        <v>58487</v>
      </c>
      <c r="I99" s="204">
        <v>1</v>
      </c>
      <c r="J99" s="204">
        <v>4</v>
      </c>
      <c r="K99" s="204">
        <v>204</v>
      </c>
      <c r="L99" s="204">
        <v>209</v>
      </c>
      <c r="M99" s="205">
        <v>213.25</v>
      </c>
      <c r="N99" s="205">
        <v>18.799999237060547</v>
      </c>
      <c r="O99" s="205">
        <v>12.649999618530273</v>
      </c>
      <c r="P99" s="205">
        <v>26.920000076293945</v>
      </c>
      <c r="Q99" s="205">
        <v>58.369998931884766</v>
      </c>
    </row>
    <row r="100" spans="1:17">
      <c r="A100" s="302"/>
      <c r="B100" s="302"/>
      <c r="C100" s="305"/>
      <c r="D100" s="189"/>
      <c r="E100" s="191"/>
      <c r="F100" s="191"/>
      <c r="G100" s="191"/>
      <c r="H100" s="191"/>
      <c r="I100" s="191"/>
      <c r="J100" s="191"/>
      <c r="K100" s="191"/>
      <c r="L100" s="191"/>
      <c r="M100" s="192"/>
      <c r="N100" s="192"/>
      <c r="O100" s="192"/>
      <c r="P100" s="192"/>
      <c r="Q100" s="192"/>
    </row>
    <row r="101" spans="1:17">
      <c r="A101" s="302"/>
      <c r="B101" s="302" t="s">
        <v>689</v>
      </c>
      <c r="C101" s="299" t="s">
        <v>298</v>
      </c>
      <c r="D101" s="229"/>
      <c r="E101" s="198"/>
      <c r="F101" s="198"/>
      <c r="G101" s="198"/>
      <c r="H101" s="198"/>
      <c r="I101" s="198"/>
      <c r="J101" s="198"/>
      <c r="K101" s="198"/>
      <c r="L101" s="198"/>
      <c r="M101" s="199"/>
      <c r="N101" s="199"/>
      <c r="O101" s="199"/>
      <c r="P101" s="199"/>
      <c r="Q101" s="199"/>
    </row>
    <row r="102" spans="1:17">
      <c r="A102" s="302"/>
      <c r="B102" s="302"/>
      <c r="C102" s="302"/>
      <c r="D102" s="200" t="s">
        <v>1049</v>
      </c>
      <c r="E102" s="201">
        <v>165832</v>
      </c>
      <c r="F102" s="201">
        <v>65244</v>
      </c>
      <c r="G102" s="201">
        <v>231076</v>
      </c>
      <c r="H102" s="201">
        <v>45748</v>
      </c>
      <c r="I102" s="201">
        <v>0</v>
      </c>
      <c r="J102" s="201">
        <v>0</v>
      </c>
      <c r="K102" s="201">
        <v>96</v>
      </c>
      <c r="L102" s="201">
        <v>96</v>
      </c>
      <c r="M102" s="202">
        <v>99.625</v>
      </c>
      <c r="N102" s="202">
        <v>2</v>
      </c>
      <c r="O102" s="202">
        <v>0.56000000238418579</v>
      </c>
      <c r="P102" s="202">
        <v>20.790000915527344</v>
      </c>
      <c r="Q102" s="202">
        <v>23.35000091791153</v>
      </c>
    </row>
    <row r="103" spans="1:17">
      <c r="A103" s="302"/>
      <c r="B103" s="302"/>
      <c r="C103" s="302"/>
      <c r="D103" s="196" t="s">
        <v>1050</v>
      </c>
      <c r="E103" s="198">
        <v>148792</v>
      </c>
      <c r="F103" s="198">
        <v>43365</v>
      </c>
      <c r="G103" s="198">
        <v>192157</v>
      </c>
      <c r="H103" s="198">
        <v>39824</v>
      </c>
      <c r="I103" s="198">
        <v>0</v>
      </c>
      <c r="J103" s="198">
        <v>0</v>
      </c>
      <c r="K103" s="198">
        <v>86</v>
      </c>
      <c r="L103" s="198">
        <v>86</v>
      </c>
      <c r="M103" s="199">
        <v>88.375</v>
      </c>
      <c r="N103" s="199">
        <v>4.6399998664855957</v>
      </c>
      <c r="O103" s="199">
        <v>4.179999828338623</v>
      </c>
      <c r="P103" s="199">
        <v>9.369999885559082</v>
      </c>
      <c r="Q103" s="199">
        <v>18.189999580383301</v>
      </c>
    </row>
    <row r="104" spans="1:17">
      <c r="A104" s="302"/>
      <c r="B104" s="302"/>
      <c r="C104" s="302"/>
      <c r="D104" s="200" t="s">
        <v>1051</v>
      </c>
      <c r="E104" s="201">
        <v>43300</v>
      </c>
      <c r="F104" s="201">
        <v>15871</v>
      </c>
      <c r="G104" s="201">
        <v>59171</v>
      </c>
      <c r="H104" s="201">
        <v>16222</v>
      </c>
      <c r="I104" s="201">
        <v>0</v>
      </c>
      <c r="J104" s="201">
        <v>1</v>
      </c>
      <c r="K104" s="201">
        <v>33</v>
      </c>
      <c r="L104" s="201">
        <v>34</v>
      </c>
      <c r="M104" s="202">
        <v>35.25</v>
      </c>
      <c r="N104" s="202">
        <v>1</v>
      </c>
      <c r="O104" s="202">
        <v>3.2000000476837158</v>
      </c>
      <c r="P104" s="202">
        <v>0</v>
      </c>
      <c r="Q104" s="202">
        <v>4.2000000476837158</v>
      </c>
    </row>
    <row r="105" spans="1:17">
      <c r="A105" s="302"/>
      <c r="B105" s="302"/>
      <c r="C105" s="302"/>
      <c r="D105" s="196" t="s">
        <v>1052</v>
      </c>
      <c r="E105" s="198">
        <v>126489</v>
      </c>
      <c r="F105" s="198">
        <v>63533</v>
      </c>
      <c r="G105" s="198">
        <v>190022</v>
      </c>
      <c r="H105" s="198">
        <v>32822</v>
      </c>
      <c r="I105" s="198">
        <v>0</v>
      </c>
      <c r="J105" s="198">
        <v>3</v>
      </c>
      <c r="K105" s="198">
        <v>72</v>
      </c>
      <c r="L105" s="198">
        <v>75</v>
      </c>
      <c r="M105" s="199">
        <v>76.375</v>
      </c>
      <c r="N105" s="199">
        <v>6.570000171661377</v>
      </c>
      <c r="O105" s="199">
        <v>4.429999828338623</v>
      </c>
      <c r="P105" s="199">
        <v>8.380000114440918</v>
      </c>
      <c r="Q105" s="199">
        <v>19.380000114440918</v>
      </c>
    </row>
    <row r="106" spans="1:17">
      <c r="A106" s="302"/>
      <c r="B106" s="302"/>
      <c r="C106" s="302"/>
      <c r="D106" s="200" t="s">
        <v>1053</v>
      </c>
      <c r="E106" s="201">
        <v>119433</v>
      </c>
      <c r="F106" s="201">
        <v>28661</v>
      </c>
      <c r="G106" s="201">
        <v>148094</v>
      </c>
      <c r="H106" s="201">
        <v>27814</v>
      </c>
      <c r="I106" s="201">
        <v>0</v>
      </c>
      <c r="J106" s="201">
        <v>1</v>
      </c>
      <c r="K106" s="201">
        <v>52</v>
      </c>
      <c r="L106" s="201">
        <v>53</v>
      </c>
      <c r="M106" s="202">
        <v>54.875</v>
      </c>
      <c r="N106" s="202">
        <v>6.1999998092651367</v>
      </c>
      <c r="O106" s="202">
        <v>6.6599998474121094</v>
      </c>
      <c r="P106" s="202">
        <v>2.5</v>
      </c>
      <c r="Q106" s="202">
        <v>15.359999656677246</v>
      </c>
    </row>
    <row r="107" spans="1:17">
      <c r="A107" s="302"/>
      <c r="B107" s="302"/>
      <c r="C107" s="302"/>
      <c r="D107" s="196" t="s">
        <v>1054</v>
      </c>
      <c r="E107" s="198">
        <v>129355</v>
      </c>
      <c r="F107" s="198">
        <v>27454</v>
      </c>
      <c r="G107" s="198">
        <v>156809</v>
      </c>
      <c r="H107" s="198">
        <v>27206</v>
      </c>
      <c r="I107" s="198">
        <v>0</v>
      </c>
      <c r="J107" s="198">
        <v>3</v>
      </c>
      <c r="K107" s="198">
        <v>58</v>
      </c>
      <c r="L107" s="198">
        <v>61</v>
      </c>
      <c r="M107" s="199">
        <v>62.625</v>
      </c>
      <c r="N107" s="199">
        <v>6.3000001907348633</v>
      </c>
      <c r="O107" s="199">
        <v>2</v>
      </c>
      <c r="P107" s="199">
        <v>7.8400001525878906</v>
      </c>
      <c r="Q107" s="199">
        <v>16.140000343322754</v>
      </c>
    </row>
    <row r="108" spans="1:17">
      <c r="A108" s="302"/>
      <c r="B108" s="302"/>
      <c r="C108" s="302"/>
      <c r="D108" s="200" t="s">
        <v>1055</v>
      </c>
      <c r="E108" s="201">
        <v>180653</v>
      </c>
      <c r="F108" s="201">
        <v>77304</v>
      </c>
      <c r="G108" s="201">
        <v>257957</v>
      </c>
      <c r="H108" s="201">
        <v>43487</v>
      </c>
      <c r="I108" s="201">
        <v>1</v>
      </c>
      <c r="J108" s="201">
        <v>3</v>
      </c>
      <c r="K108" s="201">
        <v>96</v>
      </c>
      <c r="L108" s="201">
        <v>100</v>
      </c>
      <c r="M108" s="202">
        <v>99.875</v>
      </c>
      <c r="N108" s="202">
        <v>1.7999999523162842</v>
      </c>
      <c r="O108" s="202">
        <v>22.600000381469727</v>
      </c>
      <c r="P108" s="202">
        <v>2.1400001049041748</v>
      </c>
      <c r="Q108" s="202">
        <v>26.540000438690186</v>
      </c>
    </row>
    <row r="109" spans="1:17">
      <c r="A109" s="302"/>
      <c r="B109" s="302"/>
      <c r="C109" s="302"/>
      <c r="D109" s="196" t="s">
        <v>1056</v>
      </c>
      <c r="E109" s="198">
        <v>133718</v>
      </c>
      <c r="F109" s="198">
        <v>32758</v>
      </c>
      <c r="G109" s="198">
        <v>166476</v>
      </c>
      <c r="H109" s="198">
        <v>27402</v>
      </c>
      <c r="I109" s="198">
        <v>0</v>
      </c>
      <c r="J109" s="198">
        <v>1</v>
      </c>
      <c r="K109" s="198">
        <v>50</v>
      </c>
      <c r="L109" s="198">
        <v>51</v>
      </c>
      <c r="M109" s="199">
        <v>52.5</v>
      </c>
      <c r="N109" s="199">
        <v>8.4099998474121094</v>
      </c>
      <c r="O109" s="199">
        <v>6.130000114440918</v>
      </c>
      <c r="P109" s="199">
        <v>2.4600000381469727</v>
      </c>
      <c r="Q109" s="199">
        <v>17</v>
      </c>
    </row>
    <row r="110" spans="1:17">
      <c r="A110" s="302"/>
      <c r="B110" s="302"/>
      <c r="C110" s="302"/>
      <c r="D110" s="200" t="s">
        <v>1057</v>
      </c>
      <c r="E110" s="201">
        <v>80270</v>
      </c>
      <c r="F110" s="201">
        <v>20947</v>
      </c>
      <c r="G110" s="201">
        <v>101217</v>
      </c>
      <c r="H110" s="201">
        <v>12666</v>
      </c>
      <c r="I110" s="201">
        <v>1</v>
      </c>
      <c r="J110" s="201">
        <v>0</v>
      </c>
      <c r="K110" s="201">
        <v>25</v>
      </c>
      <c r="L110" s="201">
        <v>26</v>
      </c>
      <c r="M110" s="202">
        <v>26</v>
      </c>
      <c r="N110" s="202">
        <v>3.1600000858306885</v>
      </c>
      <c r="O110" s="202">
        <v>1.2999999523162842</v>
      </c>
      <c r="P110" s="202">
        <v>4.7100000381469727</v>
      </c>
      <c r="Q110" s="202">
        <v>9.1700000762939453</v>
      </c>
    </row>
    <row r="111" spans="1:17">
      <c r="A111" s="302"/>
      <c r="B111" s="302"/>
      <c r="C111" s="294" t="s">
        <v>695</v>
      </c>
      <c r="D111" s="203"/>
      <c r="E111" s="204">
        <v>1127842</v>
      </c>
      <c r="F111" s="204">
        <v>375137</v>
      </c>
      <c r="G111" s="204">
        <v>1502979</v>
      </c>
      <c r="H111" s="204">
        <v>273191</v>
      </c>
      <c r="I111" s="204">
        <v>2</v>
      </c>
      <c r="J111" s="204">
        <v>12</v>
      </c>
      <c r="K111" s="204">
        <v>568</v>
      </c>
      <c r="L111" s="204">
        <v>582</v>
      </c>
      <c r="M111" s="205">
        <v>595.5</v>
      </c>
      <c r="N111" s="205">
        <v>40.079999923706055</v>
      </c>
      <c r="O111" s="205">
        <v>51.060000002384186</v>
      </c>
      <c r="P111" s="205">
        <v>58.190001249313354</v>
      </c>
      <c r="Q111" s="205">
        <v>149.33000117540359</v>
      </c>
    </row>
    <row r="112" spans="1:17">
      <c r="A112" s="302"/>
      <c r="B112" s="302"/>
      <c r="C112" s="305"/>
      <c r="D112" s="189"/>
      <c r="E112" s="191"/>
      <c r="F112" s="191"/>
      <c r="G112" s="191"/>
      <c r="H112" s="191"/>
      <c r="I112" s="191"/>
      <c r="J112" s="191"/>
      <c r="K112" s="191"/>
      <c r="L112" s="191"/>
      <c r="M112" s="192"/>
      <c r="N112" s="192"/>
      <c r="O112" s="192"/>
      <c r="P112" s="192"/>
      <c r="Q112" s="192"/>
    </row>
    <row r="113" spans="1:17">
      <c r="A113" s="302"/>
      <c r="B113" s="302" t="s">
        <v>696</v>
      </c>
      <c r="C113" s="299" t="s">
        <v>295</v>
      </c>
      <c r="D113" s="229"/>
      <c r="E113" s="198"/>
      <c r="F113" s="198"/>
      <c r="G113" s="198"/>
      <c r="H113" s="198"/>
      <c r="I113" s="198"/>
      <c r="J113" s="198"/>
      <c r="K113" s="198"/>
      <c r="L113" s="198"/>
      <c r="M113" s="199"/>
      <c r="N113" s="199"/>
      <c r="O113" s="199"/>
      <c r="P113" s="199"/>
      <c r="Q113" s="199"/>
    </row>
    <row r="114" spans="1:17">
      <c r="A114" s="302"/>
      <c r="B114" s="302"/>
      <c r="C114" s="302"/>
      <c r="D114" s="200" t="s">
        <v>1058</v>
      </c>
      <c r="E114" s="201">
        <v>166353</v>
      </c>
      <c r="F114" s="201">
        <v>33344</v>
      </c>
      <c r="G114" s="201">
        <v>199697</v>
      </c>
      <c r="H114" s="201">
        <v>31618</v>
      </c>
      <c r="I114" s="201">
        <v>0</v>
      </c>
      <c r="J114" s="201">
        <v>4</v>
      </c>
      <c r="K114" s="201">
        <v>81</v>
      </c>
      <c r="L114" s="201">
        <v>85</v>
      </c>
      <c r="M114" s="202">
        <v>85.875</v>
      </c>
      <c r="N114" s="202">
        <v>7.5900001525878906</v>
      </c>
      <c r="O114" s="202">
        <v>3.8900001049041748</v>
      </c>
      <c r="P114" s="202">
        <v>15.590000152587891</v>
      </c>
      <c r="Q114" s="202">
        <v>27.070000410079956</v>
      </c>
    </row>
    <row r="115" spans="1:17">
      <c r="A115" s="302"/>
      <c r="B115" s="302"/>
      <c r="C115" s="302"/>
      <c r="D115" s="196" t="s">
        <v>1059</v>
      </c>
      <c r="E115" s="198">
        <v>153229</v>
      </c>
      <c r="F115" s="198">
        <v>38526</v>
      </c>
      <c r="G115" s="198">
        <v>191755</v>
      </c>
      <c r="H115" s="198">
        <v>33793</v>
      </c>
      <c r="I115" s="198">
        <v>3</v>
      </c>
      <c r="J115" s="198">
        <v>2</v>
      </c>
      <c r="K115" s="198">
        <v>84</v>
      </c>
      <c r="L115" s="198">
        <v>89</v>
      </c>
      <c r="M115" s="199">
        <v>90.75</v>
      </c>
      <c r="N115" s="199">
        <v>2.940000057220459</v>
      </c>
      <c r="O115" s="199">
        <v>2.440000057220459</v>
      </c>
      <c r="P115" s="199">
        <v>18.809999465942383</v>
      </c>
      <c r="Q115" s="199">
        <v>24.189999580383301</v>
      </c>
    </row>
    <row r="116" spans="1:17">
      <c r="A116" s="302"/>
      <c r="B116" s="302"/>
      <c r="C116" s="302"/>
      <c r="D116" s="200" t="s">
        <v>1060</v>
      </c>
      <c r="E116" s="201">
        <v>150392</v>
      </c>
      <c r="F116" s="201">
        <v>38095</v>
      </c>
      <c r="G116" s="201">
        <v>188487</v>
      </c>
      <c r="H116" s="201">
        <v>26399</v>
      </c>
      <c r="I116" s="201">
        <v>0</v>
      </c>
      <c r="J116" s="201">
        <v>5</v>
      </c>
      <c r="K116" s="201">
        <v>64</v>
      </c>
      <c r="L116" s="201">
        <v>69</v>
      </c>
      <c r="M116" s="202">
        <v>70.625</v>
      </c>
      <c r="N116" s="202">
        <v>3</v>
      </c>
      <c r="O116" s="202">
        <v>5.8600001335144043</v>
      </c>
      <c r="P116" s="202">
        <v>14.25</v>
      </c>
      <c r="Q116" s="202">
        <v>23.110000133514404</v>
      </c>
    </row>
    <row r="117" spans="1:17">
      <c r="A117" s="302"/>
      <c r="B117" s="302"/>
      <c r="C117" s="302"/>
      <c r="D117" s="196" t="s">
        <v>1061</v>
      </c>
      <c r="E117" s="198">
        <v>149669</v>
      </c>
      <c r="F117" s="198">
        <v>44588</v>
      </c>
      <c r="G117" s="198">
        <v>194257</v>
      </c>
      <c r="H117" s="198">
        <v>31637</v>
      </c>
      <c r="I117" s="198">
        <v>0</v>
      </c>
      <c r="J117" s="198">
        <v>1</v>
      </c>
      <c r="K117" s="198">
        <v>81</v>
      </c>
      <c r="L117" s="198">
        <v>82</v>
      </c>
      <c r="M117" s="199">
        <v>86</v>
      </c>
      <c r="N117" s="199">
        <v>5.5500001907348633</v>
      </c>
      <c r="O117" s="199">
        <v>6.1500000953674316</v>
      </c>
      <c r="P117" s="199">
        <v>14.949999809265137</v>
      </c>
      <c r="Q117" s="199">
        <v>26.650000095367432</v>
      </c>
    </row>
    <row r="118" spans="1:17">
      <c r="A118" s="302"/>
      <c r="B118" s="302"/>
      <c r="C118" s="302"/>
      <c r="D118" s="200" t="s">
        <v>1062</v>
      </c>
      <c r="E118" s="201">
        <v>191745</v>
      </c>
      <c r="F118" s="201">
        <v>36864</v>
      </c>
      <c r="G118" s="201">
        <v>228609</v>
      </c>
      <c r="H118" s="201">
        <v>37989</v>
      </c>
      <c r="I118" s="201">
        <v>0</v>
      </c>
      <c r="J118" s="201">
        <v>7</v>
      </c>
      <c r="K118" s="201">
        <v>90</v>
      </c>
      <c r="L118" s="201">
        <v>97</v>
      </c>
      <c r="M118" s="202">
        <v>98.75</v>
      </c>
      <c r="N118" s="202">
        <v>5.9800000190734863</v>
      </c>
      <c r="O118" s="202">
        <v>3.5</v>
      </c>
      <c r="P118" s="202">
        <v>17.430000305175781</v>
      </c>
      <c r="Q118" s="202">
        <v>26.910000324249268</v>
      </c>
    </row>
    <row r="119" spans="1:17">
      <c r="A119" s="302"/>
      <c r="B119" s="302"/>
      <c r="C119" s="302"/>
      <c r="D119" s="196" t="s">
        <v>1063</v>
      </c>
      <c r="E119" s="198">
        <v>139520</v>
      </c>
      <c r="F119" s="198">
        <v>27597</v>
      </c>
      <c r="G119" s="198">
        <v>167117</v>
      </c>
      <c r="H119" s="198">
        <v>32459</v>
      </c>
      <c r="I119" s="198">
        <v>0</v>
      </c>
      <c r="J119" s="198">
        <v>0</v>
      </c>
      <c r="K119" s="198">
        <v>83</v>
      </c>
      <c r="L119" s="198">
        <v>83</v>
      </c>
      <c r="M119" s="199">
        <v>87</v>
      </c>
      <c r="N119" s="199">
        <v>6.3499999046325684</v>
      </c>
      <c r="O119" s="199">
        <v>1.75</v>
      </c>
      <c r="P119" s="199">
        <v>15.399999618530273</v>
      </c>
      <c r="Q119" s="199">
        <v>23.499999523162842</v>
      </c>
    </row>
    <row r="120" spans="1:17">
      <c r="A120" s="302"/>
      <c r="B120" s="302"/>
      <c r="C120" s="302"/>
      <c r="D120" s="200" t="s">
        <v>1064</v>
      </c>
      <c r="E120" s="201">
        <v>153467</v>
      </c>
      <c r="F120" s="201">
        <v>53031</v>
      </c>
      <c r="G120" s="201">
        <v>206498</v>
      </c>
      <c r="H120" s="201">
        <v>35118</v>
      </c>
      <c r="I120" s="201">
        <v>2</v>
      </c>
      <c r="J120" s="201">
        <v>5</v>
      </c>
      <c r="K120" s="201">
        <v>85</v>
      </c>
      <c r="L120" s="201">
        <v>92</v>
      </c>
      <c r="M120" s="202">
        <v>93.75</v>
      </c>
      <c r="N120" s="202">
        <v>4.809999942779541</v>
      </c>
      <c r="O120" s="202">
        <v>2</v>
      </c>
      <c r="P120" s="202">
        <v>22.200000762939453</v>
      </c>
      <c r="Q120" s="202">
        <v>29.010000705718994</v>
      </c>
    </row>
    <row r="121" spans="1:17">
      <c r="A121" s="302"/>
      <c r="B121" s="302"/>
      <c r="C121" s="302"/>
      <c r="D121" s="196" t="s">
        <v>1065</v>
      </c>
      <c r="E121" s="198">
        <v>205593</v>
      </c>
      <c r="F121" s="198">
        <v>39506</v>
      </c>
      <c r="G121" s="198">
        <v>245099</v>
      </c>
      <c r="H121" s="198">
        <v>46755</v>
      </c>
      <c r="I121" s="198">
        <v>1</v>
      </c>
      <c r="J121" s="198">
        <v>1</v>
      </c>
      <c r="K121" s="198">
        <v>117</v>
      </c>
      <c r="L121" s="198">
        <v>119</v>
      </c>
      <c r="M121" s="199">
        <v>123.875</v>
      </c>
      <c r="N121" s="199">
        <v>8</v>
      </c>
      <c r="O121" s="199">
        <v>4.75</v>
      </c>
      <c r="P121" s="199">
        <v>22.940000534057617</v>
      </c>
      <c r="Q121" s="199">
        <v>35.690000534057617</v>
      </c>
    </row>
    <row r="122" spans="1:17">
      <c r="A122" s="302"/>
      <c r="B122" s="302"/>
      <c r="C122" s="302"/>
      <c r="D122" s="200" t="s">
        <v>1066</v>
      </c>
      <c r="E122" s="201">
        <v>128624</v>
      </c>
      <c r="F122" s="201">
        <v>47124</v>
      </c>
      <c r="G122" s="201">
        <v>175748</v>
      </c>
      <c r="H122" s="201">
        <v>30856</v>
      </c>
      <c r="I122" s="201">
        <v>0</v>
      </c>
      <c r="J122" s="201">
        <v>3</v>
      </c>
      <c r="K122" s="201">
        <v>78</v>
      </c>
      <c r="L122" s="201">
        <v>81</v>
      </c>
      <c r="M122" s="202">
        <v>82.5</v>
      </c>
      <c r="N122" s="202">
        <v>4.4099998474121094</v>
      </c>
      <c r="O122" s="202">
        <v>0.81000000238418579</v>
      </c>
      <c r="P122" s="202">
        <v>15.739999771118164</v>
      </c>
      <c r="Q122" s="202">
        <v>20.959999620914459</v>
      </c>
    </row>
    <row r="123" spans="1:17">
      <c r="A123" s="302"/>
      <c r="B123" s="302"/>
      <c r="C123" s="302"/>
      <c r="D123" s="196" t="s">
        <v>1067</v>
      </c>
      <c r="E123" s="198">
        <v>216807</v>
      </c>
      <c r="F123" s="198">
        <v>35420</v>
      </c>
      <c r="G123" s="198">
        <v>252227</v>
      </c>
      <c r="H123" s="198">
        <v>38161</v>
      </c>
      <c r="I123" s="198">
        <v>0</v>
      </c>
      <c r="J123" s="198">
        <v>3</v>
      </c>
      <c r="K123" s="198">
        <v>100</v>
      </c>
      <c r="L123" s="198">
        <v>103</v>
      </c>
      <c r="M123" s="199">
        <v>106.75</v>
      </c>
      <c r="N123" s="199">
        <v>8.25</v>
      </c>
      <c r="O123" s="199">
        <v>8.380000114440918</v>
      </c>
      <c r="P123" s="199">
        <v>13.520000457763672</v>
      </c>
      <c r="Q123" s="199">
        <v>30.15000057220459</v>
      </c>
    </row>
    <row r="124" spans="1:17">
      <c r="A124" s="302"/>
      <c r="B124" s="302"/>
      <c r="C124" s="302"/>
      <c r="D124" s="200" t="s">
        <v>1068</v>
      </c>
      <c r="E124" s="201">
        <v>119566</v>
      </c>
      <c r="F124" s="201">
        <v>25944</v>
      </c>
      <c r="G124" s="201">
        <v>145510</v>
      </c>
      <c r="H124" s="201">
        <v>21217</v>
      </c>
      <c r="I124" s="201">
        <v>1</v>
      </c>
      <c r="J124" s="201">
        <v>1</v>
      </c>
      <c r="K124" s="201">
        <v>55</v>
      </c>
      <c r="L124" s="201">
        <v>57</v>
      </c>
      <c r="M124" s="202">
        <v>57.25</v>
      </c>
      <c r="N124" s="202">
        <v>4.8400001525878906</v>
      </c>
      <c r="O124" s="202">
        <v>1.3999999761581421</v>
      </c>
      <c r="P124" s="202">
        <v>14.329999923706055</v>
      </c>
      <c r="Q124" s="202">
        <v>20.570000052452087</v>
      </c>
    </row>
    <row r="125" spans="1:17">
      <c r="A125" s="302"/>
      <c r="B125" s="302"/>
      <c r="C125" s="302"/>
      <c r="D125" s="196" t="s">
        <v>1069</v>
      </c>
      <c r="E125" s="198">
        <v>282154</v>
      </c>
      <c r="F125" s="198">
        <v>62511</v>
      </c>
      <c r="G125" s="198">
        <v>344665</v>
      </c>
      <c r="H125" s="198">
        <v>63924</v>
      </c>
      <c r="I125" s="198">
        <v>1</v>
      </c>
      <c r="J125" s="198">
        <v>4</v>
      </c>
      <c r="K125" s="198">
        <v>168</v>
      </c>
      <c r="L125" s="198">
        <v>173</v>
      </c>
      <c r="M125" s="199">
        <v>180.5</v>
      </c>
      <c r="N125" s="199">
        <v>7</v>
      </c>
      <c r="O125" s="199">
        <v>2</v>
      </c>
      <c r="P125" s="199">
        <v>42.880001068115234</v>
      </c>
      <c r="Q125" s="199">
        <v>51.880001068115234</v>
      </c>
    </row>
    <row r="126" spans="1:17">
      <c r="A126" s="302"/>
      <c r="B126" s="302"/>
      <c r="C126" s="302"/>
      <c r="D126" s="200" t="s">
        <v>1070</v>
      </c>
      <c r="E126" s="201">
        <v>174863</v>
      </c>
      <c r="F126" s="201">
        <v>46197</v>
      </c>
      <c r="G126" s="201">
        <v>221060</v>
      </c>
      <c r="H126" s="201">
        <v>33101</v>
      </c>
      <c r="I126" s="201">
        <v>1</v>
      </c>
      <c r="J126" s="201">
        <v>2</v>
      </c>
      <c r="K126" s="201">
        <v>80</v>
      </c>
      <c r="L126" s="201">
        <v>83</v>
      </c>
      <c r="M126" s="202">
        <v>85.375</v>
      </c>
      <c r="N126" s="202">
        <v>10.140000343322754</v>
      </c>
      <c r="O126" s="202">
        <v>3.25</v>
      </c>
      <c r="P126" s="202">
        <v>13.680000305175781</v>
      </c>
      <c r="Q126" s="202">
        <v>27.070000648498535</v>
      </c>
    </row>
    <row r="127" spans="1:17">
      <c r="A127" s="302"/>
      <c r="B127" s="302"/>
      <c r="C127" s="302"/>
      <c r="D127" s="196" t="s">
        <v>1071</v>
      </c>
      <c r="E127" s="198">
        <v>163233</v>
      </c>
      <c r="F127" s="198">
        <v>29312</v>
      </c>
      <c r="G127" s="198">
        <v>192545</v>
      </c>
      <c r="H127" s="198">
        <v>31962</v>
      </c>
      <c r="I127" s="198">
        <v>1</v>
      </c>
      <c r="J127" s="198">
        <v>0</v>
      </c>
      <c r="K127" s="198">
        <v>78</v>
      </c>
      <c r="L127" s="198">
        <v>79</v>
      </c>
      <c r="M127" s="199">
        <v>82.875</v>
      </c>
      <c r="N127" s="199">
        <v>4.059999942779541</v>
      </c>
      <c r="O127" s="199">
        <v>5.6700000762939453</v>
      </c>
      <c r="P127" s="199">
        <v>16.079999923706055</v>
      </c>
      <c r="Q127" s="199">
        <v>25.809999942779541</v>
      </c>
    </row>
    <row r="128" spans="1:17">
      <c r="A128" s="302"/>
      <c r="B128" s="302"/>
      <c r="C128" s="302"/>
      <c r="D128" s="200" t="s">
        <v>1072</v>
      </c>
      <c r="E128" s="201">
        <v>261662</v>
      </c>
      <c r="F128" s="201">
        <v>42096</v>
      </c>
      <c r="G128" s="201">
        <v>303758</v>
      </c>
      <c r="H128" s="201">
        <v>46172</v>
      </c>
      <c r="I128" s="201">
        <v>3</v>
      </c>
      <c r="J128" s="201">
        <v>3</v>
      </c>
      <c r="K128" s="201">
        <v>118</v>
      </c>
      <c r="L128" s="201">
        <v>124</v>
      </c>
      <c r="M128" s="202">
        <v>126.875</v>
      </c>
      <c r="N128" s="202">
        <v>12.550000190734863</v>
      </c>
      <c r="O128" s="202">
        <v>7.6500000953674316</v>
      </c>
      <c r="P128" s="202">
        <v>25.700000762939453</v>
      </c>
      <c r="Q128" s="202">
        <v>45.900001049041748</v>
      </c>
    </row>
    <row r="129" spans="1:17">
      <c r="A129" s="302"/>
      <c r="B129" s="302"/>
      <c r="C129" s="294" t="s">
        <v>706</v>
      </c>
      <c r="D129" s="203"/>
      <c r="E129" s="204">
        <v>2656877</v>
      </c>
      <c r="F129" s="204">
        <v>600155</v>
      </c>
      <c r="G129" s="204">
        <v>3257032</v>
      </c>
      <c r="H129" s="204">
        <v>541161</v>
      </c>
      <c r="I129" s="204">
        <v>13</v>
      </c>
      <c r="J129" s="204">
        <v>41</v>
      </c>
      <c r="K129" s="204">
        <v>1362</v>
      </c>
      <c r="L129" s="204">
        <v>1416</v>
      </c>
      <c r="M129" s="205">
        <v>1458.75</v>
      </c>
      <c r="N129" s="205">
        <v>95.470000743865967</v>
      </c>
      <c r="O129" s="205">
        <v>59.500000655651093</v>
      </c>
      <c r="P129" s="205">
        <v>283.50000286102295</v>
      </c>
      <c r="Q129" s="205">
        <v>438.47000426054001</v>
      </c>
    </row>
    <row r="130" spans="1:17">
      <c r="A130" s="302"/>
      <c r="B130" s="302"/>
      <c r="C130" s="305"/>
      <c r="D130" s="189"/>
      <c r="E130" s="191"/>
      <c r="F130" s="191"/>
      <c r="G130" s="191"/>
      <c r="H130" s="191"/>
      <c r="I130" s="191"/>
      <c r="J130" s="191"/>
      <c r="K130" s="191"/>
      <c r="L130" s="191"/>
      <c r="M130" s="192"/>
      <c r="N130" s="192"/>
      <c r="O130" s="192"/>
      <c r="P130" s="192"/>
      <c r="Q130" s="192"/>
    </row>
    <row r="131" spans="1:17">
      <c r="A131" s="302"/>
      <c r="B131" s="302" t="s">
        <v>707</v>
      </c>
      <c r="C131" s="299" t="s">
        <v>299</v>
      </c>
      <c r="D131" s="229"/>
      <c r="E131" s="198"/>
      <c r="F131" s="198"/>
      <c r="G131" s="198"/>
      <c r="H131" s="198"/>
      <c r="I131" s="198"/>
      <c r="J131" s="198"/>
      <c r="K131" s="198"/>
      <c r="L131" s="198"/>
      <c r="M131" s="199"/>
      <c r="N131" s="199"/>
      <c r="O131" s="199"/>
      <c r="P131" s="199"/>
      <c r="Q131" s="199"/>
    </row>
    <row r="132" spans="1:17">
      <c r="A132" s="302"/>
      <c r="B132" s="302"/>
      <c r="C132" s="302"/>
      <c r="D132" s="200" t="s">
        <v>1073</v>
      </c>
      <c r="E132" s="201">
        <v>145054</v>
      </c>
      <c r="F132" s="201">
        <v>38084</v>
      </c>
      <c r="G132" s="201">
        <v>183138</v>
      </c>
      <c r="H132" s="201">
        <v>29962</v>
      </c>
      <c r="I132" s="201">
        <v>4</v>
      </c>
      <c r="J132" s="201">
        <v>4</v>
      </c>
      <c r="K132" s="201">
        <v>72</v>
      </c>
      <c r="L132" s="201">
        <v>80</v>
      </c>
      <c r="M132" s="202">
        <v>79.75</v>
      </c>
      <c r="N132" s="202">
        <v>5.630000114440918</v>
      </c>
      <c r="O132" s="202">
        <v>11</v>
      </c>
      <c r="P132" s="202">
        <v>2.5699999332427979</v>
      </c>
      <c r="Q132" s="202">
        <v>19.200000047683716</v>
      </c>
    </row>
    <row r="133" spans="1:17">
      <c r="A133" s="302"/>
      <c r="B133" s="302"/>
      <c r="C133" s="302"/>
      <c r="D133" s="196" t="s">
        <v>1074</v>
      </c>
      <c r="E133" s="198">
        <v>124962</v>
      </c>
      <c r="F133" s="198">
        <v>44021</v>
      </c>
      <c r="G133" s="198">
        <v>168983</v>
      </c>
      <c r="H133" s="198">
        <v>31864</v>
      </c>
      <c r="I133" s="198">
        <v>0</v>
      </c>
      <c r="J133" s="198">
        <v>2</v>
      </c>
      <c r="K133" s="198">
        <v>83</v>
      </c>
      <c r="L133" s="198">
        <v>85</v>
      </c>
      <c r="M133" s="199">
        <v>87.875</v>
      </c>
      <c r="N133" s="199">
        <v>6.2800002098083496</v>
      </c>
      <c r="O133" s="199">
        <v>4.5300002098083496</v>
      </c>
      <c r="P133" s="199">
        <v>13.149999618530273</v>
      </c>
      <c r="Q133" s="199">
        <v>23.960000038146973</v>
      </c>
    </row>
    <row r="134" spans="1:17">
      <c r="A134" s="302"/>
      <c r="B134" s="302"/>
      <c r="C134" s="302"/>
      <c r="D134" s="200" t="s">
        <v>1075</v>
      </c>
      <c r="E134" s="201">
        <v>183250</v>
      </c>
      <c r="F134" s="201">
        <v>65717</v>
      </c>
      <c r="G134" s="201">
        <v>248967</v>
      </c>
      <c r="H134" s="201">
        <v>41854</v>
      </c>
      <c r="I134" s="201">
        <v>1</v>
      </c>
      <c r="J134" s="201">
        <v>0</v>
      </c>
      <c r="K134" s="201">
        <v>108</v>
      </c>
      <c r="L134" s="201">
        <v>109</v>
      </c>
      <c r="M134" s="202">
        <v>116.125</v>
      </c>
      <c r="N134" s="202">
        <v>5.4000000953674316</v>
      </c>
      <c r="O134" s="202">
        <v>6.630000114440918</v>
      </c>
      <c r="P134" s="202">
        <v>20.149999618530273</v>
      </c>
      <c r="Q134" s="202">
        <v>32.179999828338623</v>
      </c>
    </row>
    <row r="135" spans="1:17">
      <c r="A135" s="302"/>
      <c r="B135" s="302"/>
      <c r="C135" s="302"/>
      <c r="D135" s="196" t="s">
        <v>1076</v>
      </c>
      <c r="E135" s="198"/>
      <c r="F135" s="198"/>
      <c r="G135" s="198"/>
      <c r="H135" s="198"/>
      <c r="I135" s="198">
        <v>0</v>
      </c>
      <c r="J135" s="198">
        <v>1</v>
      </c>
      <c r="K135" s="198">
        <v>51</v>
      </c>
      <c r="L135" s="198">
        <v>52</v>
      </c>
      <c r="M135" s="199">
        <v>53.625</v>
      </c>
      <c r="N135" s="199">
        <v>4.75</v>
      </c>
      <c r="O135" s="199">
        <v>0.10000000149011612</v>
      </c>
      <c r="P135" s="199">
        <v>5.429999828338623</v>
      </c>
      <c r="Q135" s="199">
        <v>10.279999829828739</v>
      </c>
    </row>
    <row r="136" spans="1:17">
      <c r="A136" s="302"/>
      <c r="B136" s="302"/>
      <c r="C136" s="302"/>
      <c r="D136" s="200" t="s">
        <v>1077</v>
      </c>
      <c r="E136" s="201">
        <v>144227</v>
      </c>
      <c r="F136" s="201">
        <v>81424</v>
      </c>
      <c r="G136" s="201">
        <v>225651</v>
      </c>
      <c r="H136" s="201">
        <v>43426</v>
      </c>
      <c r="I136" s="201">
        <v>0</v>
      </c>
      <c r="J136" s="201">
        <v>2</v>
      </c>
      <c r="K136" s="201">
        <v>91</v>
      </c>
      <c r="L136" s="201">
        <v>93</v>
      </c>
      <c r="M136" s="202">
        <v>100.25</v>
      </c>
      <c r="N136" s="202">
        <v>7.6999998092651367</v>
      </c>
      <c r="O136" s="202">
        <v>2.7999999523162842</v>
      </c>
      <c r="P136" s="202">
        <v>13.529999732971191</v>
      </c>
      <c r="Q136" s="202">
        <v>24.029999494552612</v>
      </c>
    </row>
    <row r="137" spans="1:17">
      <c r="A137" s="302"/>
      <c r="B137" s="302"/>
      <c r="C137" s="302"/>
      <c r="D137" s="196" t="s">
        <v>1078</v>
      </c>
      <c r="E137" s="198">
        <v>94845</v>
      </c>
      <c r="F137" s="198">
        <v>58657</v>
      </c>
      <c r="G137" s="198">
        <v>153502</v>
      </c>
      <c r="H137" s="198">
        <v>25211</v>
      </c>
      <c r="I137" s="198">
        <v>1</v>
      </c>
      <c r="J137" s="198">
        <v>3</v>
      </c>
      <c r="K137" s="198">
        <v>66</v>
      </c>
      <c r="L137" s="198">
        <v>70</v>
      </c>
      <c r="M137" s="199">
        <v>70</v>
      </c>
      <c r="N137" s="199">
        <v>4.0300002098083496</v>
      </c>
      <c r="O137" s="199">
        <v>1.1799999475479126</v>
      </c>
      <c r="P137" s="199">
        <v>8.4499998092651367</v>
      </c>
      <c r="Q137" s="199">
        <v>13.659999966621399</v>
      </c>
    </row>
    <row r="138" spans="1:17">
      <c r="A138" s="302"/>
      <c r="B138" s="302"/>
      <c r="C138" s="302"/>
      <c r="D138" s="200" t="s">
        <v>1079</v>
      </c>
      <c r="E138" s="201">
        <v>125639</v>
      </c>
      <c r="F138" s="201">
        <v>35700</v>
      </c>
      <c r="G138" s="201">
        <v>161339</v>
      </c>
      <c r="H138" s="201">
        <v>29132</v>
      </c>
      <c r="I138" s="201">
        <v>0</v>
      </c>
      <c r="J138" s="201">
        <v>2</v>
      </c>
      <c r="K138" s="201">
        <v>75</v>
      </c>
      <c r="L138" s="201">
        <v>77</v>
      </c>
      <c r="M138" s="202">
        <v>78.875</v>
      </c>
      <c r="N138" s="202">
        <v>6.940000057220459</v>
      </c>
      <c r="O138" s="202">
        <v>4.0900001525878906</v>
      </c>
      <c r="P138" s="202">
        <v>7.2199997901916504</v>
      </c>
      <c r="Q138" s="202">
        <v>18.25</v>
      </c>
    </row>
    <row r="139" spans="1:17">
      <c r="A139" s="302"/>
      <c r="B139" s="302"/>
      <c r="C139" s="294" t="s">
        <v>712</v>
      </c>
      <c r="D139" s="203"/>
      <c r="E139" s="204">
        <v>817977</v>
      </c>
      <c r="F139" s="204">
        <v>323603</v>
      </c>
      <c r="G139" s="204">
        <v>1141580</v>
      </c>
      <c r="H139" s="204">
        <v>201449</v>
      </c>
      <c r="I139" s="204">
        <v>6</v>
      </c>
      <c r="J139" s="204">
        <v>14</v>
      </c>
      <c r="K139" s="204">
        <v>546</v>
      </c>
      <c r="L139" s="204">
        <v>566</v>
      </c>
      <c r="M139" s="205">
        <v>586.5</v>
      </c>
      <c r="N139" s="205">
        <v>40.730000495910645</v>
      </c>
      <c r="O139" s="205">
        <v>30.330000378191471</v>
      </c>
      <c r="P139" s="205">
        <v>70.499998331069946</v>
      </c>
      <c r="Q139" s="205">
        <v>141.55999920517206</v>
      </c>
    </row>
    <row r="140" spans="1:17">
      <c r="A140" s="302"/>
      <c r="B140" s="302"/>
      <c r="C140" s="305"/>
      <c r="D140" s="189"/>
      <c r="E140" s="191"/>
      <c r="F140" s="191"/>
      <c r="G140" s="191"/>
      <c r="H140" s="191"/>
      <c r="I140" s="191"/>
      <c r="J140" s="191"/>
      <c r="K140" s="191"/>
      <c r="L140" s="191"/>
      <c r="M140" s="192"/>
      <c r="N140" s="192"/>
      <c r="O140" s="192"/>
      <c r="P140" s="192"/>
      <c r="Q140" s="192"/>
    </row>
    <row r="141" spans="1:17">
      <c r="A141" s="294" t="s">
        <v>713</v>
      </c>
      <c r="B141" s="294"/>
      <c r="C141" s="294"/>
      <c r="D141" s="203"/>
      <c r="E141" s="204">
        <v>18850268</v>
      </c>
      <c r="F141" s="204">
        <v>5149359</v>
      </c>
      <c r="G141" s="204">
        <v>23999627</v>
      </c>
      <c r="H141" s="204">
        <v>3238259</v>
      </c>
      <c r="I141" s="204">
        <v>37</v>
      </c>
      <c r="J141" s="204">
        <v>208</v>
      </c>
      <c r="K141" s="204">
        <v>9810</v>
      </c>
      <c r="L141" s="204">
        <v>10055</v>
      </c>
      <c r="M141" s="205">
        <v>10461.5</v>
      </c>
      <c r="N141" s="205">
        <v>775.84999847412109</v>
      </c>
      <c r="O141" s="205">
        <v>515.02000293880701</v>
      </c>
      <c r="P141" s="205">
        <v>1512.1800011396408</v>
      </c>
      <c r="Q141" s="205">
        <v>2803.0500025525689</v>
      </c>
    </row>
    <row r="142" spans="1:17">
      <c r="A142" s="305"/>
      <c r="B142" s="305"/>
      <c r="C142" s="305"/>
      <c r="D142" s="189"/>
      <c r="E142" s="191"/>
      <c r="F142" s="191"/>
      <c r="G142" s="191"/>
      <c r="H142" s="191"/>
      <c r="I142" s="191"/>
      <c r="J142" s="191"/>
      <c r="K142" s="191"/>
      <c r="L142" s="191"/>
      <c r="M142" s="192"/>
      <c r="N142" s="192"/>
      <c r="O142" s="192"/>
      <c r="P142" s="192"/>
      <c r="Q142" s="192"/>
    </row>
    <row r="143" spans="1:17">
      <c r="A143" s="299" t="s">
        <v>714</v>
      </c>
      <c r="B143" s="299"/>
      <c r="C143" s="299"/>
      <c r="D143" s="229"/>
      <c r="E143" s="198"/>
      <c r="F143" s="198"/>
      <c r="G143" s="198"/>
      <c r="H143" s="198"/>
      <c r="I143" s="198"/>
      <c r="J143" s="198"/>
      <c r="K143" s="198"/>
      <c r="L143" s="198"/>
      <c r="M143" s="199"/>
      <c r="N143" s="199"/>
      <c r="O143" s="199"/>
      <c r="P143" s="199"/>
      <c r="Q143" s="199"/>
    </row>
    <row r="144" spans="1:17">
      <c r="A144" s="302"/>
      <c r="B144" s="302" t="s">
        <v>715</v>
      </c>
      <c r="C144" s="299" t="s">
        <v>297</v>
      </c>
      <c r="D144" s="229"/>
      <c r="E144" s="198"/>
      <c r="F144" s="198"/>
      <c r="G144" s="198"/>
      <c r="H144" s="198"/>
      <c r="I144" s="198"/>
      <c r="J144" s="198"/>
      <c r="K144" s="198"/>
      <c r="L144" s="198"/>
      <c r="M144" s="199"/>
      <c r="N144" s="199"/>
      <c r="O144" s="199"/>
      <c r="P144" s="199"/>
      <c r="Q144" s="199"/>
    </row>
    <row r="145" spans="1:17">
      <c r="A145" s="302"/>
      <c r="B145" s="302"/>
      <c r="C145" s="302"/>
      <c r="D145" s="200" t="s">
        <v>1080</v>
      </c>
      <c r="E145" s="201">
        <v>177280</v>
      </c>
      <c r="F145" s="201">
        <v>38824</v>
      </c>
      <c r="G145" s="201">
        <v>216104</v>
      </c>
      <c r="H145" s="201">
        <v>36572</v>
      </c>
      <c r="I145" s="201">
        <v>0</v>
      </c>
      <c r="J145" s="201">
        <v>4</v>
      </c>
      <c r="K145" s="201">
        <v>93</v>
      </c>
      <c r="L145" s="201">
        <v>97</v>
      </c>
      <c r="M145" s="202">
        <v>100.125</v>
      </c>
      <c r="N145" s="202">
        <v>7.6100001335144043</v>
      </c>
      <c r="O145" s="202">
        <v>3.9700000286102295</v>
      </c>
      <c r="P145" s="202">
        <v>17.780000686645508</v>
      </c>
      <c r="Q145" s="202">
        <v>29.360000848770142</v>
      </c>
    </row>
    <row r="146" spans="1:17">
      <c r="A146" s="302"/>
      <c r="B146" s="302"/>
      <c r="C146" s="302"/>
      <c r="D146" s="196" t="s">
        <v>1081</v>
      </c>
      <c r="E146" s="198">
        <v>153913</v>
      </c>
      <c r="F146" s="198">
        <v>32776</v>
      </c>
      <c r="G146" s="198">
        <v>186689</v>
      </c>
      <c r="H146" s="198">
        <v>34624</v>
      </c>
      <c r="I146" s="198">
        <v>0</v>
      </c>
      <c r="J146" s="198">
        <v>2</v>
      </c>
      <c r="K146" s="198">
        <v>91</v>
      </c>
      <c r="L146" s="198">
        <v>93</v>
      </c>
      <c r="M146" s="199">
        <v>94.875</v>
      </c>
      <c r="N146" s="199">
        <v>6.630000114440918</v>
      </c>
      <c r="O146" s="199">
        <v>7.6100001335144043</v>
      </c>
      <c r="P146" s="199">
        <v>11.5</v>
      </c>
      <c r="Q146" s="199">
        <v>25.740000247955322</v>
      </c>
    </row>
    <row r="147" spans="1:17">
      <c r="A147" s="302"/>
      <c r="B147" s="302"/>
      <c r="C147" s="302"/>
      <c r="D147" s="200" t="s">
        <v>1082</v>
      </c>
      <c r="E147" s="201">
        <v>169733</v>
      </c>
      <c r="F147" s="201">
        <v>35904</v>
      </c>
      <c r="G147" s="201">
        <v>205637</v>
      </c>
      <c r="H147" s="201">
        <v>38680</v>
      </c>
      <c r="I147" s="201">
        <v>4</v>
      </c>
      <c r="J147" s="201">
        <v>9</v>
      </c>
      <c r="K147" s="201">
        <v>91</v>
      </c>
      <c r="L147" s="201">
        <v>104</v>
      </c>
      <c r="M147" s="202">
        <v>102.375</v>
      </c>
      <c r="N147" s="202">
        <v>5.75</v>
      </c>
      <c r="O147" s="202">
        <v>1</v>
      </c>
      <c r="P147" s="202">
        <v>21.959999084472656</v>
      </c>
      <c r="Q147" s="202">
        <v>28.709999084472656</v>
      </c>
    </row>
    <row r="148" spans="1:17">
      <c r="A148" s="302"/>
      <c r="B148" s="302"/>
      <c r="C148" s="302"/>
      <c r="D148" s="196" t="s">
        <v>1083</v>
      </c>
      <c r="E148" s="198">
        <v>158543</v>
      </c>
      <c r="F148" s="198">
        <v>37460</v>
      </c>
      <c r="G148" s="198">
        <v>196003</v>
      </c>
      <c r="H148" s="198">
        <v>37176</v>
      </c>
      <c r="I148" s="198">
        <v>1</v>
      </c>
      <c r="J148" s="198">
        <v>2</v>
      </c>
      <c r="K148" s="198">
        <v>90</v>
      </c>
      <c r="L148" s="198">
        <v>93</v>
      </c>
      <c r="M148" s="199">
        <v>95.375</v>
      </c>
      <c r="N148" s="199">
        <v>8.6000003814697266</v>
      </c>
      <c r="O148" s="199">
        <v>4.8400001525878906</v>
      </c>
      <c r="P148" s="199">
        <v>10.869999885559082</v>
      </c>
      <c r="Q148" s="199">
        <v>24.310000419616699</v>
      </c>
    </row>
    <row r="149" spans="1:17">
      <c r="A149" s="302"/>
      <c r="B149" s="302"/>
      <c r="C149" s="302"/>
      <c r="D149" s="200" t="s">
        <v>1084</v>
      </c>
      <c r="E149" s="201">
        <v>151643</v>
      </c>
      <c r="F149" s="201">
        <v>29433</v>
      </c>
      <c r="G149" s="201">
        <v>181076</v>
      </c>
      <c r="H149" s="201">
        <v>29646</v>
      </c>
      <c r="I149" s="201">
        <v>0</v>
      </c>
      <c r="J149" s="201">
        <v>3</v>
      </c>
      <c r="K149" s="201">
        <v>76</v>
      </c>
      <c r="L149" s="201">
        <v>79</v>
      </c>
      <c r="M149" s="202">
        <v>80.375</v>
      </c>
      <c r="N149" s="202">
        <v>8.3000001907348633</v>
      </c>
      <c r="O149" s="202">
        <v>2.0299999713897705</v>
      </c>
      <c r="P149" s="202">
        <v>12.529999732971191</v>
      </c>
      <c r="Q149" s="202">
        <v>22.859999895095825</v>
      </c>
    </row>
    <row r="150" spans="1:17">
      <c r="A150" s="302"/>
      <c r="B150" s="302"/>
      <c r="C150" s="302"/>
      <c r="D150" s="196" t="s">
        <v>1085</v>
      </c>
      <c r="E150" s="198">
        <v>147089</v>
      </c>
      <c r="F150" s="198">
        <v>51706</v>
      </c>
      <c r="G150" s="198">
        <v>198795</v>
      </c>
      <c r="H150" s="198">
        <v>32423</v>
      </c>
      <c r="I150" s="198">
        <v>2</v>
      </c>
      <c r="J150" s="198">
        <v>3</v>
      </c>
      <c r="K150" s="198">
        <v>84</v>
      </c>
      <c r="L150" s="198">
        <v>89</v>
      </c>
      <c r="M150" s="199">
        <v>88.75</v>
      </c>
      <c r="N150" s="199">
        <v>7.929999828338623</v>
      </c>
      <c r="O150" s="199">
        <v>12.350000381469727</v>
      </c>
      <c r="P150" s="199">
        <v>2.9300000667572021</v>
      </c>
      <c r="Q150" s="199">
        <v>23.210000276565552</v>
      </c>
    </row>
    <row r="151" spans="1:17">
      <c r="A151" s="302"/>
      <c r="B151" s="302"/>
      <c r="C151" s="294" t="s">
        <v>722</v>
      </c>
      <c r="D151" s="203"/>
      <c r="E151" s="204">
        <v>958201</v>
      </c>
      <c r="F151" s="204">
        <v>226103</v>
      </c>
      <c r="G151" s="204">
        <v>1184304</v>
      </c>
      <c r="H151" s="204">
        <v>209121</v>
      </c>
      <c r="I151" s="204">
        <v>7</v>
      </c>
      <c r="J151" s="204">
        <v>23</v>
      </c>
      <c r="K151" s="204">
        <v>525</v>
      </c>
      <c r="L151" s="204">
        <v>555</v>
      </c>
      <c r="M151" s="205">
        <v>561.875</v>
      </c>
      <c r="N151" s="205">
        <v>44.820000648498535</v>
      </c>
      <c r="O151" s="205">
        <v>31.800000667572021</v>
      </c>
      <c r="P151" s="205">
        <v>77.56999945640564</v>
      </c>
      <c r="Q151" s="205">
        <v>154.1900007724762</v>
      </c>
    </row>
    <row r="152" spans="1:17">
      <c r="A152" s="302"/>
      <c r="B152" s="302"/>
      <c r="C152" s="305"/>
      <c r="D152" s="189"/>
      <c r="E152" s="191"/>
      <c r="F152" s="191"/>
      <c r="G152" s="191"/>
      <c r="H152" s="191"/>
      <c r="I152" s="191"/>
      <c r="J152" s="191"/>
      <c r="K152" s="191"/>
      <c r="L152" s="191"/>
      <c r="M152" s="192"/>
      <c r="N152" s="192"/>
      <c r="O152" s="192"/>
      <c r="P152" s="192"/>
      <c r="Q152" s="192"/>
    </row>
    <row r="153" spans="1:17">
      <c r="A153" s="302"/>
      <c r="B153" s="302" t="s">
        <v>723</v>
      </c>
      <c r="C153" s="299" t="s">
        <v>310</v>
      </c>
      <c r="D153" s="229"/>
      <c r="E153" s="198"/>
      <c r="F153" s="198"/>
      <c r="G153" s="198"/>
      <c r="H153" s="198"/>
      <c r="I153" s="198"/>
      <c r="J153" s="198"/>
      <c r="K153" s="198"/>
      <c r="L153" s="198"/>
      <c r="M153" s="199"/>
      <c r="N153" s="199"/>
      <c r="O153" s="199"/>
      <c r="P153" s="199"/>
      <c r="Q153" s="199"/>
    </row>
    <row r="154" spans="1:17">
      <c r="A154" s="302"/>
      <c r="B154" s="302"/>
      <c r="C154" s="302"/>
      <c r="D154" s="200" t="s">
        <v>1086</v>
      </c>
      <c r="E154" s="201">
        <v>179906</v>
      </c>
      <c r="F154" s="201">
        <v>59823</v>
      </c>
      <c r="G154" s="201">
        <v>239729</v>
      </c>
      <c r="H154" s="201">
        <v>44500</v>
      </c>
      <c r="I154" s="201">
        <v>7</v>
      </c>
      <c r="J154" s="201">
        <v>4</v>
      </c>
      <c r="K154" s="201">
        <v>105</v>
      </c>
      <c r="L154" s="201">
        <v>116</v>
      </c>
      <c r="M154" s="202">
        <v>111.625</v>
      </c>
      <c r="N154" s="202">
        <v>4.5100002288818359</v>
      </c>
      <c r="O154" s="202">
        <v>2.7999999523162842</v>
      </c>
      <c r="P154" s="202">
        <v>19.5</v>
      </c>
      <c r="Q154" s="202">
        <v>26.81000018119812</v>
      </c>
    </row>
    <row r="155" spans="1:17">
      <c r="A155" s="302"/>
      <c r="B155" s="302"/>
      <c r="C155" s="294" t="s">
        <v>725</v>
      </c>
      <c r="D155" s="203"/>
      <c r="E155" s="204">
        <v>179906</v>
      </c>
      <c r="F155" s="204">
        <v>59823</v>
      </c>
      <c r="G155" s="204">
        <v>239729</v>
      </c>
      <c r="H155" s="204">
        <v>44500</v>
      </c>
      <c r="I155" s="204">
        <v>7</v>
      </c>
      <c r="J155" s="204">
        <v>4</v>
      </c>
      <c r="K155" s="204">
        <v>105</v>
      </c>
      <c r="L155" s="204">
        <v>116</v>
      </c>
      <c r="M155" s="205">
        <v>111.625</v>
      </c>
      <c r="N155" s="205">
        <v>4.5100002288818359</v>
      </c>
      <c r="O155" s="205">
        <v>2.7999999523162842</v>
      </c>
      <c r="P155" s="205">
        <v>19.5</v>
      </c>
      <c r="Q155" s="205">
        <v>26.81000018119812</v>
      </c>
    </row>
    <row r="156" spans="1:17">
      <c r="A156" s="302"/>
      <c r="B156" s="302"/>
      <c r="C156" s="305"/>
      <c r="D156" s="189"/>
      <c r="E156" s="191"/>
      <c r="F156" s="191"/>
      <c r="G156" s="191"/>
      <c r="H156" s="191"/>
      <c r="I156" s="191"/>
      <c r="J156" s="191"/>
      <c r="K156" s="191"/>
      <c r="L156" s="191"/>
      <c r="M156" s="192"/>
      <c r="N156" s="192"/>
      <c r="O156" s="192"/>
      <c r="P156" s="192"/>
      <c r="Q156" s="192"/>
    </row>
    <row r="157" spans="1:17">
      <c r="A157" s="302"/>
      <c r="B157" s="302" t="s">
        <v>1087</v>
      </c>
      <c r="C157" s="299" t="s">
        <v>320</v>
      </c>
      <c r="D157" s="229"/>
      <c r="E157" s="198"/>
      <c r="F157" s="198"/>
      <c r="G157" s="198"/>
      <c r="H157" s="198"/>
      <c r="I157" s="198"/>
      <c r="J157" s="198"/>
      <c r="K157" s="198"/>
      <c r="L157" s="198"/>
      <c r="M157" s="199"/>
      <c r="N157" s="199"/>
      <c r="O157" s="199"/>
      <c r="P157" s="199"/>
      <c r="Q157" s="199"/>
    </row>
    <row r="158" spans="1:17">
      <c r="A158" s="302"/>
      <c r="B158" s="302"/>
      <c r="C158" s="302"/>
      <c r="D158" s="200" t="s">
        <v>1088</v>
      </c>
      <c r="E158" s="201">
        <v>122266</v>
      </c>
      <c r="F158" s="201">
        <v>34103</v>
      </c>
      <c r="G158" s="201">
        <v>156369</v>
      </c>
      <c r="H158" s="201">
        <v>27319</v>
      </c>
      <c r="I158" s="201">
        <v>1</v>
      </c>
      <c r="J158" s="201">
        <v>8</v>
      </c>
      <c r="K158" s="201">
        <v>53</v>
      </c>
      <c r="L158" s="201">
        <v>62</v>
      </c>
      <c r="M158" s="202">
        <v>60.25</v>
      </c>
      <c r="N158" s="202">
        <v>7.5100002288818359</v>
      </c>
      <c r="O158" s="202">
        <v>2</v>
      </c>
      <c r="P158" s="202">
        <v>8.5</v>
      </c>
      <c r="Q158" s="202">
        <v>18.010000228881836</v>
      </c>
    </row>
    <row r="159" spans="1:17">
      <c r="A159" s="302"/>
      <c r="B159" s="302"/>
      <c r="C159" s="294" t="s">
        <v>727</v>
      </c>
      <c r="D159" s="203"/>
      <c r="E159" s="204">
        <v>122266</v>
      </c>
      <c r="F159" s="204">
        <v>34103</v>
      </c>
      <c r="G159" s="204">
        <v>156369</v>
      </c>
      <c r="H159" s="204">
        <v>27319</v>
      </c>
      <c r="I159" s="204">
        <v>1</v>
      </c>
      <c r="J159" s="204">
        <v>8</v>
      </c>
      <c r="K159" s="204">
        <v>53</v>
      </c>
      <c r="L159" s="204">
        <v>62</v>
      </c>
      <c r="M159" s="205">
        <v>60.25</v>
      </c>
      <c r="N159" s="205">
        <v>7.5100002288818359</v>
      </c>
      <c r="O159" s="205">
        <v>2</v>
      </c>
      <c r="P159" s="205">
        <v>8.5</v>
      </c>
      <c r="Q159" s="205">
        <v>18.010000228881836</v>
      </c>
    </row>
    <row r="160" spans="1:17">
      <c r="A160" s="302"/>
      <c r="B160" s="302"/>
      <c r="C160" s="305"/>
      <c r="D160" s="189"/>
      <c r="E160" s="191"/>
      <c r="F160" s="191"/>
      <c r="G160" s="191"/>
      <c r="H160" s="191"/>
      <c r="I160" s="191"/>
      <c r="J160" s="191"/>
      <c r="K160" s="191"/>
      <c r="L160" s="191"/>
      <c r="M160" s="192"/>
      <c r="N160" s="192"/>
      <c r="O160" s="192"/>
      <c r="P160" s="192"/>
      <c r="Q160" s="192"/>
    </row>
    <row r="161" spans="1:17">
      <c r="A161" s="294" t="s">
        <v>730</v>
      </c>
      <c r="B161" s="294"/>
      <c r="C161" s="294"/>
      <c r="D161" s="203"/>
      <c r="E161" s="204">
        <v>1260373</v>
      </c>
      <c r="F161" s="204">
        <v>320029</v>
      </c>
      <c r="G161" s="204">
        <v>1580402</v>
      </c>
      <c r="H161" s="204">
        <v>280940</v>
      </c>
      <c r="I161" s="204">
        <v>15</v>
      </c>
      <c r="J161" s="204">
        <v>35</v>
      </c>
      <c r="K161" s="204">
        <v>683</v>
      </c>
      <c r="L161" s="204">
        <v>733</v>
      </c>
      <c r="M161" s="205">
        <v>733.75</v>
      </c>
      <c r="N161" s="205">
        <v>56.840001106262207</v>
      </c>
      <c r="O161" s="205">
        <v>36.600000619888306</v>
      </c>
      <c r="P161" s="205">
        <v>105.56999945640564</v>
      </c>
      <c r="Q161" s="205">
        <v>199.01000118255615</v>
      </c>
    </row>
    <row r="162" spans="1:17">
      <c r="A162" s="305"/>
      <c r="B162" s="305"/>
      <c r="C162" s="305"/>
      <c r="D162" s="189"/>
      <c r="E162" s="191"/>
      <c r="F162" s="191"/>
      <c r="G162" s="191"/>
      <c r="H162" s="191"/>
      <c r="I162" s="191"/>
      <c r="J162" s="191"/>
      <c r="K162" s="191"/>
      <c r="L162" s="191"/>
      <c r="M162" s="192"/>
      <c r="N162" s="192"/>
      <c r="O162" s="192"/>
      <c r="P162" s="192"/>
      <c r="Q162" s="192"/>
    </row>
    <row r="163" spans="1:17">
      <c r="A163" s="299" t="s">
        <v>731</v>
      </c>
      <c r="B163" s="299"/>
      <c r="C163" s="299"/>
      <c r="D163" s="229"/>
      <c r="E163" s="198"/>
      <c r="F163" s="198"/>
      <c r="G163" s="198"/>
      <c r="H163" s="198"/>
      <c r="I163" s="198"/>
      <c r="J163" s="198"/>
      <c r="K163" s="198"/>
      <c r="L163" s="198"/>
      <c r="M163" s="199"/>
      <c r="N163" s="199"/>
      <c r="O163" s="199"/>
      <c r="P163" s="199"/>
      <c r="Q163" s="199"/>
    </row>
    <row r="164" spans="1:17">
      <c r="A164" s="302"/>
      <c r="B164" s="302" t="s">
        <v>732</v>
      </c>
      <c r="C164" s="299" t="s">
        <v>301</v>
      </c>
      <c r="D164" s="229"/>
      <c r="E164" s="198"/>
      <c r="F164" s="198"/>
      <c r="G164" s="198"/>
      <c r="H164" s="198"/>
      <c r="I164" s="198"/>
      <c r="J164" s="198"/>
      <c r="K164" s="198"/>
      <c r="L164" s="198"/>
      <c r="M164" s="199"/>
      <c r="N164" s="199"/>
      <c r="O164" s="199"/>
      <c r="P164" s="199"/>
      <c r="Q164" s="199"/>
    </row>
    <row r="165" spans="1:17">
      <c r="A165" s="302"/>
      <c r="B165" s="302"/>
      <c r="C165" s="302"/>
      <c r="D165" s="200" t="s">
        <v>1089</v>
      </c>
      <c r="E165" s="201">
        <v>207434</v>
      </c>
      <c r="F165" s="201">
        <v>67240</v>
      </c>
      <c r="G165" s="201">
        <v>274674</v>
      </c>
      <c r="H165" s="201">
        <v>59219</v>
      </c>
      <c r="I165" s="201">
        <v>1</v>
      </c>
      <c r="J165" s="201">
        <v>4</v>
      </c>
      <c r="K165" s="201">
        <v>134</v>
      </c>
      <c r="L165" s="201">
        <v>139</v>
      </c>
      <c r="M165" s="202">
        <v>143.625</v>
      </c>
      <c r="N165" s="202">
        <v>16.420000076293945</v>
      </c>
      <c r="O165" s="202">
        <v>4.5</v>
      </c>
      <c r="P165" s="202">
        <v>12.300000190734863</v>
      </c>
      <c r="Q165" s="202">
        <v>33.220000267028809</v>
      </c>
    </row>
    <row r="166" spans="1:17">
      <c r="A166" s="302"/>
      <c r="B166" s="302"/>
      <c r="C166" s="302"/>
      <c r="D166" s="196" t="s">
        <v>1090</v>
      </c>
      <c r="E166" s="198">
        <v>123235</v>
      </c>
      <c r="F166" s="198">
        <v>26023</v>
      </c>
      <c r="G166" s="198">
        <v>149258</v>
      </c>
      <c r="H166" s="198">
        <v>30616</v>
      </c>
      <c r="I166" s="198">
        <v>0</v>
      </c>
      <c r="J166" s="198">
        <v>0</v>
      </c>
      <c r="K166" s="198">
        <v>76</v>
      </c>
      <c r="L166" s="198">
        <v>76</v>
      </c>
      <c r="M166" s="199">
        <v>79.875</v>
      </c>
      <c r="N166" s="199">
        <v>10.180000305175781</v>
      </c>
      <c r="O166" s="199">
        <v>4.8000001907348633</v>
      </c>
      <c r="P166" s="199">
        <v>4.8499999046325684</v>
      </c>
      <c r="Q166" s="199">
        <v>19.830000400543213</v>
      </c>
    </row>
    <row r="167" spans="1:17">
      <c r="A167" s="302"/>
      <c r="B167" s="302"/>
      <c r="C167" s="302"/>
      <c r="D167" s="200" t="s">
        <v>1091</v>
      </c>
      <c r="E167" s="201">
        <v>115636</v>
      </c>
      <c r="F167" s="201">
        <v>24699</v>
      </c>
      <c r="G167" s="201">
        <v>140335</v>
      </c>
      <c r="H167" s="201">
        <v>27799</v>
      </c>
      <c r="I167" s="201">
        <v>1</v>
      </c>
      <c r="J167" s="201">
        <v>4</v>
      </c>
      <c r="K167" s="201">
        <v>65</v>
      </c>
      <c r="L167" s="201">
        <v>70</v>
      </c>
      <c r="M167" s="202">
        <v>69.75</v>
      </c>
      <c r="N167" s="202">
        <v>6</v>
      </c>
      <c r="O167" s="202">
        <v>0</v>
      </c>
      <c r="P167" s="202">
        <v>11.199999809265137</v>
      </c>
      <c r="Q167" s="202">
        <v>17.199999809265137</v>
      </c>
    </row>
    <row r="168" spans="1:17">
      <c r="A168" s="302"/>
      <c r="B168" s="302"/>
      <c r="C168" s="302"/>
      <c r="D168" s="196" t="s">
        <v>1092</v>
      </c>
      <c r="E168" s="198">
        <v>207020</v>
      </c>
      <c r="F168" s="198">
        <v>48320</v>
      </c>
      <c r="G168" s="198">
        <v>255340</v>
      </c>
      <c r="H168" s="198">
        <v>51750</v>
      </c>
      <c r="I168" s="198">
        <v>0</v>
      </c>
      <c r="J168" s="198">
        <v>5</v>
      </c>
      <c r="K168" s="198">
        <v>119</v>
      </c>
      <c r="L168" s="198">
        <v>124</v>
      </c>
      <c r="M168" s="199">
        <v>129.625</v>
      </c>
      <c r="N168" s="199">
        <v>15.350000381469727</v>
      </c>
      <c r="O168" s="199">
        <v>3.1600000858306885</v>
      </c>
      <c r="P168" s="199">
        <v>10.25</v>
      </c>
      <c r="Q168" s="199">
        <v>28.760000467300415</v>
      </c>
    </row>
    <row r="169" spans="1:17">
      <c r="A169" s="302"/>
      <c r="B169" s="302"/>
      <c r="C169" s="294" t="s">
        <v>735</v>
      </c>
      <c r="D169" s="203"/>
      <c r="E169" s="204">
        <v>653325</v>
      </c>
      <c r="F169" s="204">
        <v>166282</v>
      </c>
      <c r="G169" s="204">
        <v>819607</v>
      </c>
      <c r="H169" s="204">
        <v>169384</v>
      </c>
      <c r="I169" s="204">
        <v>2</v>
      </c>
      <c r="J169" s="204">
        <v>13</v>
      </c>
      <c r="K169" s="204">
        <v>394</v>
      </c>
      <c r="L169" s="204">
        <v>409</v>
      </c>
      <c r="M169" s="205">
        <v>422.875</v>
      </c>
      <c r="N169" s="205">
        <v>47.950000762939453</v>
      </c>
      <c r="O169" s="205">
        <v>12.460000276565552</v>
      </c>
      <c r="P169" s="205">
        <v>38.599999904632568</v>
      </c>
      <c r="Q169" s="205">
        <v>99.010000944137573</v>
      </c>
    </row>
    <row r="170" spans="1:17">
      <c r="A170" s="302"/>
      <c r="B170" s="302"/>
      <c r="C170" s="305"/>
      <c r="D170" s="189"/>
      <c r="E170" s="191"/>
      <c r="F170" s="191"/>
      <c r="G170" s="191"/>
      <c r="H170" s="191"/>
      <c r="I170" s="191"/>
      <c r="J170" s="191"/>
      <c r="K170" s="191"/>
      <c r="L170" s="191"/>
      <c r="M170" s="192"/>
      <c r="N170" s="192"/>
      <c r="O170" s="192"/>
      <c r="P170" s="192"/>
      <c r="Q170" s="192"/>
    </row>
    <row r="171" spans="1:17">
      <c r="A171" s="302"/>
      <c r="B171" s="302" t="s">
        <v>736</v>
      </c>
      <c r="C171" s="299" t="s">
        <v>336</v>
      </c>
      <c r="D171" s="229"/>
      <c r="E171" s="198"/>
      <c r="F171" s="198"/>
      <c r="G171" s="198"/>
      <c r="H171" s="198"/>
      <c r="I171" s="198"/>
      <c r="J171" s="198"/>
      <c r="K171" s="198"/>
      <c r="L171" s="198"/>
      <c r="M171" s="199"/>
      <c r="N171" s="199"/>
      <c r="O171" s="199"/>
      <c r="P171" s="199"/>
      <c r="Q171" s="199"/>
    </row>
    <row r="172" spans="1:17">
      <c r="A172" s="302"/>
      <c r="B172" s="302"/>
      <c r="C172" s="302"/>
      <c r="D172" s="200" t="s">
        <v>1093</v>
      </c>
      <c r="E172" s="201">
        <v>73357</v>
      </c>
      <c r="F172" s="201">
        <v>21549</v>
      </c>
      <c r="G172" s="201">
        <v>94906</v>
      </c>
      <c r="H172" s="201">
        <v>16001</v>
      </c>
      <c r="I172" s="201">
        <v>0</v>
      </c>
      <c r="J172" s="201">
        <v>6</v>
      </c>
      <c r="K172" s="201">
        <v>32</v>
      </c>
      <c r="L172" s="201">
        <v>38</v>
      </c>
      <c r="M172" s="202">
        <v>37.25</v>
      </c>
      <c r="N172" s="202">
        <v>2.8299999237060547</v>
      </c>
      <c r="O172" s="202">
        <v>2.380000114440918</v>
      </c>
      <c r="P172" s="202">
        <v>5.8299999237060547</v>
      </c>
      <c r="Q172" s="202">
        <v>11.039999961853027</v>
      </c>
    </row>
    <row r="173" spans="1:17">
      <c r="A173" s="302"/>
      <c r="B173" s="302"/>
      <c r="C173" s="294" t="s">
        <v>738</v>
      </c>
      <c r="D173" s="203"/>
      <c r="E173" s="204">
        <v>73357</v>
      </c>
      <c r="F173" s="204">
        <v>21549</v>
      </c>
      <c r="G173" s="204">
        <v>94906</v>
      </c>
      <c r="H173" s="204">
        <v>16001</v>
      </c>
      <c r="I173" s="204">
        <v>0</v>
      </c>
      <c r="J173" s="204">
        <v>6</v>
      </c>
      <c r="K173" s="204">
        <v>32</v>
      </c>
      <c r="L173" s="204">
        <v>38</v>
      </c>
      <c r="M173" s="205">
        <v>37.25</v>
      </c>
      <c r="N173" s="205">
        <v>2.8299999237060547</v>
      </c>
      <c r="O173" s="205">
        <v>2.380000114440918</v>
      </c>
      <c r="P173" s="205">
        <v>5.8299999237060547</v>
      </c>
      <c r="Q173" s="205">
        <v>11.039999961853027</v>
      </c>
    </row>
    <row r="174" spans="1:17">
      <c r="A174" s="302"/>
      <c r="B174" s="302"/>
      <c r="C174" s="305"/>
      <c r="D174" s="189"/>
      <c r="E174" s="191"/>
      <c r="F174" s="191"/>
      <c r="G174" s="191"/>
      <c r="H174" s="191"/>
      <c r="I174" s="191"/>
      <c r="J174" s="191"/>
      <c r="K174" s="191"/>
      <c r="L174" s="191"/>
      <c r="M174" s="192"/>
      <c r="N174" s="192"/>
      <c r="O174" s="192"/>
      <c r="P174" s="192"/>
      <c r="Q174" s="192"/>
    </row>
    <row r="175" spans="1:17">
      <c r="A175" s="302"/>
      <c r="B175" s="302" t="s">
        <v>739</v>
      </c>
      <c r="C175" s="299" t="s">
        <v>307</v>
      </c>
      <c r="D175" s="229"/>
      <c r="E175" s="198"/>
      <c r="F175" s="198"/>
      <c r="G175" s="198"/>
      <c r="H175" s="198"/>
      <c r="I175" s="198"/>
      <c r="J175" s="198"/>
      <c r="K175" s="198"/>
      <c r="L175" s="198"/>
      <c r="M175" s="199"/>
      <c r="N175" s="199"/>
      <c r="O175" s="199"/>
      <c r="P175" s="199"/>
      <c r="Q175" s="199"/>
    </row>
    <row r="176" spans="1:17">
      <c r="A176" s="302"/>
      <c r="B176" s="302"/>
      <c r="C176" s="302"/>
      <c r="D176" s="200" t="s">
        <v>1094</v>
      </c>
      <c r="E176" s="201">
        <v>135650</v>
      </c>
      <c r="F176" s="201">
        <v>38569</v>
      </c>
      <c r="G176" s="201">
        <v>174219</v>
      </c>
      <c r="H176" s="201">
        <v>25525</v>
      </c>
      <c r="I176" s="201">
        <v>0</v>
      </c>
      <c r="J176" s="201">
        <v>3</v>
      </c>
      <c r="K176" s="201">
        <v>43</v>
      </c>
      <c r="L176" s="201">
        <v>46</v>
      </c>
      <c r="M176" s="202">
        <v>45.25</v>
      </c>
      <c r="N176" s="202">
        <v>3.5299999713897705</v>
      </c>
      <c r="O176" s="202">
        <v>1.5099999904632568</v>
      </c>
      <c r="P176" s="202">
        <v>8.5399999618530273</v>
      </c>
      <c r="Q176" s="202">
        <v>13.579999923706055</v>
      </c>
    </row>
    <row r="177" spans="1:17">
      <c r="A177" s="302"/>
      <c r="B177" s="302"/>
      <c r="C177" s="302"/>
      <c r="D177" s="196" t="s">
        <v>1095</v>
      </c>
      <c r="E177" s="198">
        <v>45067</v>
      </c>
      <c r="F177" s="198">
        <v>11065</v>
      </c>
      <c r="G177" s="198">
        <v>56132</v>
      </c>
      <c r="H177" s="198">
        <v>7973</v>
      </c>
      <c r="I177" s="198">
        <v>0</v>
      </c>
      <c r="J177" s="198">
        <v>2</v>
      </c>
      <c r="K177" s="198">
        <v>20</v>
      </c>
      <c r="L177" s="198">
        <v>22</v>
      </c>
      <c r="M177" s="199">
        <v>21</v>
      </c>
      <c r="N177" s="199">
        <v>1</v>
      </c>
      <c r="O177" s="199">
        <v>0</v>
      </c>
      <c r="P177" s="199">
        <v>6.1100001335144043</v>
      </c>
      <c r="Q177" s="199">
        <v>7.1100001335144043</v>
      </c>
    </row>
    <row r="178" spans="1:17">
      <c r="A178" s="302"/>
      <c r="B178" s="302"/>
      <c r="C178" s="302"/>
      <c r="D178" s="200" t="s">
        <v>1096</v>
      </c>
      <c r="E178" s="201">
        <v>130189</v>
      </c>
      <c r="F178" s="201">
        <v>26531</v>
      </c>
      <c r="G178" s="201">
        <v>156720</v>
      </c>
      <c r="H178" s="201">
        <v>25153</v>
      </c>
      <c r="I178" s="201">
        <v>2</v>
      </c>
      <c r="J178" s="201">
        <v>1</v>
      </c>
      <c r="K178" s="201">
        <v>53</v>
      </c>
      <c r="L178" s="201">
        <v>56</v>
      </c>
      <c r="M178" s="202">
        <v>55</v>
      </c>
      <c r="N178" s="202">
        <v>8.0699996948242188</v>
      </c>
      <c r="O178" s="202">
        <v>0.9100000262260437</v>
      </c>
      <c r="P178" s="202">
        <v>8.9399995803833008</v>
      </c>
      <c r="Q178" s="202">
        <v>17.919999301433563</v>
      </c>
    </row>
    <row r="179" spans="1:17">
      <c r="A179" s="302"/>
      <c r="B179" s="302"/>
      <c r="C179" s="302"/>
      <c r="D179" s="196" t="s">
        <v>1097</v>
      </c>
      <c r="E179" s="198">
        <v>90079</v>
      </c>
      <c r="F179" s="198">
        <v>41355</v>
      </c>
      <c r="G179" s="198">
        <v>131434</v>
      </c>
      <c r="H179" s="198">
        <v>17084</v>
      </c>
      <c r="I179" s="198">
        <v>2</v>
      </c>
      <c r="J179" s="198">
        <v>4</v>
      </c>
      <c r="K179" s="198">
        <v>58</v>
      </c>
      <c r="L179" s="198">
        <v>64</v>
      </c>
      <c r="M179" s="199">
        <v>61.625</v>
      </c>
      <c r="N179" s="199">
        <v>8.8500003814697266</v>
      </c>
      <c r="O179" s="199">
        <v>2.869999885559082</v>
      </c>
      <c r="P179" s="199">
        <v>7.8899998664855957</v>
      </c>
      <c r="Q179" s="199">
        <v>19.610000133514404</v>
      </c>
    </row>
    <row r="180" spans="1:17">
      <c r="A180" s="302"/>
      <c r="B180" s="302"/>
      <c r="C180" s="294" t="s">
        <v>741</v>
      </c>
      <c r="D180" s="203"/>
      <c r="E180" s="204">
        <v>400985</v>
      </c>
      <c r="F180" s="204">
        <v>117520</v>
      </c>
      <c r="G180" s="204">
        <v>518505</v>
      </c>
      <c r="H180" s="204">
        <v>75735</v>
      </c>
      <c r="I180" s="204">
        <v>4</v>
      </c>
      <c r="J180" s="204">
        <v>10</v>
      </c>
      <c r="K180" s="204">
        <v>174</v>
      </c>
      <c r="L180" s="204">
        <v>188</v>
      </c>
      <c r="M180" s="205">
        <v>182.875</v>
      </c>
      <c r="N180" s="205">
        <v>21.450000047683716</v>
      </c>
      <c r="O180" s="205">
        <v>5.2899999022483826</v>
      </c>
      <c r="P180" s="205">
        <v>31.479999542236328</v>
      </c>
      <c r="Q180" s="205">
        <v>58.219999492168427</v>
      </c>
    </row>
    <row r="181" spans="1:17">
      <c r="A181" s="302"/>
      <c r="B181" s="302"/>
      <c r="C181" s="305"/>
      <c r="D181" s="189"/>
      <c r="E181" s="191"/>
      <c r="F181" s="191"/>
      <c r="G181" s="191"/>
      <c r="H181" s="191"/>
      <c r="I181" s="191"/>
      <c r="J181" s="191"/>
      <c r="K181" s="191"/>
      <c r="L181" s="191"/>
      <c r="M181" s="192"/>
      <c r="N181" s="192"/>
      <c r="O181" s="192"/>
      <c r="P181" s="192"/>
      <c r="Q181" s="192"/>
    </row>
    <row r="182" spans="1:17">
      <c r="A182" s="302"/>
      <c r="B182" s="302" t="s">
        <v>742</v>
      </c>
      <c r="C182" s="299" t="s">
        <v>329</v>
      </c>
      <c r="D182" s="229"/>
      <c r="E182" s="198"/>
      <c r="F182" s="198"/>
      <c r="G182" s="198"/>
      <c r="H182" s="198"/>
      <c r="I182" s="198"/>
      <c r="J182" s="198"/>
      <c r="K182" s="198"/>
      <c r="L182" s="198"/>
      <c r="M182" s="199"/>
      <c r="N182" s="199"/>
      <c r="O182" s="199"/>
      <c r="P182" s="199"/>
      <c r="Q182" s="199"/>
    </row>
    <row r="183" spans="1:17">
      <c r="A183" s="302"/>
      <c r="B183" s="302"/>
      <c r="C183" s="302"/>
      <c r="D183" s="200" t="s">
        <v>1098</v>
      </c>
      <c r="E183" s="201">
        <v>94977</v>
      </c>
      <c r="F183" s="201">
        <v>37397</v>
      </c>
      <c r="G183" s="201">
        <v>132374</v>
      </c>
      <c r="H183" s="201">
        <v>24969</v>
      </c>
      <c r="I183" s="201">
        <v>0</v>
      </c>
      <c r="J183" s="201">
        <v>6</v>
      </c>
      <c r="K183" s="201">
        <v>41</v>
      </c>
      <c r="L183" s="201">
        <v>47</v>
      </c>
      <c r="M183" s="202">
        <v>44.75</v>
      </c>
      <c r="N183" s="202">
        <v>1.75</v>
      </c>
      <c r="O183" s="202">
        <v>4</v>
      </c>
      <c r="P183" s="202">
        <v>11</v>
      </c>
      <c r="Q183" s="202">
        <v>16.75</v>
      </c>
    </row>
    <row r="184" spans="1:17">
      <c r="A184" s="302"/>
      <c r="B184" s="302"/>
      <c r="C184" s="294" t="s">
        <v>744</v>
      </c>
      <c r="D184" s="203"/>
      <c r="E184" s="204">
        <v>94977</v>
      </c>
      <c r="F184" s="204">
        <v>37397</v>
      </c>
      <c r="G184" s="204">
        <v>132374</v>
      </c>
      <c r="H184" s="204">
        <v>24969</v>
      </c>
      <c r="I184" s="204">
        <v>0</v>
      </c>
      <c r="J184" s="204">
        <v>6</v>
      </c>
      <c r="K184" s="204">
        <v>41</v>
      </c>
      <c r="L184" s="204">
        <v>47</v>
      </c>
      <c r="M184" s="205">
        <v>44.75</v>
      </c>
      <c r="N184" s="205">
        <v>1.75</v>
      </c>
      <c r="O184" s="205">
        <v>4</v>
      </c>
      <c r="P184" s="205">
        <v>11</v>
      </c>
      <c r="Q184" s="205">
        <v>16.75</v>
      </c>
    </row>
    <row r="185" spans="1:17">
      <c r="A185" s="302"/>
      <c r="B185" s="302"/>
      <c r="C185" s="305"/>
      <c r="D185" s="189"/>
      <c r="E185" s="191"/>
      <c r="F185" s="191"/>
      <c r="G185" s="191"/>
      <c r="H185" s="191"/>
      <c r="I185" s="191"/>
      <c r="J185" s="191"/>
      <c r="K185" s="191"/>
      <c r="L185" s="191"/>
      <c r="M185" s="192"/>
      <c r="N185" s="192"/>
      <c r="O185" s="192"/>
      <c r="P185" s="192"/>
      <c r="Q185" s="192"/>
    </row>
    <row r="186" spans="1:17">
      <c r="A186" s="302"/>
      <c r="B186" s="302" t="s">
        <v>745</v>
      </c>
      <c r="C186" s="299" t="s">
        <v>321</v>
      </c>
      <c r="D186" s="229"/>
      <c r="E186" s="198"/>
      <c r="F186" s="198"/>
      <c r="G186" s="198"/>
      <c r="H186" s="198"/>
      <c r="I186" s="198"/>
      <c r="J186" s="198"/>
      <c r="K186" s="198"/>
      <c r="L186" s="198"/>
      <c r="M186" s="199"/>
      <c r="N186" s="199"/>
      <c r="O186" s="199"/>
      <c r="P186" s="199"/>
      <c r="Q186" s="199"/>
    </row>
    <row r="187" spans="1:17">
      <c r="A187" s="302"/>
      <c r="B187" s="302"/>
      <c r="C187" s="302"/>
      <c r="D187" s="200" t="s">
        <v>1099</v>
      </c>
      <c r="E187" s="201">
        <v>124806</v>
      </c>
      <c r="F187" s="201">
        <v>51717</v>
      </c>
      <c r="G187" s="201">
        <v>176523</v>
      </c>
      <c r="H187" s="201">
        <v>33168</v>
      </c>
      <c r="I187" s="201">
        <v>1</v>
      </c>
      <c r="J187" s="201">
        <v>8</v>
      </c>
      <c r="K187" s="201">
        <v>69</v>
      </c>
      <c r="L187" s="201">
        <v>78</v>
      </c>
      <c r="M187" s="202">
        <v>76.375</v>
      </c>
      <c r="N187" s="202">
        <v>3.7400000095367432</v>
      </c>
      <c r="O187" s="202">
        <v>4.1599998474121094</v>
      </c>
      <c r="P187" s="202">
        <v>12.590000152587891</v>
      </c>
      <c r="Q187" s="202">
        <v>20.490000009536743</v>
      </c>
    </row>
    <row r="188" spans="1:17">
      <c r="A188" s="302"/>
      <c r="B188" s="302"/>
      <c r="C188" s="294" t="s">
        <v>747</v>
      </c>
      <c r="D188" s="203"/>
      <c r="E188" s="204">
        <v>124806</v>
      </c>
      <c r="F188" s="204">
        <v>51717</v>
      </c>
      <c r="G188" s="204">
        <v>176523</v>
      </c>
      <c r="H188" s="204">
        <v>33168</v>
      </c>
      <c r="I188" s="204">
        <v>1</v>
      </c>
      <c r="J188" s="204">
        <v>8</v>
      </c>
      <c r="K188" s="204">
        <v>69</v>
      </c>
      <c r="L188" s="204">
        <v>78</v>
      </c>
      <c r="M188" s="205">
        <v>76.375</v>
      </c>
      <c r="N188" s="205">
        <v>3.7400000095367432</v>
      </c>
      <c r="O188" s="205">
        <v>4.1599998474121094</v>
      </c>
      <c r="P188" s="205">
        <v>12.590000152587891</v>
      </c>
      <c r="Q188" s="205">
        <v>20.490000009536743</v>
      </c>
    </row>
    <row r="189" spans="1:17">
      <c r="A189" s="302"/>
      <c r="B189" s="302"/>
      <c r="C189" s="305"/>
      <c r="D189" s="189"/>
      <c r="E189" s="191"/>
      <c r="F189" s="191"/>
      <c r="G189" s="191"/>
      <c r="H189" s="191"/>
      <c r="I189" s="191"/>
      <c r="J189" s="191"/>
      <c r="K189" s="191"/>
      <c r="L189" s="191"/>
      <c r="M189" s="192"/>
      <c r="N189" s="192"/>
      <c r="O189" s="192"/>
      <c r="P189" s="192"/>
      <c r="Q189" s="192"/>
    </row>
    <row r="190" spans="1:17">
      <c r="A190" s="302"/>
      <c r="B190" s="302" t="s">
        <v>748</v>
      </c>
      <c r="C190" s="299" t="s">
        <v>355</v>
      </c>
      <c r="D190" s="229"/>
      <c r="E190" s="198"/>
      <c r="F190" s="198"/>
      <c r="G190" s="198"/>
      <c r="H190" s="198"/>
      <c r="I190" s="198"/>
      <c r="J190" s="198"/>
      <c r="K190" s="198"/>
      <c r="L190" s="198"/>
      <c r="M190" s="199"/>
      <c r="N190" s="199"/>
      <c r="O190" s="199"/>
      <c r="P190" s="199"/>
      <c r="Q190" s="199"/>
    </row>
    <row r="191" spans="1:17">
      <c r="A191" s="302"/>
      <c r="B191" s="302"/>
      <c r="C191" s="302"/>
      <c r="D191" s="200" t="s">
        <v>1100</v>
      </c>
      <c r="E191" s="201">
        <v>10977</v>
      </c>
      <c r="F191" s="201">
        <v>2880</v>
      </c>
      <c r="G191" s="201">
        <v>13857</v>
      </c>
      <c r="H191" s="201">
        <v>2361</v>
      </c>
      <c r="I191" s="201">
        <v>0</v>
      </c>
      <c r="J191" s="201">
        <v>0</v>
      </c>
      <c r="K191" s="201">
        <v>9</v>
      </c>
      <c r="L191" s="201">
        <v>9</v>
      </c>
      <c r="M191" s="202">
        <v>7.875</v>
      </c>
      <c r="N191" s="202">
        <v>0</v>
      </c>
      <c r="O191" s="202">
        <v>1.4500000476837158</v>
      </c>
      <c r="P191" s="202">
        <v>0.10000000149011612</v>
      </c>
      <c r="Q191" s="202">
        <v>1.5500000491738319</v>
      </c>
    </row>
    <row r="192" spans="1:17">
      <c r="A192" s="302"/>
      <c r="B192" s="302"/>
      <c r="C192" s="294" t="s">
        <v>750</v>
      </c>
      <c r="D192" s="203"/>
      <c r="E192" s="204">
        <v>10977</v>
      </c>
      <c r="F192" s="204">
        <v>2880</v>
      </c>
      <c r="G192" s="204">
        <v>13857</v>
      </c>
      <c r="H192" s="204">
        <v>2361</v>
      </c>
      <c r="I192" s="204">
        <v>0</v>
      </c>
      <c r="J192" s="204">
        <v>0</v>
      </c>
      <c r="K192" s="204">
        <v>9</v>
      </c>
      <c r="L192" s="204">
        <v>9</v>
      </c>
      <c r="M192" s="205">
        <v>7.875</v>
      </c>
      <c r="N192" s="205">
        <v>0</v>
      </c>
      <c r="O192" s="205">
        <v>1.4500000476837158</v>
      </c>
      <c r="P192" s="205">
        <v>0.10000000149011612</v>
      </c>
      <c r="Q192" s="205">
        <v>1.5500000491738319</v>
      </c>
    </row>
    <row r="193" spans="1:17">
      <c r="A193" s="302"/>
      <c r="B193" s="302"/>
      <c r="C193" s="305"/>
      <c r="D193" s="189"/>
      <c r="E193" s="191"/>
      <c r="F193" s="191"/>
      <c r="G193" s="191"/>
      <c r="H193" s="191"/>
      <c r="I193" s="191"/>
      <c r="J193" s="191"/>
      <c r="K193" s="191"/>
      <c r="L193" s="191"/>
      <c r="M193" s="192"/>
      <c r="N193" s="192"/>
      <c r="O193" s="192"/>
      <c r="P193" s="192"/>
      <c r="Q193" s="192"/>
    </row>
    <row r="194" spans="1:17">
      <c r="A194" s="302"/>
      <c r="B194" s="302" t="s">
        <v>751</v>
      </c>
      <c r="C194" s="299" t="s">
        <v>318</v>
      </c>
      <c r="D194" s="229"/>
      <c r="E194" s="198"/>
      <c r="F194" s="198"/>
      <c r="G194" s="198"/>
      <c r="H194" s="198"/>
      <c r="I194" s="198"/>
      <c r="J194" s="198"/>
      <c r="K194" s="198"/>
      <c r="L194" s="198"/>
      <c r="M194" s="199"/>
      <c r="N194" s="199"/>
      <c r="O194" s="199"/>
      <c r="P194" s="199"/>
      <c r="Q194" s="199"/>
    </row>
    <row r="195" spans="1:17">
      <c r="A195" s="302"/>
      <c r="B195" s="302"/>
      <c r="C195" s="302"/>
      <c r="D195" s="200" t="s">
        <v>1101</v>
      </c>
      <c r="E195" s="201">
        <v>177351</v>
      </c>
      <c r="F195" s="201">
        <v>44293</v>
      </c>
      <c r="G195" s="201">
        <v>221644</v>
      </c>
      <c r="H195" s="201">
        <v>32744</v>
      </c>
      <c r="I195" s="201">
        <v>1</v>
      </c>
      <c r="J195" s="201">
        <v>12</v>
      </c>
      <c r="K195" s="201">
        <v>65</v>
      </c>
      <c r="L195" s="201">
        <v>78</v>
      </c>
      <c r="M195" s="202">
        <v>72.25</v>
      </c>
      <c r="N195" s="202">
        <v>6.2800002098083496</v>
      </c>
      <c r="O195" s="202">
        <v>8.8000001907348633</v>
      </c>
      <c r="P195" s="202">
        <v>11.949999809265137</v>
      </c>
      <c r="Q195" s="202">
        <v>27.03000020980835</v>
      </c>
    </row>
    <row r="196" spans="1:17">
      <c r="A196" s="302"/>
      <c r="B196" s="302"/>
      <c r="C196" s="294" t="s">
        <v>753</v>
      </c>
      <c r="D196" s="203"/>
      <c r="E196" s="204">
        <v>177351</v>
      </c>
      <c r="F196" s="204">
        <v>44293</v>
      </c>
      <c r="G196" s="204">
        <v>221644</v>
      </c>
      <c r="H196" s="204">
        <v>32744</v>
      </c>
      <c r="I196" s="204">
        <v>1</v>
      </c>
      <c r="J196" s="204">
        <v>12</v>
      </c>
      <c r="K196" s="204">
        <v>65</v>
      </c>
      <c r="L196" s="204">
        <v>78</v>
      </c>
      <c r="M196" s="205">
        <v>72.25</v>
      </c>
      <c r="N196" s="205">
        <v>6.2800002098083496</v>
      </c>
      <c r="O196" s="205">
        <v>8.8000001907348633</v>
      </c>
      <c r="P196" s="205">
        <v>11.949999809265137</v>
      </c>
      <c r="Q196" s="205">
        <v>27.03000020980835</v>
      </c>
    </row>
    <row r="197" spans="1:17">
      <c r="A197" s="302"/>
      <c r="B197" s="302"/>
      <c r="C197" s="305"/>
      <c r="D197" s="189"/>
      <c r="E197" s="191"/>
      <c r="F197" s="191"/>
      <c r="G197" s="191"/>
      <c r="H197" s="191"/>
      <c r="I197" s="191"/>
      <c r="J197" s="191"/>
      <c r="K197" s="191"/>
      <c r="L197" s="191"/>
      <c r="M197" s="192"/>
      <c r="N197" s="192"/>
      <c r="O197" s="192"/>
      <c r="P197" s="192"/>
      <c r="Q197" s="192"/>
    </row>
    <row r="198" spans="1:17">
      <c r="A198" s="302"/>
      <c r="B198" s="302" t="s">
        <v>754</v>
      </c>
      <c r="C198" s="299" t="s">
        <v>333</v>
      </c>
      <c r="D198" s="229"/>
      <c r="E198" s="198"/>
      <c r="F198" s="198"/>
      <c r="G198" s="198"/>
      <c r="H198" s="198"/>
      <c r="I198" s="198"/>
      <c r="J198" s="198"/>
      <c r="K198" s="198"/>
      <c r="L198" s="198"/>
      <c r="M198" s="199"/>
      <c r="N198" s="199"/>
      <c r="O198" s="199"/>
      <c r="P198" s="199"/>
      <c r="Q198" s="199"/>
    </row>
    <row r="199" spans="1:17">
      <c r="A199" s="302"/>
      <c r="B199" s="302"/>
      <c r="C199" s="302"/>
      <c r="D199" s="200" t="s">
        <v>1102</v>
      </c>
      <c r="E199" s="201">
        <v>53449</v>
      </c>
      <c r="F199" s="201">
        <v>17012</v>
      </c>
      <c r="G199" s="201">
        <v>70461</v>
      </c>
      <c r="H199" s="201">
        <v>8985</v>
      </c>
      <c r="I199" s="201">
        <v>3</v>
      </c>
      <c r="J199" s="201">
        <v>5</v>
      </c>
      <c r="K199" s="201">
        <v>23</v>
      </c>
      <c r="L199" s="201">
        <v>31</v>
      </c>
      <c r="M199" s="202">
        <v>28.375</v>
      </c>
      <c r="N199" s="202">
        <v>1</v>
      </c>
      <c r="O199" s="202">
        <v>2.2999999523162842</v>
      </c>
      <c r="P199" s="202">
        <v>5</v>
      </c>
      <c r="Q199" s="202">
        <v>8.2999999523162842</v>
      </c>
    </row>
    <row r="200" spans="1:17">
      <c r="A200" s="302"/>
      <c r="B200" s="302"/>
      <c r="C200" s="294" t="s">
        <v>756</v>
      </c>
      <c r="D200" s="203"/>
      <c r="E200" s="204">
        <v>53449</v>
      </c>
      <c r="F200" s="204">
        <v>17012</v>
      </c>
      <c r="G200" s="204">
        <v>70461</v>
      </c>
      <c r="H200" s="204">
        <v>8985</v>
      </c>
      <c r="I200" s="204">
        <v>3</v>
      </c>
      <c r="J200" s="204">
        <v>5</v>
      </c>
      <c r="K200" s="204">
        <v>23</v>
      </c>
      <c r="L200" s="204">
        <v>31</v>
      </c>
      <c r="M200" s="205">
        <v>28.375</v>
      </c>
      <c r="N200" s="205">
        <v>1</v>
      </c>
      <c r="O200" s="205">
        <v>2.2999999523162842</v>
      </c>
      <c r="P200" s="205">
        <v>5</v>
      </c>
      <c r="Q200" s="205">
        <v>8.2999999523162842</v>
      </c>
    </row>
    <row r="201" spans="1:17">
      <c r="A201" s="302"/>
      <c r="B201" s="302"/>
      <c r="C201" s="305"/>
      <c r="D201" s="189"/>
      <c r="E201" s="191"/>
      <c r="F201" s="191"/>
      <c r="G201" s="191"/>
      <c r="H201" s="191"/>
      <c r="I201" s="191"/>
      <c r="J201" s="191"/>
      <c r="K201" s="191"/>
      <c r="L201" s="191"/>
      <c r="M201" s="192"/>
      <c r="N201" s="192"/>
      <c r="O201" s="192"/>
      <c r="P201" s="192"/>
      <c r="Q201" s="192"/>
    </row>
    <row r="202" spans="1:17">
      <c r="A202" s="294" t="s">
        <v>757</v>
      </c>
      <c r="B202" s="294"/>
      <c r="C202" s="294"/>
      <c r="D202" s="203"/>
      <c r="E202" s="204">
        <v>1589227</v>
      </c>
      <c r="F202" s="204">
        <v>458650</v>
      </c>
      <c r="G202" s="204">
        <v>2047877</v>
      </c>
      <c r="H202" s="204">
        <v>363347</v>
      </c>
      <c r="I202" s="204">
        <v>11</v>
      </c>
      <c r="J202" s="204">
        <v>60</v>
      </c>
      <c r="K202" s="204">
        <v>807</v>
      </c>
      <c r="L202" s="204">
        <v>878</v>
      </c>
      <c r="M202" s="205">
        <v>872.625</v>
      </c>
      <c r="N202" s="205">
        <v>85.000000953674316</v>
      </c>
      <c r="O202" s="205">
        <v>40.840000331401825</v>
      </c>
      <c r="P202" s="205">
        <v>116.54999933391809</v>
      </c>
      <c r="Q202" s="205">
        <v>242.39000061899424</v>
      </c>
    </row>
    <row r="203" spans="1:17">
      <c r="A203" s="305"/>
      <c r="B203" s="305"/>
      <c r="C203" s="305"/>
      <c r="D203" s="189"/>
      <c r="E203" s="191"/>
      <c r="F203" s="191"/>
      <c r="G203" s="191"/>
      <c r="H203" s="191"/>
      <c r="I203" s="191"/>
      <c r="J203" s="191"/>
      <c r="K203" s="191"/>
      <c r="L203" s="191"/>
      <c r="M203" s="192"/>
      <c r="N203" s="192"/>
      <c r="O203" s="192"/>
      <c r="P203" s="192"/>
      <c r="Q203" s="192"/>
    </row>
    <row r="204" spans="1:17">
      <c r="A204" s="299" t="s">
        <v>758</v>
      </c>
      <c r="B204" s="299"/>
      <c r="C204" s="299"/>
      <c r="D204" s="229"/>
      <c r="E204" s="198"/>
      <c r="F204" s="198"/>
      <c r="G204" s="198"/>
      <c r="H204" s="198"/>
      <c r="I204" s="198"/>
      <c r="J204" s="198"/>
      <c r="K204" s="198"/>
      <c r="L204" s="198"/>
      <c r="M204" s="199"/>
      <c r="N204" s="199"/>
      <c r="O204" s="199"/>
      <c r="P204" s="199"/>
      <c r="Q204" s="199"/>
    </row>
    <row r="205" spans="1:17">
      <c r="A205" s="302"/>
      <c r="B205" s="302" t="s">
        <v>759</v>
      </c>
      <c r="C205" s="299" t="s">
        <v>326</v>
      </c>
      <c r="D205" s="229"/>
      <c r="E205" s="198"/>
      <c r="F205" s="198"/>
      <c r="G205" s="198"/>
      <c r="H205" s="198"/>
      <c r="I205" s="198"/>
      <c r="J205" s="198"/>
      <c r="K205" s="198"/>
      <c r="L205" s="198"/>
      <c r="M205" s="199"/>
      <c r="N205" s="199"/>
      <c r="O205" s="199"/>
      <c r="P205" s="199"/>
      <c r="Q205" s="199"/>
    </row>
    <row r="206" spans="1:17">
      <c r="A206" s="302"/>
      <c r="B206" s="302"/>
      <c r="C206" s="302"/>
      <c r="D206" s="200" t="s">
        <v>1103</v>
      </c>
      <c r="E206" s="201">
        <v>95962</v>
      </c>
      <c r="F206" s="201">
        <v>14788</v>
      </c>
      <c r="G206" s="201">
        <v>110750</v>
      </c>
      <c r="H206" s="201">
        <v>17527</v>
      </c>
      <c r="I206" s="201">
        <v>0</v>
      </c>
      <c r="J206" s="201">
        <v>4</v>
      </c>
      <c r="K206" s="201">
        <v>49</v>
      </c>
      <c r="L206" s="201">
        <v>53</v>
      </c>
      <c r="M206" s="202">
        <v>53.125</v>
      </c>
      <c r="N206" s="202">
        <v>2.75</v>
      </c>
      <c r="O206" s="202">
        <v>2.3399999141693115</v>
      </c>
      <c r="P206" s="202">
        <v>10.550000190734863</v>
      </c>
      <c r="Q206" s="202">
        <v>15.640000104904175</v>
      </c>
    </row>
    <row r="207" spans="1:17">
      <c r="A207" s="302"/>
      <c r="B207" s="302"/>
      <c r="C207" s="294" t="s">
        <v>761</v>
      </c>
      <c r="D207" s="203"/>
      <c r="E207" s="204">
        <v>95962</v>
      </c>
      <c r="F207" s="204">
        <v>14788</v>
      </c>
      <c r="G207" s="204">
        <v>110750</v>
      </c>
      <c r="H207" s="204">
        <v>17527</v>
      </c>
      <c r="I207" s="204">
        <v>0</v>
      </c>
      <c r="J207" s="204">
        <v>4</v>
      </c>
      <c r="K207" s="204">
        <v>49</v>
      </c>
      <c r="L207" s="204">
        <v>53</v>
      </c>
      <c r="M207" s="205">
        <v>53.125</v>
      </c>
      <c r="N207" s="205">
        <v>2.75</v>
      </c>
      <c r="O207" s="205">
        <v>2.3399999141693115</v>
      </c>
      <c r="P207" s="205">
        <v>10.550000190734863</v>
      </c>
      <c r="Q207" s="205">
        <v>15.640000104904175</v>
      </c>
    </row>
    <row r="208" spans="1:17">
      <c r="A208" s="302"/>
      <c r="B208" s="302"/>
      <c r="C208" s="305"/>
      <c r="D208" s="189"/>
      <c r="E208" s="191"/>
      <c r="F208" s="191"/>
      <c r="G208" s="191"/>
      <c r="H208" s="191"/>
      <c r="I208" s="191"/>
      <c r="J208" s="191"/>
      <c r="K208" s="191"/>
      <c r="L208" s="191"/>
      <c r="M208" s="192"/>
      <c r="N208" s="192"/>
      <c r="O208" s="192"/>
      <c r="P208" s="192"/>
      <c r="Q208" s="192"/>
    </row>
    <row r="209" spans="1:17">
      <c r="A209" s="302"/>
      <c r="B209" s="302" t="s">
        <v>762</v>
      </c>
      <c r="C209" s="299" t="s">
        <v>308</v>
      </c>
      <c r="D209" s="229"/>
      <c r="E209" s="198"/>
      <c r="F209" s="198"/>
      <c r="G209" s="198"/>
      <c r="H209" s="198"/>
      <c r="I209" s="198"/>
      <c r="J209" s="198"/>
      <c r="K209" s="198"/>
      <c r="L209" s="198"/>
      <c r="M209" s="199"/>
      <c r="N209" s="199"/>
      <c r="O209" s="199"/>
      <c r="P209" s="199"/>
      <c r="Q209" s="199"/>
    </row>
    <row r="210" spans="1:17">
      <c r="A210" s="302"/>
      <c r="B210" s="302"/>
      <c r="C210" s="302"/>
      <c r="D210" s="200" t="s">
        <v>1104</v>
      </c>
      <c r="E210" s="201"/>
      <c r="F210" s="201">
        <v>152019</v>
      </c>
      <c r="G210" s="201">
        <v>152019</v>
      </c>
      <c r="H210" s="201"/>
      <c r="I210" s="201">
        <v>2</v>
      </c>
      <c r="J210" s="201">
        <v>2</v>
      </c>
      <c r="K210" s="201">
        <v>62</v>
      </c>
      <c r="L210" s="201">
        <v>66</v>
      </c>
      <c r="M210" s="202">
        <v>64.875</v>
      </c>
      <c r="N210" s="202">
        <v>3.9700000286102295</v>
      </c>
      <c r="O210" s="202">
        <v>6.369999885559082</v>
      </c>
      <c r="P210" s="202">
        <v>6.0100002288818359</v>
      </c>
      <c r="Q210" s="202">
        <v>16.350000143051147</v>
      </c>
    </row>
    <row r="211" spans="1:17">
      <c r="A211" s="302"/>
      <c r="B211" s="302"/>
      <c r="C211" s="302"/>
      <c r="D211" s="196" t="s">
        <v>1105</v>
      </c>
      <c r="E211" s="198">
        <v>25422</v>
      </c>
      <c r="F211" s="198">
        <v>14285</v>
      </c>
      <c r="G211" s="198">
        <v>39707</v>
      </c>
      <c r="H211" s="198">
        <v>4540</v>
      </c>
      <c r="I211" s="198">
        <v>1</v>
      </c>
      <c r="J211" s="198">
        <v>2</v>
      </c>
      <c r="K211" s="198">
        <v>7</v>
      </c>
      <c r="L211" s="198">
        <v>10</v>
      </c>
      <c r="M211" s="199">
        <v>8.875</v>
      </c>
      <c r="N211" s="199">
        <v>2.7999999523162842</v>
      </c>
      <c r="O211" s="199">
        <v>0</v>
      </c>
      <c r="P211" s="199">
        <v>1.6299999952316284</v>
      </c>
      <c r="Q211" s="199">
        <v>4.4299999475479126</v>
      </c>
    </row>
    <row r="212" spans="1:17">
      <c r="A212" s="302"/>
      <c r="B212" s="302"/>
      <c r="C212" s="302"/>
      <c r="D212" s="200" t="s">
        <v>1106</v>
      </c>
      <c r="E212" s="201">
        <v>23958</v>
      </c>
      <c r="F212" s="201">
        <v>14831</v>
      </c>
      <c r="G212" s="201">
        <v>38789</v>
      </c>
      <c r="H212" s="201">
        <v>5570</v>
      </c>
      <c r="I212" s="201">
        <v>0</v>
      </c>
      <c r="J212" s="201">
        <v>5</v>
      </c>
      <c r="K212" s="201">
        <v>6</v>
      </c>
      <c r="L212" s="201">
        <v>11</v>
      </c>
      <c r="M212" s="202">
        <v>9.25</v>
      </c>
      <c r="N212" s="202">
        <v>0</v>
      </c>
      <c r="O212" s="202">
        <v>1</v>
      </c>
      <c r="P212" s="202">
        <v>3.75</v>
      </c>
      <c r="Q212" s="202">
        <v>4.75</v>
      </c>
    </row>
    <row r="213" spans="1:17">
      <c r="A213" s="302"/>
      <c r="B213" s="302"/>
      <c r="C213" s="302"/>
      <c r="D213" s="196" t="s">
        <v>1107</v>
      </c>
      <c r="E213" s="198">
        <v>211583</v>
      </c>
      <c r="F213" s="198">
        <v>49928</v>
      </c>
      <c r="G213" s="198">
        <v>261511</v>
      </c>
      <c r="H213" s="198">
        <v>45072</v>
      </c>
      <c r="I213" s="198">
        <v>0</v>
      </c>
      <c r="J213" s="198">
        <v>4</v>
      </c>
      <c r="K213" s="198">
        <v>101</v>
      </c>
      <c r="L213" s="198">
        <v>105</v>
      </c>
      <c r="M213" s="199">
        <v>106.625</v>
      </c>
      <c r="N213" s="199">
        <v>10.630000114440918</v>
      </c>
      <c r="O213" s="199">
        <v>10.340000152587891</v>
      </c>
      <c r="P213" s="199">
        <v>9.1999998092651367</v>
      </c>
      <c r="Q213" s="199">
        <v>30.170000076293945</v>
      </c>
    </row>
    <row r="214" spans="1:17">
      <c r="A214" s="302"/>
      <c r="B214" s="302"/>
      <c r="C214" s="302"/>
      <c r="D214" s="200" t="s">
        <v>1108</v>
      </c>
      <c r="E214" s="201">
        <v>41572</v>
      </c>
      <c r="F214" s="201">
        <v>15226</v>
      </c>
      <c r="G214" s="201">
        <v>56798</v>
      </c>
      <c r="H214" s="201">
        <v>9096</v>
      </c>
      <c r="I214" s="201">
        <v>0</v>
      </c>
      <c r="J214" s="201">
        <v>2</v>
      </c>
      <c r="K214" s="201">
        <v>18</v>
      </c>
      <c r="L214" s="201">
        <v>20</v>
      </c>
      <c r="M214" s="202">
        <v>19</v>
      </c>
      <c r="N214" s="202">
        <v>2</v>
      </c>
      <c r="O214" s="202">
        <v>2</v>
      </c>
      <c r="P214" s="202">
        <v>2.190000057220459</v>
      </c>
      <c r="Q214" s="202">
        <v>6.190000057220459</v>
      </c>
    </row>
    <row r="215" spans="1:17">
      <c r="A215" s="302"/>
      <c r="B215" s="302"/>
      <c r="C215" s="294" t="s">
        <v>767</v>
      </c>
      <c r="D215" s="203"/>
      <c r="E215" s="204">
        <v>302535</v>
      </c>
      <c r="F215" s="204">
        <v>246289</v>
      </c>
      <c r="G215" s="204">
        <v>548824</v>
      </c>
      <c r="H215" s="204">
        <v>64278</v>
      </c>
      <c r="I215" s="204">
        <v>3</v>
      </c>
      <c r="J215" s="204">
        <v>15</v>
      </c>
      <c r="K215" s="204">
        <v>194</v>
      </c>
      <c r="L215" s="204">
        <v>212</v>
      </c>
      <c r="M215" s="205">
        <v>208.625</v>
      </c>
      <c r="N215" s="205">
        <v>19.400000095367432</v>
      </c>
      <c r="O215" s="205">
        <v>19.710000038146973</v>
      </c>
      <c r="P215" s="205">
        <v>22.78000009059906</v>
      </c>
      <c r="Q215" s="205">
        <v>61.890000224113464</v>
      </c>
    </row>
    <row r="216" spans="1:17">
      <c r="A216" s="302"/>
      <c r="B216" s="302"/>
      <c r="C216" s="305"/>
      <c r="D216" s="189"/>
      <c r="E216" s="191"/>
      <c r="F216" s="191"/>
      <c r="G216" s="191"/>
      <c r="H216" s="191"/>
      <c r="I216" s="191"/>
      <c r="J216" s="191"/>
      <c r="K216" s="191"/>
      <c r="L216" s="191"/>
      <c r="M216" s="192"/>
      <c r="N216" s="192"/>
      <c r="O216" s="192"/>
      <c r="P216" s="192"/>
      <c r="Q216" s="192"/>
    </row>
    <row r="217" spans="1:17">
      <c r="A217" s="302"/>
      <c r="B217" s="302" t="s">
        <v>768</v>
      </c>
      <c r="C217" s="299" t="s">
        <v>349</v>
      </c>
      <c r="D217" s="229"/>
      <c r="E217" s="198"/>
      <c r="F217" s="198"/>
      <c r="G217" s="198"/>
      <c r="H217" s="198"/>
      <c r="I217" s="198"/>
      <c r="J217" s="198"/>
      <c r="K217" s="198"/>
      <c r="L217" s="198"/>
      <c r="M217" s="199"/>
      <c r="N217" s="199"/>
      <c r="O217" s="199"/>
      <c r="P217" s="199"/>
      <c r="Q217" s="199"/>
    </row>
    <row r="218" spans="1:17">
      <c r="A218" s="302"/>
      <c r="B218" s="302"/>
      <c r="C218" s="302"/>
      <c r="D218" s="200" t="s">
        <v>1109</v>
      </c>
      <c r="E218" s="201">
        <v>44104</v>
      </c>
      <c r="F218" s="201">
        <v>18145</v>
      </c>
      <c r="G218" s="201">
        <v>62249</v>
      </c>
      <c r="H218" s="201">
        <v>4496</v>
      </c>
      <c r="I218" s="201">
        <v>0</v>
      </c>
      <c r="J218" s="201">
        <v>6</v>
      </c>
      <c r="K218" s="201">
        <v>12</v>
      </c>
      <c r="L218" s="201">
        <v>18</v>
      </c>
      <c r="M218" s="202">
        <v>15.375</v>
      </c>
      <c r="N218" s="202">
        <v>1.7999999523162842</v>
      </c>
      <c r="O218" s="202">
        <v>0.25</v>
      </c>
      <c r="P218" s="202">
        <v>3.0999999046325684</v>
      </c>
      <c r="Q218" s="202">
        <v>5.1499998569488525</v>
      </c>
    </row>
    <row r="219" spans="1:17">
      <c r="A219" s="302"/>
      <c r="B219" s="302"/>
      <c r="C219" s="294" t="s">
        <v>770</v>
      </c>
      <c r="D219" s="203"/>
      <c r="E219" s="204">
        <v>44104</v>
      </c>
      <c r="F219" s="204">
        <v>18145</v>
      </c>
      <c r="G219" s="204">
        <v>62249</v>
      </c>
      <c r="H219" s="204">
        <v>4496</v>
      </c>
      <c r="I219" s="204">
        <v>0</v>
      </c>
      <c r="J219" s="204">
        <v>6</v>
      </c>
      <c r="K219" s="204">
        <v>12</v>
      </c>
      <c r="L219" s="204">
        <v>18</v>
      </c>
      <c r="M219" s="205">
        <v>15.375</v>
      </c>
      <c r="N219" s="205">
        <v>1.7999999523162842</v>
      </c>
      <c r="O219" s="205">
        <v>0.25</v>
      </c>
      <c r="P219" s="205">
        <v>3.0999999046325684</v>
      </c>
      <c r="Q219" s="205">
        <v>5.1499998569488525</v>
      </c>
    </row>
    <row r="220" spans="1:17">
      <c r="A220" s="302"/>
      <c r="B220" s="302"/>
      <c r="C220" s="305"/>
      <c r="D220" s="189"/>
      <c r="E220" s="191"/>
      <c r="F220" s="191"/>
      <c r="G220" s="191"/>
      <c r="H220" s="191"/>
      <c r="I220" s="191"/>
      <c r="J220" s="191"/>
      <c r="K220" s="191"/>
      <c r="L220" s="191"/>
      <c r="M220" s="192"/>
      <c r="N220" s="192"/>
      <c r="O220" s="192"/>
      <c r="P220" s="192"/>
      <c r="Q220" s="192"/>
    </row>
    <row r="221" spans="1:17">
      <c r="A221" s="302"/>
      <c r="B221" s="302" t="s">
        <v>771</v>
      </c>
      <c r="C221" s="299" t="s">
        <v>325</v>
      </c>
      <c r="D221" s="229"/>
      <c r="E221" s="198"/>
      <c r="F221" s="198"/>
      <c r="G221" s="198"/>
      <c r="H221" s="198"/>
      <c r="I221" s="198"/>
      <c r="J221" s="198"/>
      <c r="K221" s="198"/>
      <c r="L221" s="198"/>
      <c r="M221" s="199"/>
      <c r="N221" s="199"/>
      <c r="O221" s="199"/>
      <c r="P221" s="199"/>
      <c r="Q221" s="199"/>
    </row>
    <row r="222" spans="1:17">
      <c r="A222" s="302"/>
      <c r="B222" s="302"/>
      <c r="C222" s="302"/>
      <c r="D222" s="200" t="s">
        <v>1110</v>
      </c>
      <c r="E222" s="201">
        <v>87675</v>
      </c>
      <c r="F222" s="201">
        <v>23768</v>
      </c>
      <c r="G222" s="201">
        <v>111443</v>
      </c>
      <c r="H222" s="201">
        <v>18399</v>
      </c>
      <c r="I222" s="201">
        <v>2</v>
      </c>
      <c r="J222" s="201">
        <v>0</v>
      </c>
      <c r="K222" s="201">
        <v>43</v>
      </c>
      <c r="L222" s="201">
        <v>45</v>
      </c>
      <c r="M222" s="202">
        <v>45.25</v>
      </c>
      <c r="N222" s="202">
        <v>4</v>
      </c>
      <c r="O222" s="202">
        <v>0</v>
      </c>
      <c r="P222" s="202">
        <v>11.010000228881836</v>
      </c>
      <c r="Q222" s="202">
        <v>15.010000228881836</v>
      </c>
    </row>
    <row r="223" spans="1:17">
      <c r="A223" s="302"/>
      <c r="B223" s="302"/>
      <c r="C223" s="302"/>
      <c r="D223" s="196" t="s">
        <v>1111</v>
      </c>
      <c r="E223" s="198">
        <v>22681</v>
      </c>
      <c r="F223" s="198">
        <v>6142</v>
      </c>
      <c r="G223" s="198">
        <v>28823</v>
      </c>
      <c r="H223" s="198">
        <v>3959</v>
      </c>
      <c r="I223" s="198">
        <v>0</v>
      </c>
      <c r="J223" s="198">
        <v>0</v>
      </c>
      <c r="K223" s="198">
        <v>11</v>
      </c>
      <c r="L223" s="198">
        <v>11</v>
      </c>
      <c r="M223" s="199">
        <v>12.125</v>
      </c>
      <c r="N223" s="199">
        <v>0</v>
      </c>
      <c r="O223" s="199">
        <v>2.4000000953674316</v>
      </c>
      <c r="P223" s="199">
        <v>1.1000000238418579</v>
      </c>
      <c r="Q223" s="199">
        <v>3.5000001192092896</v>
      </c>
    </row>
    <row r="224" spans="1:17">
      <c r="A224" s="302"/>
      <c r="B224" s="302"/>
      <c r="C224" s="294" t="s">
        <v>774</v>
      </c>
      <c r="D224" s="203"/>
      <c r="E224" s="204">
        <v>110356</v>
      </c>
      <c r="F224" s="204">
        <v>29910</v>
      </c>
      <c r="G224" s="204">
        <v>140266</v>
      </c>
      <c r="H224" s="204">
        <v>22358</v>
      </c>
      <c r="I224" s="204">
        <v>2</v>
      </c>
      <c r="J224" s="204">
        <v>0</v>
      </c>
      <c r="K224" s="204">
        <v>54</v>
      </c>
      <c r="L224" s="204">
        <v>56</v>
      </c>
      <c r="M224" s="205">
        <v>57.375</v>
      </c>
      <c r="N224" s="205">
        <v>4</v>
      </c>
      <c r="O224" s="205">
        <v>2.4000000953674316</v>
      </c>
      <c r="P224" s="205">
        <v>12.110000252723694</v>
      </c>
      <c r="Q224" s="205">
        <v>18.510000348091125</v>
      </c>
    </row>
    <row r="225" spans="1:17">
      <c r="A225" s="302"/>
      <c r="B225" s="302"/>
      <c r="C225" s="305"/>
      <c r="D225" s="189"/>
      <c r="E225" s="191"/>
      <c r="F225" s="191"/>
      <c r="G225" s="191"/>
      <c r="H225" s="191"/>
      <c r="I225" s="191"/>
      <c r="J225" s="191"/>
      <c r="K225" s="191"/>
      <c r="L225" s="191"/>
      <c r="M225" s="192"/>
      <c r="N225" s="192"/>
      <c r="O225" s="192"/>
      <c r="P225" s="192"/>
      <c r="Q225" s="192"/>
    </row>
    <row r="226" spans="1:17">
      <c r="A226" s="302"/>
      <c r="B226" s="302" t="s">
        <v>775</v>
      </c>
      <c r="C226" s="299" t="s">
        <v>353</v>
      </c>
      <c r="D226" s="229"/>
      <c r="E226" s="198"/>
      <c r="F226" s="198"/>
      <c r="G226" s="198"/>
      <c r="H226" s="198"/>
      <c r="I226" s="198"/>
      <c r="J226" s="198"/>
      <c r="K226" s="198"/>
      <c r="L226" s="198"/>
      <c r="M226" s="199"/>
      <c r="N226" s="199"/>
      <c r="O226" s="199"/>
      <c r="P226" s="199"/>
      <c r="Q226" s="199"/>
    </row>
    <row r="227" spans="1:17">
      <c r="A227" s="302"/>
      <c r="B227" s="302"/>
      <c r="C227" s="302"/>
      <c r="D227" s="200" t="s">
        <v>1112</v>
      </c>
      <c r="E227" s="201">
        <v>15352</v>
      </c>
      <c r="F227" s="201">
        <v>12176</v>
      </c>
      <c r="G227" s="201">
        <v>27528</v>
      </c>
      <c r="H227" s="201">
        <v>703</v>
      </c>
      <c r="I227" s="201">
        <v>0</v>
      </c>
      <c r="J227" s="201">
        <v>0</v>
      </c>
      <c r="K227" s="201">
        <v>12</v>
      </c>
      <c r="L227" s="201">
        <v>12</v>
      </c>
      <c r="M227" s="202">
        <v>12</v>
      </c>
      <c r="N227" s="202">
        <v>0.25</v>
      </c>
      <c r="O227" s="202">
        <v>2.25</v>
      </c>
      <c r="P227" s="202">
        <v>0</v>
      </c>
      <c r="Q227" s="202">
        <v>2.5</v>
      </c>
    </row>
    <row r="228" spans="1:17">
      <c r="A228" s="302"/>
      <c r="B228" s="302"/>
      <c r="C228" s="294" t="s">
        <v>777</v>
      </c>
      <c r="D228" s="203"/>
      <c r="E228" s="204">
        <v>15352</v>
      </c>
      <c r="F228" s="204">
        <v>12176</v>
      </c>
      <c r="G228" s="204">
        <v>27528</v>
      </c>
      <c r="H228" s="204">
        <v>703</v>
      </c>
      <c r="I228" s="204">
        <v>0</v>
      </c>
      <c r="J228" s="204">
        <v>0</v>
      </c>
      <c r="K228" s="204">
        <v>12</v>
      </c>
      <c r="L228" s="204">
        <v>12</v>
      </c>
      <c r="M228" s="205">
        <v>12</v>
      </c>
      <c r="N228" s="205">
        <v>0.25</v>
      </c>
      <c r="O228" s="205">
        <v>2.25</v>
      </c>
      <c r="P228" s="205">
        <v>0</v>
      </c>
      <c r="Q228" s="205">
        <v>2.5</v>
      </c>
    </row>
    <row r="229" spans="1:17">
      <c r="A229" s="302"/>
      <c r="B229" s="302"/>
      <c r="C229" s="305"/>
      <c r="D229" s="189"/>
      <c r="E229" s="191"/>
      <c r="F229" s="191"/>
      <c r="G229" s="191"/>
      <c r="H229" s="191"/>
      <c r="I229" s="191"/>
      <c r="J229" s="191"/>
      <c r="K229" s="191"/>
      <c r="L229" s="191"/>
      <c r="M229" s="192"/>
      <c r="N229" s="192"/>
      <c r="O229" s="192"/>
      <c r="P229" s="192"/>
      <c r="Q229" s="192"/>
    </row>
    <row r="230" spans="1:17">
      <c r="A230" s="302"/>
      <c r="B230" s="302" t="s">
        <v>781</v>
      </c>
      <c r="C230" s="299" t="s">
        <v>346</v>
      </c>
      <c r="D230" s="229"/>
      <c r="E230" s="198"/>
      <c r="F230" s="198"/>
      <c r="G230" s="198"/>
      <c r="H230" s="198"/>
      <c r="I230" s="198"/>
      <c r="J230" s="198"/>
      <c r="K230" s="198"/>
      <c r="L230" s="198"/>
      <c r="M230" s="199"/>
      <c r="N230" s="199"/>
      <c r="O230" s="199"/>
      <c r="P230" s="199"/>
      <c r="Q230" s="199"/>
    </row>
    <row r="231" spans="1:17">
      <c r="A231" s="302"/>
      <c r="B231" s="302"/>
      <c r="C231" s="302"/>
      <c r="D231" s="200" t="s">
        <v>1113</v>
      </c>
      <c r="E231" s="201">
        <v>57417</v>
      </c>
      <c r="F231" s="201">
        <v>15652</v>
      </c>
      <c r="G231" s="201">
        <v>73069</v>
      </c>
      <c r="H231" s="201">
        <v>8029</v>
      </c>
      <c r="I231" s="201">
        <v>0</v>
      </c>
      <c r="J231" s="201">
        <v>2</v>
      </c>
      <c r="K231" s="201">
        <v>15</v>
      </c>
      <c r="L231" s="201">
        <v>17</v>
      </c>
      <c r="M231" s="202">
        <v>16.375</v>
      </c>
      <c r="N231" s="202">
        <v>2</v>
      </c>
      <c r="O231" s="202">
        <v>2</v>
      </c>
      <c r="P231" s="202">
        <v>5</v>
      </c>
      <c r="Q231" s="202">
        <v>9</v>
      </c>
    </row>
    <row r="232" spans="1:17">
      <c r="A232" s="302"/>
      <c r="B232" s="302"/>
      <c r="C232" s="294" t="s">
        <v>783</v>
      </c>
      <c r="D232" s="203"/>
      <c r="E232" s="204">
        <v>57417</v>
      </c>
      <c r="F232" s="204">
        <v>15652</v>
      </c>
      <c r="G232" s="204">
        <v>73069</v>
      </c>
      <c r="H232" s="204">
        <v>8029</v>
      </c>
      <c r="I232" s="204">
        <v>0</v>
      </c>
      <c r="J232" s="204">
        <v>2</v>
      </c>
      <c r="K232" s="204">
        <v>15</v>
      </c>
      <c r="L232" s="204">
        <v>17</v>
      </c>
      <c r="M232" s="205">
        <v>16.375</v>
      </c>
      <c r="N232" s="205">
        <v>2</v>
      </c>
      <c r="O232" s="205">
        <v>2</v>
      </c>
      <c r="P232" s="205">
        <v>5</v>
      </c>
      <c r="Q232" s="205">
        <v>9</v>
      </c>
    </row>
    <row r="233" spans="1:17">
      <c r="A233" s="302"/>
      <c r="B233" s="302"/>
      <c r="C233" s="305"/>
      <c r="D233" s="189"/>
      <c r="E233" s="191"/>
      <c r="F233" s="191"/>
      <c r="G233" s="191"/>
      <c r="H233" s="191"/>
      <c r="I233" s="191"/>
      <c r="J233" s="191"/>
      <c r="K233" s="191"/>
      <c r="L233" s="191"/>
      <c r="M233" s="192"/>
      <c r="N233" s="192"/>
      <c r="O233" s="192"/>
      <c r="P233" s="192"/>
      <c r="Q233" s="192"/>
    </row>
    <row r="234" spans="1:17">
      <c r="A234" s="294" t="s">
        <v>784</v>
      </c>
      <c r="B234" s="294"/>
      <c r="C234" s="294"/>
      <c r="D234" s="203"/>
      <c r="E234" s="204">
        <v>625726</v>
      </c>
      <c r="F234" s="204">
        <v>336960</v>
      </c>
      <c r="G234" s="204">
        <v>962686</v>
      </c>
      <c r="H234" s="204">
        <v>117391</v>
      </c>
      <c r="I234" s="204">
        <v>5</v>
      </c>
      <c r="J234" s="204">
        <v>27</v>
      </c>
      <c r="K234" s="204">
        <v>336</v>
      </c>
      <c r="L234" s="204">
        <v>368</v>
      </c>
      <c r="M234" s="205">
        <v>362.875</v>
      </c>
      <c r="N234" s="205">
        <v>30.200000047683716</v>
      </c>
      <c r="O234" s="205">
        <v>28.950000047683716</v>
      </c>
      <c r="P234" s="205">
        <v>53.540000438690186</v>
      </c>
      <c r="Q234" s="205">
        <v>112.69000053405762</v>
      </c>
    </row>
    <row r="235" spans="1:17">
      <c r="A235" s="305"/>
      <c r="B235" s="305"/>
      <c r="C235" s="305"/>
      <c r="D235" s="189"/>
      <c r="E235" s="191"/>
      <c r="F235" s="191"/>
      <c r="G235" s="191"/>
      <c r="H235" s="191"/>
      <c r="I235" s="191"/>
      <c r="J235" s="191"/>
      <c r="K235" s="191"/>
      <c r="L235" s="191"/>
      <c r="M235" s="192"/>
      <c r="N235" s="192"/>
      <c r="O235" s="192"/>
      <c r="P235" s="192"/>
      <c r="Q235" s="192"/>
    </row>
    <row r="236" spans="1:17">
      <c r="A236" s="299" t="s">
        <v>785</v>
      </c>
      <c r="B236" s="299"/>
      <c r="C236" s="299"/>
      <c r="D236" s="229"/>
      <c r="E236" s="198"/>
      <c r="F236" s="198"/>
      <c r="G236" s="198"/>
      <c r="H236" s="198"/>
      <c r="I236" s="198"/>
      <c r="J236" s="198"/>
      <c r="K236" s="198"/>
      <c r="L236" s="198"/>
      <c r="M236" s="199"/>
      <c r="N236" s="199"/>
      <c r="O236" s="199"/>
      <c r="P236" s="199"/>
      <c r="Q236" s="199"/>
    </row>
    <row r="237" spans="1:17">
      <c r="A237" s="302"/>
      <c r="B237" s="302" t="s">
        <v>786</v>
      </c>
      <c r="C237" s="299" t="s">
        <v>306</v>
      </c>
      <c r="D237" s="229"/>
      <c r="E237" s="198"/>
      <c r="F237" s="198"/>
      <c r="G237" s="198"/>
      <c r="H237" s="198"/>
      <c r="I237" s="198"/>
      <c r="J237" s="198"/>
      <c r="K237" s="198"/>
      <c r="L237" s="198"/>
      <c r="M237" s="199"/>
      <c r="N237" s="199"/>
      <c r="O237" s="199"/>
      <c r="P237" s="199"/>
      <c r="Q237" s="199"/>
    </row>
    <row r="238" spans="1:17">
      <c r="A238" s="302"/>
      <c r="B238" s="302"/>
      <c r="C238" s="302"/>
      <c r="D238" s="200" t="s">
        <v>1114</v>
      </c>
      <c r="E238" s="201">
        <v>328310</v>
      </c>
      <c r="F238" s="201">
        <v>92068</v>
      </c>
      <c r="G238" s="201">
        <v>420378</v>
      </c>
      <c r="H238" s="201">
        <v>68376</v>
      </c>
      <c r="I238" s="201">
        <v>1</v>
      </c>
      <c r="J238" s="201">
        <v>5</v>
      </c>
      <c r="K238" s="201">
        <v>165</v>
      </c>
      <c r="L238" s="201">
        <v>171</v>
      </c>
      <c r="M238" s="202">
        <v>179</v>
      </c>
      <c r="N238" s="202">
        <v>18.069999694824219</v>
      </c>
      <c r="O238" s="202">
        <v>4</v>
      </c>
      <c r="P238" s="202">
        <v>23.129999160766602</v>
      </c>
      <c r="Q238" s="202">
        <v>45.19999885559082</v>
      </c>
    </row>
    <row r="239" spans="1:17">
      <c r="A239" s="302"/>
      <c r="B239" s="302"/>
      <c r="C239" s="302"/>
      <c r="D239" s="196" t="s">
        <v>1115</v>
      </c>
      <c r="E239" s="198">
        <v>75689</v>
      </c>
      <c r="F239" s="198">
        <v>13668</v>
      </c>
      <c r="G239" s="198">
        <v>89357</v>
      </c>
      <c r="H239" s="198">
        <v>33089</v>
      </c>
      <c r="I239" s="198">
        <v>0</v>
      </c>
      <c r="J239" s="198">
        <v>10</v>
      </c>
      <c r="K239" s="198">
        <v>29</v>
      </c>
      <c r="L239" s="198">
        <v>39</v>
      </c>
      <c r="M239" s="199">
        <v>35.375</v>
      </c>
      <c r="N239" s="199">
        <v>4.5999999046325684</v>
      </c>
      <c r="O239" s="199">
        <v>2.4500000476837158</v>
      </c>
      <c r="P239" s="199">
        <v>4.4000000953674316</v>
      </c>
      <c r="Q239" s="199">
        <v>11.450000047683716</v>
      </c>
    </row>
    <row r="240" spans="1:17">
      <c r="A240" s="302"/>
      <c r="B240" s="302"/>
      <c r="C240" s="302"/>
      <c r="D240" s="200" t="s">
        <v>1116</v>
      </c>
      <c r="E240" s="201">
        <v>53085</v>
      </c>
      <c r="F240" s="201">
        <v>10440</v>
      </c>
      <c r="G240" s="201">
        <v>63525</v>
      </c>
      <c r="H240" s="201">
        <v>8102</v>
      </c>
      <c r="I240" s="201">
        <v>3</v>
      </c>
      <c r="J240" s="201">
        <v>6</v>
      </c>
      <c r="K240" s="201">
        <v>16</v>
      </c>
      <c r="L240" s="201">
        <v>25</v>
      </c>
      <c r="M240" s="202">
        <v>21.125</v>
      </c>
      <c r="N240" s="202">
        <v>4</v>
      </c>
      <c r="O240" s="202">
        <v>0</v>
      </c>
      <c r="P240" s="202">
        <v>4.4000000953674316</v>
      </c>
      <c r="Q240" s="202">
        <v>8.4000000953674316</v>
      </c>
    </row>
    <row r="241" spans="1:17">
      <c r="A241" s="302"/>
      <c r="B241" s="302"/>
      <c r="C241" s="294" t="s">
        <v>790</v>
      </c>
      <c r="D241" s="203"/>
      <c r="E241" s="204">
        <v>457084</v>
      </c>
      <c r="F241" s="204">
        <v>116176</v>
      </c>
      <c r="G241" s="204">
        <v>573260</v>
      </c>
      <c r="H241" s="204">
        <v>109567</v>
      </c>
      <c r="I241" s="204">
        <v>4</v>
      </c>
      <c r="J241" s="204">
        <v>21</v>
      </c>
      <c r="K241" s="204">
        <v>210</v>
      </c>
      <c r="L241" s="204">
        <v>235</v>
      </c>
      <c r="M241" s="205">
        <v>235.5</v>
      </c>
      <c r="N241" s="205">
        <v>26.669999599456787</v>
      </c>
      <c r="O241" s="205">
        <v>6.4500000476837158</v>
      </c>
      <c r="P241" s="205">
        <v>31.929999351501465</v>
      </c>
      <c r="Q241" s="205">
        <v>65.049998998641968</v>
      </c>
    </row>
    <row r="242" spans="1:17">
      <c r="A242" s="302"/>
      <c r="B242" s="302"/>
      <c r="C242" s="305"/>
      <c r="D242" s="189"/>
      <c r="E242" s="191"/>
      <c r="F242" s="191"/>
      <c r="G242" s="191"/>
      <c r="H242" s="191"/>
      <c r="I242" s="191"/>
      <c r="J242" s="191"/>
      <c r="K242" s="191"/>
      <c r="L242" s="191"/>
      <c r="M242" s="192"/>
      <c r="N242" s="192"/>
      <c r="O242" s="192"/>
      <c r="P242" s="192"/>
      <c r="Q242" s="192"/>
    </row>
    <row r="243" spans="1:17">
      <c r="A243" s="302"/>
      <c r="B243" s="302" t="s">
        <v>791</v>
      </c>
      <c r="C243" s="299" t="s">
        <v>322</v>
      </c>
      <c r="D243" s="229"/>
      <c r="E243" s="198"/>
      <c r="F243" s="198"/>
      <c r="G243" s="198"/>
      <c r="H243" s="198"/>
      <c r="I243" s="198"/>
      <c r="J243" s="198"/>
      <c r="K243" s="198"/>
      <c r="L243" s="198"/>
      <c r="M243" s="199"/>
      <c r="N243" s="199"/>
      <c r="O243" s="199"/>
      <c r="P243" s="199"/>
      <c r="Q243" s="199"/>
    </row>
    <row r="244" spans="1:17">
      <c r="A244" s="302"/>
      <c r="B244" s="302"/>
      <c r="C244" s="302"/>
      <c r="D244" s="200" t="s">
        <v>1117</v>
      </c>
      <c r="E244" s="201">
        <v>82880</v>
      </c>
      <c r="F244" s="201">
        <v>22301</v>
      </c>
      <c r="G244" s="201">
        <v>105181</v>
      </c>
      <c r="H244" s="201">
        <v>23484</v>
      </c>
      <c r="I244" s="201">
        <v>3</v>
      </c>
      <c r="J244" s="201">
        <v>6</v>
      </c>
      <c r="K244" s="201">
        <v>43</v>
      </c>
      <c r="L244" s="201">
        <v>52</v>
      </c>
      <c r="M244" s="202">
        <v>48.75</v>
      </c>
      <c r="N244" s="202">
        <v>3.630000114440918</v>
      </c>
      <c r="O244" s="202">
        <v>0.17000000178813934</v>
      </c>
      <c r="P244" s="202">
        <v>9.3000001907348633</v>
      </c>
      <c r="Q244" s="202">
        <v>13.100000306963921</v>
      </c>
    </row>
    <row r="245" spans="1:17">
      <c r="A245" s="302"/>
      <c r="B245" s="302"/>
      <c r="C245" s="294" t="s">
        <v>793</v>
      </c>
      <c r="D245" s="203"/>
      <c r="E245" s="204">
        <v>82880</v>
      </c>
      <c r="F245" s="204">
        <v>22301</v>
      </c>
      <c r="G245" s="204">
        <v>105181</v>
      </c>
      <c r="H245" s="204">
        <v>23484</v>
      </c>
      <c r="I245" s="204">
        <v>3</v>
      </c>
      <c r="J245" s="204">
        <v>6</v>
      </c>
      <c r="K245" s="204">
        <v>43</v>
      </c>
      <c r="L245" s="204">
        <v>52</v>
      </c>
      <c r="M245" s="205">
        <v>48.75</v>
      </c>
      <c r="N245" s="205">
        <v>3.630000114440918</v>
      </c>
      <c r="O245" s="205">
        <v>0.17000000178813934</v>
      </c>
      <c r="P245" s="205">
        <v>9.3000001907348633</v>
      </c>
      <c r="Q245" s="205">
        <v>13.100000306963921</v>
      </c>
    </row>
    <row r="246" spans="1:17">
      <c r="A246" s="302"/>
      <c r="B246" s="302"/>
      <c r="C246" s="305"/>
      <c r="D246" s="189"/>
      <c r="E246" s="191"/>
      <c r="F246" s="191"/>
      <c r="G246" s="191"/>
      <c r="H246" s="191"/>
      <c r="I246" s="191"/>
      <c r="J246" s="191"/>
      <c r="K246" s="191"/>
      <c r="L246" s="191"/>
      <c r="M246" s="192"/>
      <c r="N246" s="192"/>
      <c r="O246" s="192"/>
      <c r="P246" s="192"/>
      <c r="Q246" s="192"/>
    </row>
    <row r="247" spans="1:17">
      <c r="A247" s="302"/>
      <c r="B247" s="302" t="s">
        <v>794</v>
      </c>
      <c r="C247" s="299" t="s">
        <v>327</v>
      </c>
      <c r="D247" s="229"/>
      <c r="E247" s="198"/>
      <c r="F247" s="198"/>
      <c r="G247" s="198"/>
      <c r="H247" s="198"/>
      <c r="I247" s="198"/>
      <c r="J247" s="198"/>
      <c r="K247" s="198"/>
      <c r="L247" s="198"/>
      <c r="M247" s="199"/>
      <c r="N247" s="199"/>
      <c r="O247" s="199"/>
      <c r="P247" s="199"/>
      <c r="Q247" s="199"/>
    </row>
    <row r="248" spans="1:17">
      <c r="A248" s="302"/>
      <c r="B248" s="302"/>
      <c r="C248" s="302"/>
      <c r="D248" s="200" t="s">
        <v>1118</v>
      </c>
      <c r="E248" s="201">
        <v>101928</v>
      </c>
      <c r="F248" s="201">
        <v>31608</v>
      </c>
      <c r="G248" s="201">
        <v>133536</v>
      </c>
      <c r="H248" s="201">
        <v>20711</v>
      </c>
      <c r="I248" s="201">
        <v>0</v>
      </c>
      <c r="J248" s="201">
        <v>2</v>
      </c>
      <c r="K248" s="201">
        <v>54</v>
      </c>
      <c r="L248" s="201">
        <v>56</v>
      </c>
      <c r="M248" s="202">
        <v>57.125</v>
      </c>
      <c r="N248" s="202">
        <v>1</v>
      </c>
      <c r="O248" s="202">
        <v>0</v>
      </c>
      <c r="P248" s="202">
        <v>19.659999847412109</v>
      </c>
      <c r="Q248" s="202">
        <v>20.659999847412109</v>
      </c>
    </row>
    <row r="249" spans="1:17">
      <c r="A249" s="302"/>
      <c r="B249" s="302"/>
      <c r="C249" s="294" t="s">
        <v>796</v>
      </c>
      <c r="D249" s="203"/>
      <c r="E249" s="204">
        <v>101928</v>
      </c>
      <c r="F249" s="204">
        <v>31608</v>
      </c>
      <c r="G249" s="204">
        <v>133536</v>
      </c>
      <c r="H249" s="204">
        <v>20711</v>
      </c>
      <c r="I249" s="204">
        <v>0</v>
      </c>
      <c r="J249" s="204">
        <v>2</v>
      </c>
      <c r="K249" s="204">
        <v>54</v>
      </c>
      <c r="L249" s="204">
        <v>56</v>
      </c>
      <c r="M249" s="205">
        <v>57.125</v>
      </c>
      <c r="N249" s="205">
        <v>1</v>
      </c>
      <c r="O249" s="205">
        <v>0</v>
      </c>
      <c r="P249" s="205">
        <v>19.659999847412109</v>
      </c>
      <c r="Q249" s="205">
        <v>20.659999847412109</v>
      </c>
    </row>
    <row r="250" spans="1:17">
      <c r="A250" s="302"/>
      <c r="B250" s="302"/>
      <c r="C250" s="305"/>
      <c r="D250" s="189"/>
      <c r="E250" s="191"/>
      <c r="F250" s="191"/>
      <c r="G250" s="191"/>
      <c r="H250" s="191"/>
      <c r="I250" s="191"/>
      <c r="J250" s="191"/>
      <c r="K250" s="191"/>
      <c r="L250" s="191"/>
      <c r="M250" s="192"/>
      <c r="N250" s="192"/>
      <c r="O250" s="192"/>
      <c r="P250" s="192"/>
      <c r="Q250" s="192"/>
    </row>
    <row r="251" spans="1:17">
      <c r="A251" s="302"/>
      <c r="B251" s="302" t="s">
        <v>797</v>
      </c>
      <c r="C251" s="299" t="s">
        <v>345</v>
      </c>
      <c r="D251" s="229"/>
      <c r="E251" s="198"/>
      <c r="F251" s="198"/>
      <c r="G251" s="198"/>
      <c r="H251" s="198"/>
      <c r="I251" s="198"/>
      <c r="J251" s="198"/>
      <c r="K251" s="198"/>
      <c r="L251" s="198"/>
      <c r="M251" s="199"/>
      <c r="N251" s="199"/>
      <c r="O251" s="199"/>
      <c r="P251" s="199"/>
      <c r="Q251" s="199"/>
    </row>
    <row r="252" spans="1:17">
      <c r="A252" s="302"/>
      <c r="B252" s="302"/>
      <c r="C252" s="302"/>
      <c r="D252" s="200" t="s">
        <v>1119</v>
      </c>
      <c r="E252" s="201">
        <v>0</v>
      </c>
      <c r="F252" s="201">
        <v>57209</v>
      </c>
      <c r="G252" s="201">
        <v>57209</v>
      </c>
      <c r="H252" s="201">
        <v>5213</v>
      </c>
      <c r="I252" s="201">
        <v>1</v>
      </c>
      <c r="J252" s="201">
        <v>2</v>
      </c>
      <c r="K252" s="201">
        <v>26</v>
      </c>
      <c r="L252" s="201">
        <v>29</v>
      </c>
      <c r="M252" s="202">
        <v>27.625</v>
      </c>
      <c r="N252" s="202">
        <v>1</v>
      </c>
      <c r="O252" s="202">
        <v>2</v>
      </c>
      <c r="P252" s="202">
        <v>4.4000000953674316</v>
      </c>
      <c r="Q252" s="202">
        <v>7.4000000953674316</v>
      </c>
    </row>
    <row r="253" spans="1:17">
      <c r="A253" s="302"/>
      <c r="B253" s="302"/>
      <c r="C253" s="294" t="s">
        <v>799</v>
      </c>
      <c r="D253" s="203"/>
      <c r="E253" s="204">
        <v>0</v>
      </c>
      <c r="F253" s="204">
        <v>57209</v>
      </c>
      <c r="G253" s="204">
        <v>57209</v>
      </c>
      <c r="H253" s="204">
        <v>5213</v>
      </c>
      <c r="I253" s="204">
        <v>1</v>
      </c>
      <c r="J253" s="204">
        <v>2</v>
      </c>
      <c r="K253" s="204">
        <v>26</v>
      </c>
      <c r="L253" s="204">
        <v>29</v>
      </c>
      <c r="M253" s="205">
        <v>27.625</v>
      </c>
      <c r="N253" s="205">
        <v>1</v>
      </c>
      <c r="O253" s="205">
        <v>2</v>
      </c>
      <c r="P253" s="205">
        <v>4.4000000953674316</v>
      </c>
      <c r="Q253" s="205">
        <v>7.4000000953674316</v>
      </c>
    </row>
    <row r="254" spans="1:17">
      <c r="A254" s="302"/>
      <c r="B254" s="302"/>
      <c r="C254" s="305"/>
      <c r="D254" s="189"/>
      <c r="E254" s="191"/>
      <c r="F254" s="191"/>
      <c r="G254" s="191"/>
      <c r="H254" s="191"/>
      <c r="I254" s="191"/>
      <c r="J254" s="191"/>
      <c r="K254" s="191"/>
      <c r="L254" s="191"/>
      <c r="M254" s="192"/>
      <c r="N254" s="192"/>
      <c r="O254" s="192"/>
      <c r="P254" s="192"/>
      <c r="Q254" s="192"/>
    </row>
    <row r="255" spans="1:17">
      <c r="A255" s="302"/>
      <c r="B255" s="302" t="s">
        <v>800</v>
      </c>
      <c r="C255" s="299" t="s">
        <v>347</v>
      </c>
      <c r="D255" s="229"/>
      <c r="E255" s="198"/>
      <c r="F255" s="198"/>
      <c r="G255" s="198"/>
      <c r="H255" s="198"/>
      <c r="I255" s="198"/>
      <c r="J255" s="198"/>
      <c r="K255" s="198"/>
      <c r="L255" s="198"/>
      <c r="M255" s="199"/>
      <c r="N255" s="199"/>
      <c r="O255" s="199"/>
      <c r="P255" s="199"/>
      <c r="Q255" s="199"/>
    </row>
    <row r="256" spans="1:17">
      <c r="A256" s="302"/>
      <c r="B256" s="302"/>
      <c r="C256" s="302"/>
      <c r="D256" s="200" t="s">
        <v>1120</v>
      </c>
      <c r="E256" s="201">
        <v>24743</v>
      </c>
      <c r="F256" s="201">
        <v>7778</v>
      </c>
      <c r="G256" s="201">
        <v>32521</v>
      </c>
      <c r="H256" s="201">
        <v>3095</v>
      </c>
      <c r="I256" s="201">
        <v>2</v>
      </c>
      <c r="J256" s="201">
        <v>2</v>
      </c>
      <c r="K256" s="201">
        <v>17</v>
      </c>
      <c r="L256" s="201">
        <v>21</v>
      </c>
      <c r="M256" s="202">
        <v>19</v>
      </c>
      <c r="N256" s="202">
        <v>2</v>
      </c>
      <c r="O256" s="202">
        <v>1.1000000238418579</v>
      </c>
      <c r="P256" s="202">
        <v>1.7799999713897705</v>
      </c>
      <c r="Q256" s="202">
        <v>4.8799999952316284</v>
      </c>
    </row>
    <row r="257" spans="1:17">
      <c r="A257" s="302"/>
      <c r="B257" s="302"/>
      <c r="C257" s="294" t="s">
        <v>802</v>
      </c>
      <c r="D257" s="203"/>
      <c r="E257" s="204">
        <v>24743</v>
      </c>
      <c r="F257" s="204">
        <v>7778</v>
      </c>
      <c r="G257" s="204">
        <v>32521</v>
      </c>
      <c r="H257" s="204">
        <v>3095</v>
      </c>
      <c r="I257" s="204">
        <v>2</v>
      </c>
      <c r="J257" s="204">
        <v>2</v>
      </c>
      <c r="K257" s="204">
        <v>17</v>
      </c>
      <c r="L257" s="204">
        <v>21</v>
      </c>
      <c r="M257" s="205">
        <v>19</v>
      </c>
      <c r="N257" s="205">
        <v>2</v>
      </c>
      <c r="O257" s="205">
        <v>1.1000000238418579</v>
      </c>
      <c r="P257" s="205">
        <v>1.7799999713897705</v>
      </c>
      <c r="Q257" s="205">
        <v>4.8799999952316284</v>
      </c>
    </row>
    <row r="258" spans="1:17">
      <c r="A258" s="302"/>
      <c r="B258" s="302"/>
      <c r="C258" s="305"/>
      <c r="D258" s="189"/>
      <c r="E258" s="191"/>
      <c r="F258" s="191"/>
      <c r="G258" s="191"/>
      <c r="H258" s="191"/>
      <c r="I258" s="191"/>
      <c r="J258" s="191"/>
      <c r="K258" s="191"/>
      <c r="L258" s="191"/>
      <c r="M258" s="192"/>
      <c r="N258" s="192"/>
      <c r="O258" s="192"/>
      <c r="P258" s="192"/>
      <c r="Q258" s="192"/>
    </row>
    <row r="259" spans="1:17">
      <c r="A259" s="294" t="s">
        <v>803</v>
      </c>
      <c r="B259" s="294"/>
      <c r="C259" s="294"/>
      <c r="D259" s="203"/>
      <c r="E259" s="204">
        <v>666635</v>
      </c>
      <c r="F259" s="204">
        <v>235072</v>
      </c>
      <c r="G259" s="204">
        <v>901707</v>
      </c>
      <c r="H259" s="204">
        <v>162070</v>
      </c>
      <c r="I259" s="204">
        <v>10</v>
      </c>
      <c r="J259" s="204">
        <v>33</v>
      </c>
      <c r="K259" s="204">
        <v>350</v>
      </c>
      <c r="L259" s="204">
        <v>393</v>
      </c>
      <c r="M259" s="205">
        <v>388</v>
      </c>
      <c r="N259" s="205">
        <v>34.299999713897705</v>
      </c>
      <c r="O259" s="205">
        <v>9.7200000733137131</v>
      </c>
      <c r="P259" s="205">
        <v>67.06999945640564</v>
      </c>
      <c r="Q259" s="205">
        <v>111.08999924361706</v>
      </c>
    </row>
    <row r="260" spans="1:17">
      <c r="A260" s="305"/>
      <c r="B260" s="305"/>
      <c r="C260" s="305"/>
      <c r="D260" s="189"/>
      <c r="E260" s="191"/>
      <c r="F260" s="191"/>
      <c r="G260" s="191"/>
      <c r="H260" s="191"/>
      <c r="I260" s="191"/>
      <c r="J260" s="191"/>
      <c r="K260" s="191"/>
      <c r="L260" s="191"/>
      <c r="M260" s="192"/>
      <c r="N260" s="192"/>
      <c r="O260" s="192"/>
      <c r="P260" s="192"/>
      <c r="Q260" s="192"/>
    </row>
    <row r="261" spans="1:17">
      <c r="A261" s="299" t="s">
        <v>804</v>
      </c>
      <c r="B261" s="299"/>
      <c r="C261" s="299"/>
      <c r="D261" s="229"/>
      <c r="E261" s="198"/>
      <c r="F261" s="198"/>
      <c r="G261" s="198"/>
      <c r="H261" s="198"/>
      <c r="I261" s="198"/>
      <c r="J261" s="198"/>
      <c r="K261" s="198"/>
      <c r="L261" s="198"/>
      <c r="M261" s="199"/>
      <c r="N261" s="199"/>
      <c r="O261" s="199"/>
      <c r="P261" s="199"/>
      <c r="Q261" s="199"/>
    </row>
    <row r="262" spans="1:17">
      <c r="A262" s="302"/>
      <c r="B262" s="302" t="s">
        <v>805</v>
      </c>
      <c r="C262" s="299" t="s">
        <v>296</v>
      </c>
      <c r="D262" s="229"/>
      <c r="E262" s="198"/>
      <c r="F262" s="198"/>
      <c r="G262" s="198"/>
      <c r="H262" s="198"/>
      <c r="I262" s="198"/>
      <c r="J262" s="198"/>
      <c r="K262" s="198"/>
      <c r="L262" s="198"/>
      <c r="M262" s="199"/>
      <c r="N262" s="199"/>
      <c r="O262" s="199"/>
      <c r="P262" s="199"/>
      <c r="Q262" s="199"/>
    </row>
    <row r="263" spans="1:17">
      <c r="A263" s="302"/>
      <c r="B263" s="302"/>
      <c r="C263" s="302"/>
      <c r="D263" s="200" t="s">
        <v>1121</v>
      </c>
      <c r="E263" s="201">
        <v>165934</v>
      </c>
      <c r="F263" s="201">
        <v>38905</v>
      </c>
      <c r="G263" s="201">
        <v>204839</v>
      </c>
      <c r="H263" s="201">
        <v>45986</v>
      </c>
      <c r="I263" s="201">
        <v>0</v>
      </c>
      <c r="J263" s="201">
        <v>6</v>
      </c>
      <c r="K263" s="201">
        <v>101</v>
      </c>
      <c r="L263" s="201">
        <v>107</v>
      </c>
      <c r="M263" s="202">
        <v>106.625</v>
      </c>
      <c r="N263" s="202">
        <v>11.689999580383301</v>
      </c>
      <c r="O263" s="202">
        <v>5.5</v>
      </c>
      <c r="P263" s="202">
        <v>9.1499996185302734</v>
      </c>
      <c r="Q263" s="202">
        <v>26.339999198913574</v>
      </c>
    </row>
    <row r="264" spans="1:17">
      <c r="A264" s="302"/>
      <c r="B264" s="302"/>
      <c r="C264" s="302"/>
      <c r="D264" s="196" t="s">
        <v>1122</v>
      </c>
      <c r="E264" s="198">
        <v>161184</v>
      </c>
      <c r="F264" s="198">
        <v>37085</v>
      </c>
      <c r="G264" s="198">
        <v>198269</v>
      </c>
      <c r="H264" s="198">
        <v>39726</v>
      </c>
      <c r="I264" s="198">
        <v>0</v>
      </c>
      <c r="J264" s="198">
        <v>13</v>
      </c>
      <c r="K264" s="198">
        <v>77</v>
      </c>
      <c r="L264" s="198">
        <v>90</v>
      </c>
      <c r="M264" s="199">
        <v>88.25</v>
      </c>
      <c r="N264" s="199">
        <v>15.949999809265137</v>
      </c>
      <c r="O264" s="199">
        <v>0.89999997615814209</v>
      </c>
      <c r="P264" s="199">
        <v>10.420000076293945</v>
      </c>
      <c r="Q264" s="199">
        <v>27.269999861717224</v>
      </c>
    </row>
    <row r="265" spans="1:17">
      <c r="A265" s="302"/>
      <c r="B265" s="302"/>
      <c r="C265" s="302"/>
      <c r="D265" s="200" t="s">
        <v>1123</v>
      </c>
      <c r="E265" s="201">
        <v>138305</v>
      </c>
      <c r="F265" s="201">
        <v>35779</v>
      </c>
      <c r="G265" s="201">
        <v>174084</v>
      </c>
      <c r="H265" s="201">
        <v>45011</v>
      </c>
      <c r="I265" s="201">
        <v>1</v>
      </c>
      <c r="J265" s="201">
        <v>6</v>
      </c>
      <c r="K265" s="201">
        <v>95</v>
      </c>
      <c r="L265" s="201">
        <v>102</v>
      </c>
      <c r="M265" s="202">
        <v>100.625</v>
      </c>
      <c r="N265" s="202">
        <v>6.8000001907348633</v>
      </c>
      <c r="O265" s="202">
        <v>4.25</v>
      </c>
      <c r="P265" s="202">
        <v>12.239999771118164</v>
      </c>
      <c r="Q265" s="202">
        <v>23.289999961853027</v>
      </c>
    </row>
    <row r="266" spans="1:17">
      <c r="A266" s="302"/>
      <c r="B266" s="302"/>
      <c r="C266" s="302"/>
      <c r="D266" s="196" t="s">
        <v>1124</v>
      </c>
      <c r="E266" s="198">
        <v>173202</v>
      </c>
      <c r="F266" s="198">
        <v>39434</v>
      </c>
      <c r="G266" s="198">
        <v>212636</v>
      </c>
      <c r="H266" s="198">
        <v>45851</v>
      </c>
      <c r="I266" s="198">
        <v>1</v>
      </c>
      <c r="J266" s="198">
        <v>7</v>
      </c>
      <c r="K266" s="198">
        <v>99</v>
      </c>
      <c r="L266" s="198">
        <v>107</v>
      </c>
      <c r="M266" s="199">
        <v>105.375</v>
      </c>
      <c r="N266" s="199">
        <v>24.520000457763672</v>
      </c>
      <c r="O266" s="199">
        <v>0</v>
      </c>
      <c r="P266" s="199">
        <v>6.1599998474121094</v>
      </c>
      <c r="Q266" s="199">
        <v>30.680000305175781</v>
      </c>
    </row>
    <row r="267" spans="1:17">
      <c r="A267" s="302"/>
      <c r="B267" s="302"/>
      <c r="C267" s="302"/>
      <c r="D267" s="200" t="s">
        <v>1125</v>
      </c>
      <c r="E267" s="201">
        <v>148842</v>
      </c>
      <c r="F267" s="201">
        <v>33358</v>
      </c>
      <c r="G267" s="201">
        <v>182200</v>
      </c>
      <c r="H267" s="201">
        <v>38183</v>
      </c>
      <c r="I267" s="201">
        <v>0</v>
      </c>
      <c r="J267" s="201">
        <v>4</v>
      </c>
      <c r="K267" s="201">
        <v>89</v>
      </c>
      <c r="L267" s="201">
        <v>93</v>
      </c>
      <c r="M267" s="202">
        <v>91.5</v>
      </c>
      <c r="N267" s="202">
        <v>15</v>
      </c>
      <c r="O267" s="202">
        <v>2.0299999713897705</v>
      </c>
      <c r="P267" s="202">
        <v>6.1599998474121094</v>
      </c>
      <c r="Q267" s="202">
        <v>23.18999981880188</v>
      </c>
    </row>
    <row r="268" spans="1:17">
      <c r="A268" s="302"/>
      <c r="B268" s="302"/>
      <c r="C268" s="302"/>
      <c r="D268" s="196" t="s">
        <v>1126</v>
      </c>
      <c r="E268" s="198">
        <v>217463</v>
      </c>
      <c r="F268" s="198">
        <v>83539</v>
      </c>
      <c r="G268" s="198">
        <v>301002</v>
      </c>
      <c r="H268" s="198">
        <v>74125</v>
      </c>
      <c r="I268" s="198">
        <v>0</v>
      </c>
      <c r="J268" s="198">
        <v>11</v>
      </c>
      <c r="K268" s="198">
        <v>123</v>
      </c>
      <c r="L268" s="198">
        <v>134</v>
      </c>
      <c r="M268" s="199">
        <v>132.5</v>
      </c>
      <c r="N268" s="199">
        <v>17.030000686645508</v>
      </c>
      <c r="O268" s="199">
        <v>5.3000001907348633</v>
      </c>
      <c r="P268" s="199">
        <v>12.789999961853027</v>
      </c>
      <c r="Q268" s="199">
        <v>35.120000839233398</v>
      </c>
    </row>
    <row r="269" spans="1:17">
      <c r="A269" s="302"/>
      <c r="B269" s="302"/>
      <c r="C269" s="302"/>
      <c r="D269" s="200" t="s">
        <v>1127</v>
      </c>
      <c r="E269" s="201">
        <v>208024</v>
      </c>
      <c r="F269" s="201">
        <v>51860</v>
      </c>
      <c r="G269" s="201">
        <v>259884</v>
      </c>
      <c r="H269" s="201">
        <v>54888</v>
      </c>
      <c r="I269" s="201">
        <v>1</v>
      </c>
      <c r="J269" s="201">
        <v>5</v>
      </c>
      <c r="K269" s="201">
        <v>121</v>
      </c>
      <c r="L269" s="201">
        <v>127</v>
      </c>
      <c r="M269" s="202">
        <v>126.125</v>
      </c>
      <c r="N269" s="202">
        <v>12.789999961853027</v>
      </c>
      <c r="O269" s="202">
        <v>3.75</v>
      </c>
      <c r="P269" s="202">
        <v>14.600000381469727</v>
      </c>
      <c r="Q269" s="202">
        <v>31.140000343322754</v>
      </c>
    </row>
    <row r="270" spans="1:17">
      <c r="A270" s="302"/>
      <c r="B270" s="302"/>
      <c r="C270" s="302"/>
      <c r="D270" s="196" t="s">
        <v>1128</v>
      </c>
      <c r="E270" s="198">
        <v>170826</v>
      </c>
      <c r="F270" s="198">
        <v>44705</v>
      </c>
      <c r="G270" s="198">
        <v>215531</v>
      </c>
      <c r="H270" s="198">
        <v>39385</v>
      </c>
      <c r="I270" s="198">
        <v>0</v>
      </c>
      <c r="J270" s="198">
        <v>7</v>
      </c>
      <c r="K270" s="198">
        <v>101</v>
      </c>
      <c r="L270" s="198">
        <v>108</v>
      </c>
      <c r="M270" s="199">
        <v>105.875</v>
      </c>
      <c r="N270" s="199">
        <v>16.899999618530273</v>
      </c>
      <c r="O270" s="199">
        <v>3.3199999332427979</v>
      </c>
      <c r="P270" s="199">
        <v>10.630000114440918</v>
      </c>
      <c r="Q270" s="199">
        <v>30.849999666213989</v>
      </c>
    </row>
    <row r="271" spans="1:17">
      <c r="A271" s="302"/>
      <c r="B271" s="302"/>
      <c r="C271" s="294" t="s">
        <v>817</v>
      </c>
      <c r="D271" s="203"/>
      <c r="E271" s="204">
        <v>1383780</v>
      </c>
      <c r="F271" s="204">
        <v>364665</v>
      </c>
      <c r="G271" s="204">
        <v>1748445</v>
      </c>
      <c r="H271" s="204">
        <v>383155</v>
      </c>
      <c r="I271" s="204">
        <v>3</v>
      </c>
      <c r="J271" s="204">
        <v>59</v>
      </c>
      <c r="K271" s="204">
        <v>806</v>
      </c>
      <c r="L271" s="204">
        <v>868</v>
      </c>
      <c r="M271" s="205">
        <v>856.875</v>
      </c>
      <c r="N271" s="205">
        <v>120.68000030517578</v>
      </c>
      <c r="O271" s="205">
        <v>25.050000071525574</v>
      </c>
      <c r="P271" s="205">
        <v>82.149999618530273</v>
      </c>
      <c r="Q271" s="205">
        <v>227.87999999523163</v>
      </c>
    </row>
    <row r="272" spans="1:17">
      <c r="A272" s="302"/>
      <c r="B272" s="302"/>
      <c r="C272" s="305"/>
      <c r="D272" s="189"/>
      <c r="E272" s="191"/>
      <c r="F272" s="191"/>
      <c r="G272" s="191"/>
      <c r="H272" s="191"/>
      <c r="I272" s="191"/>
      <c r="J272" s="191"/>
      <c r="K272" s="191"/>
      <c r="L272" s="191"/>
      <c r="M272" s="192"/>
      <c r="N272" s="192"/>
      <c r="O272" s="192"/>
      <c r="P272" s="192"/>
      <c r="Q272" s="192"/>
    </row>
    <row r="273" spans="1:17">
      <c r="A273" s="302"/>
      <c r="B273" s="302" t="s">
        <v>818</v>
      </c>
      <c r="C273" s="299" t="s">
        <v>311</v>
      </c>
      <c r="D273" s="229"/>
      <c r="E273" s="198"/>
      <c r="F273" s="198"/>
      <c r="G273" s="198"/>
      <c r="H273" s="198"/>
      <c r="I273" s="198"/>
      <c r="J273" s="198"/>
      <c r="K273" s="198"/>
      <c r="L273" s="198"/>
      <c r="M273" s="199"/>
      <c r="N273" s="199"/>
      <c r="O273" s="199"/>
      <c r="P273" s="199"/>
      <c r="Q273" s="199"/>
    </row>
    <row r="274" spans="1:17">
      <c r="A274" s="302"/>
      <c r="B274" s="302"/>
      <c r="C274" s="302"/>
      <c r="D274" s="200" t="s">
        <v>1129</v>
      </c>
      <c r="E274" s="201">
        <v>276115</v>
      </c>
      <c r="F274" s="201">
        <v>60877</v>
      </c>
      <c r="G274" s="201">
        <v>336992</v>
      </c>
      <c r="H274" s="201">
        <v>44040</v>
      </c>
      <c r="I274" s="201">
        <v>2</v>
      </c>
      <c r="J274" s="201">
        <v>6</v>
      </c>
      <c r="K274" s="201">
        <v>118</v>
      </c>
      <c r="L274" s="201">
        <v>126</v>
      </c>
      <c r="M274" s="202">
        <v>124.125</v>
      </c>
      <c r="N274" s="202">
        <v>11.279999732971191</v>
      </c>
      <c r="O274" s="202">
        <v>4.6500000953674316</v>
      </c>
      <c r="P274" s="202">
        <v>22.409999847412109</v>
      </c>
      <c r="Q274" s="202">
        <v>38.339999675750732</v>
      </c>
    </row>
    <row r="275" spans="1:17">
      <c r="A275" s="302"/>
      <c r="B275" s="302"/>
      <c r="C275" s="302"/>
      <c r="D275" s="196" t="s">
        <v>1130</v>
      </c>
      <c r="E275" s="198"/>
      <c r="F275" s="198"/>
      <c r="G275" s="198"/>
      <c r="H275" s="198"/>
      <c r="I275" s="198">
        <v>0</v>
      </c>
      <c r="J275" s="198">
        <v>0</v>
      </c>
      <c r="K275" s="198">
        <v>5</v>
      </c>
      <c r="L275" s="198">
        <v>5</v>
      </c>
      <c r="M275" s="199">
        <v>4.875</v>
      </c>
      <c r="N275" s="199">
        <v>0</v>
      </c>
      <c r="O275" s="199">
        <v>0.15000000596046448</v>
      </c>
      <c r="P275" s="199">
        <v>2.4500000476837158</v>
      </c>
      <c r="Q275" s="199">
        <v>2.6000000536441803</v>
      </c>
    </row>
    <row r="276" spans="1:17">
      <c r="A276" s="302"/>
      <c r="B276" s="302"/>
      <c r="C276" s="302"/>
      <c r="D276" s="200" t="s">
        <v>1131</v>
      </c>
      <c r="E276" s="201"/>
      <c r="F276" s="201"/>
      <c r="G276" s="201"/>
      <c r="H276" s="201"/>
      <c r="I276" s="201">
        <v>0</v>
      </c>
      <c r="J276" s="201">
        <v>0</v>
      </c>
      <c r="K276" s="201">
        <v>10</v>
      </c>
      <c r="L276" s="201">
        <v>10</v>
      </c>
      <c r="M276" s="202">
        <v>10</v>
      </c>
      <c r="N276" s="202">
        <v>1</v>
      </c>
      <c r="O276" s="202">
        <v>0.15000000596046448</v>
      </c>
      <c r="P276" s="202">
        <v>2</v>
      </c>
      <c r="Q276" s="202">
        <v>3.1500000059604645</v>
      </c>
    </row>
    <row r="277" spans="1:17">
      <c r="A277" s="302"/>
      <c r="B277" s="302"/>
      <c r="C277" s="294" t="s">
        <v>822</v>
      </c>
      <c r="D277" s="203"/>
      <c r="E277" s="204">
        <v>276115</v>
      </c>
      <c r="F277" s="204">
        <v>60877</v>
      </c>
      <c r="G277" s="204">
        <v>336992</v>
      </c>
      <c r="H277" s="204">
        <v>44040</v>
      </c>
      <c r="I277" s="204">
        <v>2</v>
      </c>
      <c r="J277" s="204">
        <v>6</v>
      </c>
      <c r="K277" s="204">
        <v>133</v>
      </c>
      <c r="L277" s="204">
        <v>141</v>
      </c>
      <c r="M277" s="205">
        <v>139</v>
      </c>
      <c r="N277" s="205">
        <v>12.279999732971191</v>
      </c>
      <c r="O277" s="205">
        <v>4.9500001072883606</v>
      </c>
      <c r="P277" s="205">
        <v>26.859999895095825</v>
      </c>
      <c r="Q277" s="205">
        <v>44.089999735355377</v>
      </c>
    </row>
    <row r="278" spans="1:17">
      <c r="A278" s="302"/>
      <c r="B278" s="302"/>
      <c r="C278" s="305"/>
      <c r="D278" s="189"/>
      <c r="E278" s="191"/>
      <c r="F278" s="191"/>
      <c r="G278" s="191"/>
      <c r="H278" s="191"/>
      <c r="I278" s="191"/>
      <c r="J278" s="191"/>
      <c r="K278" s="191"/>
      <c r="L278" s="191"/>
      <c r="M278" s="192"/>
      <c r="N278" s="192"/>
      <c r="O278" s="192"/>
      <c r="P278" s="192"/>
      <c r="Q278" s="192"/>
    </row>
    <row r="279" spans="1:17">
      <c r="A279" s="302"/>
      <c r="B279" s="302" t="s">
        <v>823</v>
      </c>
      <c r="C279" s="299" t="s">
        <v>315</v>
      </c>
      <c r="D279" s="229"/>
      <c r="E279" s="198"/>
      <c r="F279" s="198"/>
      <c r="G279" s="198"/>
      <c r="H279" s="198"/>
      <c r="I279" s="198"/>
      <c r="J279" s="198"/>
      <c r="K279" s="198"/>
      <c r="L279" s="198"/>
      <c r="M279" s="199"/>
      <c r="N279" s="199"/>
      <c r="O279" s="199"/>
      <c r="P279" s="199"/>
      <c r="Q279" s="199"/>
    </row>
    <row r="280" spans="1:17">
      <c r="A280" s="302"/>
      <c r="B280" s="302"/>
      <c r="C280" s="302"/>
      <c r="D280" s="200" t="s">
        <v>1132</v>
      </c>
      <c r="E280" s="201">
        <v>227521</v>
      </c>
      <c r="F280" s="201">
        <v>69825</v>
      </c>
      <c r="G280" s="201">
        <v>297346</v>
      </c>
      <c r="H280" s="201">
        <v>50096</v>
      </c>
      <c r="I280" s="201">
        <v>5</v>
      </c>
      <c r="J280" s="201">
        <v>7</v>
      </c>
      <c r="K280" s="201">
        <v>105</v>
      </c>
      <c r="L280" s="201">
        <v>117</v>
      </c>
      <c r="M280" s="202">
        <v>113.25</v>
      </c>
      <c r="N280" s="202">
        <v>9.6599998474121094</v>
      </c>
      <c r="O280" s="202">
        <v>5.7800002098083496</v>
      </c>
      <c r="P280" s="202">
        <v>21.879999160766602</v>
      </c>
      <c r="Q280" s="202">
        <v>37.319999217987061</v>
      </c>
    </row>
    <row r="281" spans="1:17">
      <c r="A281" s="302"/>
      <c r="B281" s="302"/>
      <c r="C281" s="294" t="s">
        <v>825</v>
      </c>
      <c r="D281" s="203"/>
      <c r="E281" s="204">
        <v>227521</v>
      </c>
      <c r="F281" s="204">
        <v>69825</v>
      </c>
      <c r="G281" s="204">
        <v>297346</v>
      </c>
      <c r="H281" s="204">
        <v>50096</v>
      </c>
      <c r="I281" s="204">
        <v>5</v>
      </c>
      <c r="J281" s="204">
        <v>7</v>
      </c>
      <c r="K281" s="204">
        <v>105</v>
      </c>
      <c r="L281" s="204">
        <v>117</v>
      </c>
      <c r="M281" s="205">
        <v>113.25</v>
      </c>
      <c r="N281" s="205">
        <v>9.6599998474121094</v>
      </c>
      <c r="O281" s="205">
        <v>5.7800002098083496</v>
      </c>
      <c r="P281" s="205">
        <v>21.879999160766602</v>
      </c>
      <c r="Q281" s="205">
        <v>37.319999217987061</v>
      </c>
    </row>
    <row r="282" spans="1:17">
      <c r="A282" s="302"/>
      <c r="B282" s="302"/>
      <c r="C282" s="305"/>
      <c r="D282" s="189"/>
      <c r="E282" s="191"/>
      <c r="F282" s="191"/>
      <c r="G282" s="191"/>
      <c r="H282" s="191"/>
      <c r="I282" s="191"/>
      <c r="J282" s="191"/>
      <c r="K282" s="191"/>
      <c r="L282" s="191"/>
      <c r="M282" s="192"/>
      <c r="N282" s="192"/>
      <c r="O282" s="192"/>
      <c r="P282" s="192"/>
      <c r="Q282" s="192"/>
    </row>
    <row r="283" spans="1:17">
      <c r="A283" s="302"/>
      <c r="B283" s="302" t="s">
        <v>826</v>
      </c>
      <c r="C283" s="299" t="s">
        <v>317</v>
      </c>
      <c r="D283" s="229"/>
      <c r="E283" s="198"/>
      <c r="F283" s="198"/>
      <c r="G283" s="198"/>
      <c r="H283" s="198"/>
      <c r="I283" s="198"/>
      <c r="J283" s="198"/>
      <c r="K283" s="198"/>
      <c r="L283" s="198"/>
      <c r="M283" s="199"/>
      <c r="N283" s="199"/>
      <c r="O283" s="199"/>
      <c r="P283" s="199"/>
      <c r="Q283" s="199"/>
    </row>
    <row r="284" spans="1:17">
      <c r="A284" s="302"/>
      <c r="B284" s="302"/>
      <c r="C284" s="302"/>
      <c r="D284" s="200" t="s">
        <v>1133</v>
      </c>
      <c r="E284" s="201">
        <v>23937</v>
      </c>
      <c r="F284" s="201">
        <v>16306</v>
      </c>
      <c r="G284" s="201">
        <v>40243</v>
      </c>
      <c r="H284" s="201">
        <v>3168</v>
      </c>
      <c r="I284" s="201">
        <v>0</v>
      </c>
      <c r="J284" s="201">
        <v>6</v>
      </c>
      <c r="K284" s="201">
        <v>12</v>
      </c>
      <c r="L284" s="201">
        <v>18</v>
      </c>
      <c r="M284" s="202">
        <v>15.875</v>
      </c>
      <c r="N284" s="202">
        <v>3.0799999237060547</v>
      </c>
      <c r="O284" s="202">
        <v>0</v>
      </c>
      <c r="P284" s="202">
        <v>0</v>
      </c>
      <c r="Q284" s="202">
        <v>3.0799999237060547</v>
      </c>
    </row>
    <row r="285" spans="1:17">
      <c r="A285" s="302"/>
      <c r="B285" s="302"/>
      <c r="C285" s="302"/>
      <c r="D285" s="196" t="s">
        <v>1134</v>
      </c>
      <c r="E285" s="198">
        <v>164545</v>
      </c>
      <c r="F285" s="198">
        <v>58673</v>
      </c>
      <c r="G285" s="198">
        <v>223218</v>
      </c>
      <c r="H285" s="198">
        <v>36621</v>
      </c>
      <c r="I285" s="198">
        <v>1</v>
      </c>
      <c r="J285" s="198">
        <v>13</v>
      </c>
      <c r="K285" s="198">
        <v>86</v>
      </c>
      <c r="L285" s="198">
        <v>100</v>
      </c>
      <c r="M285" s="199">
        <v>98.5</v>
      </c>
      <c r="N285" s="199">
        <v>10.069999694824219</v>
      </c>
      <c r="O285" s="199">
        <v>7.4600000381469727</v>
      </c>
      <c r="P285" s="199">
        <v>11.729999542236328</v>
      </c>
      <c r="Q285" s="199">
        <v>29.25999927520752</v>
      </c>
    </row>
    <row r="286" spans="1:17">
      <c r="A286" s="302"/>
      <c r="B286" s="302"/>
      <c r="C286" s="294" t="s">
        <v>829</v>
      </c>
      <c r="D286" s="203"/>
      <c r="E286" s="204">
        <v>188482</v>
      </c>
      <c r="F286" s="204">
        <v>74979</v>
      </c>
      <c r="G286" s="204">
        <v>263461</v>
      </c>
      <c r="H286" s="204">
        <v>39789</v>
      </c>
      <c r="I286" s="204">
        <v>1</v>
      </c>
      <c r="J286" s="204">
        <v>19</v>
      </c>
      <c r="K286" s="204">
        <v>98</v>
      </c>
      <c r="L286" s="204">
        <v>118</v>
      </c>
      <c r="M286" s="205">
        <v>114.375</v>
      </c>
      <c r="N286" s="205">
        <v>13.149999618530273</v>
      </c>
      <c r="O286" s="205">
        <v>7.4600000381469727</v>
      </c>
      <c r="P286" s="205">
        <v>11.729999542236328</v>
      </c>
      <c r="Q286" s="205">
        <v>32.339999198913574</v>
      </c>
    </row>
    <row r="287" spans="1:17">
      <c r="A287" s="302"/>
      <c r="B287" s="302"/>
      <c r="C287" s="305"/>
      <c r="D287" s="189"/>
      <c r="E287" s="191"/>
      <c r="F287" s="191"/>
      <c r="G287" s="191"/>
      <c r="H287" s="191"/>
      <c r="I287" s="191"/>
      <c r="J287" s="191"/>
      <c r="K287" s="191"/>
      <c r="L287" s="191"/>
      <c r="M287" s="192"/>
      <c r="N287" s="192"/>
      <c r="O287" s="192"/>
      <c r="P287" s="192"/>
      <c r="Q287" s="192"/>
    </row>
    <row r="288" spans="1:17">
      <c r="A288" s="302"/>
      <c r="B288" s="302" t="s">
        <v>830</v>
      </c>
      <c r="C288" s="299" t="s">
        <v>324</v>
      </c>
      <c r="D288" s="229"/>
      <c r="E288" s="198"/>
      <c r="F288" s="198"/>
      <c r="G288" s="198"/>
      <c r="H288" s="198"/>
      <c r="I288" s="198"/>
      <c r="J288" s="198"/>
      <c r="K288" s="198"/>
      <c r="L288" s="198"/>
      <c r="M288" s="199"/>
      <c r="N288" s="199"/>
      <c r="O288" s="199"/>
      <c r="P288" s="199"/>
      <c r="Q288" s="199"/>
    </row>
    <row r="289" spans="1:17">
      <c r="A289" s="302"/>
      <c r="B289" s="302"/>
      <c r="C289" s="302"/>
      <c r="D289" s="200" t="s">
        <v>1135</v>
      </c>
      <c r="E289" s="201">
        <v>126366</v>
      </c>
      <c r="F289" s="201">
        <v>36298</v>
      </c>
      <c r="G289" s="201">
        <v>162664</v>
      </c>
      <c r="H289" s="201">
        <v>21124</v>
      </c>
      <c r="I289" s="201">
        <v>1</v>
      </c>
      <c r="J289" s="201">
        <v>6</v>
      </c>
      <c r="K289" s="201">
        <v>57</v>
      </c>
      <c r="L289" s="201">
        <v>64</v>
      </c>
      <c r="M289" s="202">
        <v>63.75</v>
      </c>
      <c r="N289" s="202">
        <v>5.9699997901916504</v>
      </c>
      <c r="O289" s="202">
        <v>0.81000000238418579</v>
      </c>
      <c r="P289" s="202">
        <v>8.8400001525878906</v>
      </c>
      <c r="Q289" s="202">
        <v>15.619999945163727</v>
      </c>
    </row>
    <row r="290" spans="1:17">
      <c r="A290" s="302"/>
      <c r="B290" s="302"/>
      <c r="C290" s="294" t="s">
        <v>832</v>
      </c>
      <c r="D290" s="203"/>
      <c r="E290" s="204">
        <v>126366</v>
      </c>
      <c r="F290" s="204">
        <v>36298</v>
      </c>
      <c r="G290" s="204">
        <v>162664</v>
      </c>
      <c r="H290" s="204">
        <v>21124</v>
      </c>
      <c r="I290" s="204">
        <v>1</v>
      </c>
      <c r="J290" s="204">
        <v>6</v>
      </c>
      <c r="K290" s="204">
        <v>57</v>
      </c>
      <c r="L290" s="204">
        <v>64</v>
      </c>
      <c r="M290" s="205">
        <v>63.75</v>
      </c>
      <c r="N290" s="205">
        <v>5.9699997901916504</v>
      </c>
      <c r="O290" s="205">
        <v>0.81000000238418579</v>
      </c>
      <c r="P290" s="205">
        <v>8.8400001525878906</v>
      </c>
      <c r="Q290" s="205">
        <v>15.619999945163727</v>
      </c>
    </row>
    <row r="291" spans="1:17">
      <c r="A291" s="302"/>
      <c r="B291" s="302"/>
      <c r="C291" s="305"/>
      <c r="D291" s="189"/>
      <c r="E291" s="191"/>
      <c r="F291" s="191"/>
      <c r="G291" s="191"/>
      <c r="H291" s="191"/>
      <c r="I291" s="191"/>
      <c r="J291" s="191"/>
      <c r="K291" s="191"/>
      <c r="L291" s="191"/>
      <c r="M291" s="192"/>
      <c r="N291" s="192"/>
      <c r="O291" s="192"/>
      <c r="P291" s="192"/>
      <c r="Q291" s="192"/>
    </row>
    <row r="292" spans="1:17">
      <c r="A292" s="302"/>
      <c r="B292" s="302" t="s">
        <v>833</v>
      </c>
      <c r="C292" s="299" t="s">
        <v>338</v>
      </c>
      <c r="D292" s="229"/>
      <c r="E292" s="198"/>
      <c r="F292" s="198"/>
      <c r="G292" s="198"/>
      <c r="H292" s="198"/>
      <c r="I292" s="198"/>
      <c r="J292" s="198"/>
      <c r="K292" s="198"/>
      <c r="L292" s="198"/>
      <c r="M292" s="199"/>
      <c r="N292" s="199"/>
      <c r="O292" s="199"/>
      <c r="P292" s="199"/>
      <c r="Q292" s="199"/>
    </row>
    <row r="293" spans="1:17">
      <c r="A293" s="302"/>
      <c r="B293" s="302"/>
      <c r="C293" s="302"/>
      <c r="D293" s="200" t="s">
        <v>1136</v>
      </c>
      <c r="E293" s="201">
        <v>63139</v>
      </c>
      <c r="F293" s="201">
        <v>17698</v>
      </c>
      <c r="G293" s="201">
        <v>80837</v>
      </c>
      <c r="H293" s="201">
        <v>12699</v>
      </c>
      <c r="I293" s="201">
        <v>1</v>
      </c>
      <c r="J293" s="201">
        <v>6</v>
      </c>
      <c r="K293" s="201">
        <v>24</v>
      </c>
      <c r="L293" s="201">
        <v>31</v>
      </c>
      <c r="M293" s="202">
        <v>29.5</v>
      </c>
      <c r="N293" s="202">
        <v>5.8899998664855957</v>
      </c>
      <c r="O293" s="202">
        <v>0</v>
      </c>
      <c r="P293" s="202">
        <v>3.4600000381469727</v>
      </c>
      <c r="Q293" s="202">
        <v>9.3499999046325684</v>
      </c>
    </row>
    <row r="294" spans="1:17">
      <c r="A294" s="302"/>
      <c r="B294" s="302"/>
      <c r="C294" s="294" t="s">
        <v>835</v>
      </c>
      <c r="D294" s="203"/>
      <c r="E294" s="204">
        <v>63139</v>
      </c>
      <c r="F294" s="204">
        <v>17698</v>
      </c>
      <c r="G294" s="204">
        <v>80837</v>
      </c>
      <c r="H294" s="204">
        <v>12699</v>
      </c>
      <c r="I294" s="204">
        <v>1</v>
      </c>
      <c r="J294" s="204">
        <v>6</v>
      </c>
      <c r="K294" s="204">
        <v>24</v>
      </c>
      <c r="L294" s="204">
        <v>31</v>
      </c>
      <c r="M294" s="205">
        <v>29.5</v>
      </c>
      <c r="N294" s="205">
        <v>5.8899998664855957</v>
      </c>
      <c r="O294" s="205">
        <v>0</v>
      </c>
      <c r="P294" s="205">
        <v>3.4600000381469727</v>
      </c>
      <c r="Q294" s="205">
        <v>9.3499999046325684</v>
      </c>
    </row>
    <row r="295" spans="1:17">
      <c r="A295" s="302"/>
      <c r="B295" s="302"/>
      <c r="C295" s="305"/>
      <c r="D295" s="189"/>
      <c r="E295" s="191"/>
      <c r="F295" s="191"/>
      <c r="G295" s="191"/>
      <c r="H295" s="191"/>
      <c r="I295" s="191"/>
      <c r="J295" s="191"/>
      <c r="K295" s="191"/>
      <c r="L295" s="191"/>
      <c r="M295" s="192"/>
      <c r="N295" s="192"/>
      <c r="O295" s="192"/>
      <c r="P295" s="192"/>
      <c r="Q295" s="192"/>
    </row>
    <row r="296" spans="1:17">
      <c r="A296" s="302"/>
      <c r="B296" s="302" t="s">
        <v>836</v>
      </c>
      <c r="C296" s="299" t="s">
        <v>343</v>
      </c>
      <c r="D296" s="229"/>
      <c r="E296" s="198"/>
      <c r="F296" s="198"/>
      <c r="G296" s="198"/>
      <c r="H296" s="198"/>
      <c r="I296" s="198"/>
      <c r="J296" s="198"/>
      <c r="K296" s="198"/>
      <c r="L296" s="198"/>
      <c r="M296" s="199"/>
      <c r="N296" s="199"/>
      <c r="O296" s="199"/>
      <c r="P296" s="199"/>
      <c r="Q296" s="199"/>
    </row>
    <row r="297" spans="1:17">
      <c r="A297" s="302"/>
      <c r="B297" s="302"/>
      <c r="C297" s="302"/>
      <c r="D297" s="200" t="s">
        <v>1137</v>
      </c>
      <c r="E297" s="201">
        <v>50368</v>
      </c>
      <c r="F297" s="201">
        <v>16448</v>
      </c>
      <c r="G297" s="201">
        <v>66816</v>
      </c>
      <c r="H297" s="201">
        <v>7116</v>
      </c>
      <c r="I297" s="201">
        <v>0</v>
      </c>
      <c r="J297" s="201">
        <v>0</v>
      </c>
      <c r="K297" s="201">
        <v>29</v>
      </c>
      <c r="L297" s="201">
        <v>29</v>
      </c>
      <c r="M297" s="202">
        <v>28.75</v>
      </c>
      <c r="N297" s="202">
        <v>2.0499999523162842</v>
      </c>
      <c r="O297" s="202">
        <v>0</v>
      </c>
      <c r="P297" s="202">
        <v>4.5</v>
      </c>
      <c r="Q297" s="202">
        <v>6.5499999523162842</v>
      </c>
    </row>
    <row r="298" spans="1:17">
      <c r="A298" s="302"/>
      <c r="B298" s="302"/>
      <c r="C298" s="294" t="s">
        <v>838</v>
      </c>
      <c r="D298" s="203"/>
      <c r="E298" s="204">
        <v>50368</v>
      </c>
      <c r="F298" s="204">
        <v>16448</v>
      </c>
      <c r="G298" s="204">
        <v>66816</v>
      </c>
      <c r="H298" s="204">
        <v>7116</v>
      </c>
      <c r="I298" s="204">
        <v>0</v>
      </c>
      <c r="J298" s="204">
        <v>0</v>
      </c>
      <c r="K298" s="204">
        <v>29</v>
      </c>
      <c r="L298" s="204">
        <v>29</v>
      </c>
      <c r="M298" s="205">
        <v>28.75</v>
      </c>
      <c r="N298" s="205">
        <v>2.0499999523162842</v>
      </c>
      <c r="O298" s="205">
        <v>0</v>
      </c>
      <c r="P298" s="205">
        <v>4.5</v>
      </c>
      <c r="Q298" s="205">
        <v>6.5499999523162842</v>
      </c>
    </row>
    <row r="299" spans="1:17">
      <c r="A299" s="302"/>
      <c r="B299" s="302"/>
      <c r="C299" s="305"/>
      <c r="D299" s="189"/>
      <c r="E299" s="191"/>
      <c r="F299" s="191"/>
      <c r="G299" s="191"/>
      <c r="H299" s="191"/>
      <c r="I299" s="191"/>
      <c r="J299" s="191"/>
      <c r="K299" s="191"/>
      <c r="L299" s="191"/>
      <c r="M299" s="192"/>
      <c r="N299" s="192"/>
      <c r="O299" s="192"/>
      <c r="P299" s="192"/>
      <c r="Q299" s="192"/>
    </row>
    <row r="300" spans="1:17">
      <c r="A300" s="302"/>
      <c r="B300" s="302" t="s">
        <v>839</v>
      </c>
      <c r="C300" s="299" t="s">
        <v>348</v>
      </c>
      <c r="D300" s="229"/>
      <c r="E300" s="198"/>
      <c r="F300" s="198"/>
      <c r="G300" s="198"/>
      <c r="H300" s="198"/>
      <c r="I300" s="198"/>
      <c r="J300" s="198"/>
      <c r="K300" s="198"/>
      <c r="L300" s="198"/>
      <c r="M300" s="199"/>
      <c r="N300" s="199"/>
      <c r="O300" s="199"/>
      <c r="P300" s="199"/>
      <c r="Q300" s="199"/>
    </row>
    <row r="301" spans="1:17">
      <c r="A301" s="302"/>
      <c r="B301" s="302"/>
      <c r="C301" s="302"/>
      <c r="D301" s="200" t="s">
        <v>1138</v>
      </c>
      <c r="E301" s="201">
        <v>42472</v>
      </c>
      <c r="F301" s="201">
        <v>10810</v>
      </c>
      <c r="G301" s="201">
        <v>53282</v>
      </c>
      <c r="H301" s="201">
        <v>6565</v>
      </c>
      <c r="I301" s="201">
        <v>0</v>
      </c>
      <c r="J301" s="201">
        <v>4</v>
      </c>
      <c r="K301" s="201">
        <v>16</v>
      </c>
      <c r="L301" s="201">
        <v>20</v>
      </c>
      <c r="M301" s="202">
        <v>18.125</v>
      </c>
      <c r="N301" s="202">
        <v>2</v>
      </c>
      <c r="O301" s="202">
        <v>0.75</v>
      </c>
      <c r="P301" s="202">
        <v>3.1500000953674316</v>
      </c>
      <c r="Q301" s="202">
        <v>5.9000000953674316</v>
      </c>
    </row>
    <row r="302" spans="1:17">
      <c r="A302" s="302"/>
      <c r="B302" s="302"/>
      <c r="C302" s="294" t="s">
        <v>841</v>
      </c>
      <c r="D302" s="203"/>
      <c r="E302" s="204">
        <v>42472</v>
      </c>
      <c r="F302" s="204">
        <v>10810</v>
      </c>
      <c r="G302" s="204">
        <v>53282</v>
      </c>
      <c r="H302" s="204">
        <v>6565</v>
      </c>
      <c r="I302" s="204">
        <v>0</v>
      </c>
      <c r="J302" s="204">
        <v>4</v>
      </c>
      <c r="K302" s="204">
        <v>16</v>
      </c>
      <c r="L302" s="204">
        <v>20</v>
      </c>
      <c r="M302" s="205">
        <v>18.125</v>
      </c>
      <c r="N302" s="205">
        <v>2</v>
      </c>
      <c r="O302" s="205">
        <v>0.75</v>
      </c>
      <c r="P302" s="205">
        <v>3.1500000953674316</v>
      </c>
      <c r="Q302" s="205">
        <v>5.9000000953674316</v>
      </c>
    </row>
    <row r="303" spans="1:17">
      <c r="A303" s="302"/>
      <c r="B303" s="302"/>
      <c r="C303" s="305"/>
      <c r="D303" s="189"/>
      <c r="E303" s="191"/>
      <c r="F303" s="191"/>
      <c r="G303" s="191"/>
      <c r="H303" s="191"/>
      <c r="I303" s="191"/>
      <c r="J303" s="191"/>
      <c r="K303" s="191"/>
      <c r="L303" s="191"/>
      <c r="M303" s="192"/>
      <c r="N303" s="192"/>
      <c r="O303" s="192"/>
      <c r="P303" s="192"/>
      <c r="Q303" s="192"/>
    </row>
    <row r="304" spans="1:17">
      <c r="A304" s="302"/>
      <c r="B304" s="302" t="s">
        <v>842</v>
      </c>
      <c r="C304" s="299" t="s">
        <v>341</v>
      </c>
      <c r="D304" s="229"/>
      <c r="E304" s="198"/>
      <c r="F304" s="198"/>
      <c r="G304" s="198"/>
      <c r="H304" s="198"/>
      <c r="I304" s="198"/>
      <c r="J304" s="198"/>
      <c r="K304" s="198"/>
      <c r="L304" s="198"/>
      <c r="M304" s="199"/>
      <c r="N304" s="199"/>
      <c r="O304" s="199"/>
      <c r="P304" s="199"/>
      <c r="Q304" s="199"/>
    </row>
    <row r="305" spans="1:17">
      <c r="A305" s="302"/>
      <c r="B305" s="302"/>
      <c r="C305" s="302"/>
      <c r="D305" s="200" t="s">
        <v>1139</v>
      </c>
      <c r="E305" s="201">
        <v>45955</v>
      </c>
      <c r="F305" s="201">
        <v>14144</v>
      </c>
      <c r="G305" s="201">
        <v>60099</v>
      </c>
      <c r="H305" s="201">
        <v>5593</v>
      </c>
      <c r="I305" s="201">
        <v>0</v>
      </c>
      <c r="J305" s="201">
        <v>5</v>
      </c>
      <c r="K305" s="201">
        <v>26</v>
      </c>
      <c r="L305" s="201">
        <v>31</v>
      </c>
      <c r="M305" s="202">
        <v>28.75</v>
      </c>
      <c r="N305" s="202">
        <v>1.809999942779541</v>
      </c>
      <c r="O305" s="202">
        <v>0</v>
      </c>
      <c r="P305" s="202">
        <v>6.25</v>
      </c>
      <c r="Q305" s="202">
        <v>8.059999942779541</v>
      </c>
    </row>
    <row r="306" spans="1:17">
      <c r="A306" s="302"/>
      <c r="B306" s="302"/>
      <c r="C306" s="294" t="s">
        <v>844</v>
      </c>
      <c r="D306" s="203"/>
      <c r="E306" s="204">
        <v>45955</v>
      </c>
      <c r="F306" s="204">
        <v>14144</v>
      </c>
      <c r="G306" s="204">
        <v>60099</v>
      </c>
      <c r="H306" s="204">
        <v>5593</v>
      </c>
      <c r="I306" s="204">
        <v>0</v>
      </c>
      <c r="J306" s="204">
        <v>5</v>
      </c>
      <c r="K306" s="204">
        <v>26</v>
      </c>
      <c r="L306" s="204">
        <v>31</v>
      </c>
      <c r="M306" s="205">
        <v>28.75</v>
      </c>
      <c r="N306" s="205">
        <v>1.809999942779541</v>
      </c>
      <c r="O306" s="205">
        <v>0</v>
      </c>
      <c r="P306" s="205">
        <v>6.25</v>
      </c>
      <c r="Q306" s="205">
        <v>8.059999942779541</v>
      </c>
    </row>
    <row r="307" spans="1:17">
      <c r="A307" s="302"/>
      <c r="B307" s="302"/>
      <c r="C307" s="305"/>
      <c r="D307" s="189"/>
      <c r="E307" s="191"/>
      <c r="F307" s="191"/>
      <c r="G307" s="191"/>
      <c r="H307" s="191"/>
      <c r="I307" s="191"/>
      <c r="J307" s="191"/>
      <c r="K307" s="191"/>
      <c r="L307" s="191"/>
      <c r="M307" s="192"/>
      <c r="N307" s="192"/>
      <c r="O307" s="192"/>
      <c r="P307" s="192"/>
      <c r="Q307" s="192"/>
    </row>
    <row r="308" spans="1:17">
      <c r="A308" s="302"/>
      <c r="B308" s="302" t="s">
        <v>845</v>
      </c>
      <c r="C308" s="299" t="s">
        <v>328</v>
      </c>
      <c r="D308" s="229"/>
      <c r="E308" s="198"/>
      <c r="F308" s="198"/>
      <c r="G308" s="198"/>
      <c r="H308" s="198"/>
      <c r="I308" s="198"/>
      <c r="J308" s="198"/>
      <c r="K308" s="198"/>
      <c r="L308" s="198"/>
      <c r="M308" s="199"/>
      <c r="N308" s="199"/>
      <c r="O308" s="199"/>
      <c r="P308" s="199"/>
      <c r="Q308" s="199"/>
    </row>
    <row r="309" spans="1:17">
      <c r="A309" s="302"/>
      <c r="B309" s="302"/>
      <c r="C309" s="302"/>
      <c r="D309" s="200" t="s">
        <v>1140</v>
      </c>
      <c r="E309" s="201">
        <v>24356</v>
      </c>
      <c r="F309" s="201">
        <v>2833</v>
      </c>
      <c r="G309" s="201">
        <v>27189</v>
      </c>
      <c r="H309" s="201">
        <v>1903</v>
      </c>
      <c r="I309" s="201">
        <v>0</v>
      </c>
      <c r="J309" s="201">
        <v>0</v>
      </c>
      <c r="K309" s="201">
        <v>11</v>
      </c>
      <c r="L309" s="201">
        <v>11</v>
      </c>
      <c r="M309" s="202">
        <v>9.625</v>
      </c>
      <c r="N309" s="202">
        <v>2</v>
      </c>
      <c r="O309" s="202">
        <v>0.89999997615814209</v>
      </c>
      <c r="P309" s="202">
        <v>0</v>
      </c>
      <c r="Q309" s="202">
        <v>2.8999999761581421</v>
      </c>
    </row>
    <row r="310" spans="1:17">
      <c r="A310" s="302"/>
      <c r="B310" s="302"/>
      <c r="C310" s="302"/>
      <c r="D310" s="196" t="s">
        <v>1141</v>
      </c>
      <c r="E310" s="198">
        <v>67145</v>
      </c>
      <c r="F310" s="198">
        <v>12369</v>
      </c>
      <c r="G310" s="198">
        <v>79514</v>
      </c>
      <c r="H310" s="198">
        <v>7035</v>
      </c>
      <c r="I310" s="198">
        <v>0</v>
      </c>
      <c r="J310" s="198">
        <v>1</v>
      </c>
      <c r="K310" s="198">
        <v>26</v>
      </c>
      <c r="L310" s="198">
        <v>27</v>
      </c>
      <c r="M310" s="199">
        <v>26.625</v>
      </c>
      <c r="N310" s="199">
        <v>1.8600000143051147</v>
      </c>
      <c r="O310" s="199">
        <v>1.2000000476837158</v>
      </c>
      <c r="P310" s="199">
        <v>5.8600001335144043</v>
      </c>
      <c r="Q310" s="199">
        <v>8.9200001955032349</v>
      </c>
    </row>
    <row r="311" spans="1:17">
      <c r="A311" s="302"/>
      <c r="B311" s="302"/>
      <c r="C311" s="294" t="s">
        <v>848</v>
      </c>
      <c r="D311" s="203"/>
      <c r="E311" s="204">
        <v>91501</v>
      </c>
      <c r="F311" s="204">
        <v>15202</v>
      </c>
      <c r="G311" s="204">
        <v>106703</v>
      </c>
      <c r="H311" s="204">
        <v>8938</v>
      </c>
      <c r="I311" s="204">
        <v>0</v>
      </c>
      <c r="J311" s="204">
        <v>1</v>
      </c>
      <c r="K311" s="204">
        <v>37</v>
      </c>
      <c r="L311" s="204">
        <v>38</v>
      </c>
      <c r="M311" s="205">
        <v>36.25</v>
      </c>
      <c r="N311" s="205">
        <v>3.8600000143051147</v>
      </c>
      <c r="O311" s="205">
        <v>2.1000000238418579</v>
      </c>
      <c r="P311" s="205">
        <v>5.8600001335144043</v>
      </c>
      <c r="Q311" s="205">
        <v>11.820000171661377</v>
      </c>
    </row>
    <row r="312" spans="1:17">
      <c r="A312" s="302"/>
      <c r="B312" s="302"/>
      <c r="C312" s="305"/>
      <c r="D312" s="189"/>
      <c r="E312" s="191"/>
      <c r="F312" s="191"/>
      <c r="G312" s="191"/>
      <c r="H312" s="191"/>
      <c r="I312" s="191"/>
      <c r="J312" s="191"/>
      <c r="K312" s="191"/>
      <c r="L312" s="191"/>
      <c r="M312" s="192"/>
      <c r="N312" s="192"/>
      <c r="O312" s="192"/>
      <c r="P312" s="192"/>
      <c r="Q312" s="192"/>
    </row>
    <row r="313" spans="1:17">
      <c r="A313" s="302"/>
      <c r="B313" s="302" t="s">
        <v>849</v>
      </c>
      <c r="C313" s="299" t="s">
        <v>340</v>
      </c>
      <c r="D313" s="229"/>
      <c r="E313" s="198"/>
      <c r="F313" s="198"/>
      <c r="G313" s="198"/>
      <c r="H313" s="198"/>
      <c r="I313" s="198"/>
      <c r="J313" s="198"/>
      <c r="K313" s="198"/>
      <c r="L313" s="198"/>
      <c r="M313" s="199"/>
      <c r="N313" s="199"/>
      <c r="O313" s="199"/>
      <c r="P313" s="199"/>
      <c r="Q313" s="199"/>
    </row>
    <row r="314" spans="1:17">
      <c r="A314" s="302"/>
      <c r="B314" s="302"/>
      <c r="C314" s="302"/>
      <c r="D314" s="200" t="s">
        <v>1142</v>
      </c>
      <c r="E314" s="201">
        <v>48349</v>
      </c>
      <c r="F314" s="201">
        <v>11705</v>
      </c>
      <c r="G314" s="201">
        <v>60054</v>
      </c>
      <c r="H314" s="201">
        <v>13067</v>
      </c>
      <c r="I314" s="201">
        <v>0</v>
      </c>
      <c r="J314" s="201">
        <v>3</v>
      </c>
      <c r="K314" s="201">
        <v>20</v>
      </c>
      <c r="L314" s="201">
        <v>23</v>
      </c>
      <c r="M314" s="202">
        <v>22.625</v>
      </c>
      <c r="N314" s="202">
        <v>2.690000057220459</v>
      </c>
      <c r="O314" s="202">
        <v>2</v>
      </c>
      <c r="P314" s="202">
        <v>2.559999942779541</v>
      </c>
      <c r="Q314" s="202">
        <v>7.25</v>
      </c>
    </row>
    <row r="315" spans="1:17">
      <c r="A315" s="302"/>
      <c r="B315" s="302"/>
      <c r="C315" s="294" t="s">
        <v>851</v>
      </c>
      <c r="D315" s="203"/>
      <c r="E315" s="204">
        <v>48349</v>
      </c>
      <c r="F315" s="204">
        <v>11705</v>
      </c>
      <c r="G315" s="204">
        <v>60054</v>
      </c>
      <c r="H315" s="204">
        <v>13067</v>
      </c>
      <c r="I315" s="204">
        <v>0</v>
      </c>
      <c r="J315" s="204">
        <v>3</v>
      </c>
      <c r="K315" s="204">
        <v>20</v>
      </c>
      <c r="L315" s="204">
        <v>23</v>
      </c>
      <c r="M315" s="205">
        <v>22.625</v>
      </c>
      <c r="N315" s="205">
        <v>2.690000057220459</v>
      </c>
      <c r="O315" s="205">
        <v>2</v>
      </c>
      <c r="P315" s="205">
        <v>2.559999942779541</v>
      </c>
      <c r="Q315" s="205">
        <v>7.25</v>
      </c>
    </row>
    <row r="316" spans="1:17">
      <c r="A316" s="302"/>
      <c r="B316" s="302"/>
      <c r="C316" s="305"/>
      <c r="D316" s="189"/>
      <c r="E316" s="191"/>
      <c r="F316" s="191"/>
      <c r="G316" s="191"/>
      <c r="H316" s="191"/>
      <c r="I316" s="191"/>
      <c r="J316" s="191"/>
      <c r="K316" s="191"/>
      <c r="L316" s="191"/>
      <c r="M316" s="192"/>
      <c r="N316" s="192"/>
      <c r="O316" s="192"/>
      <c r="P316" s="192"/>
      <c r="Q316" s="192"/>
    </row>
    <row r="317" spans="1:17">
      <c r="A317" s="294" t="s">
        <v>852</v>
      </c>
      <c r="B317" s="294"/>
      <c r="C317" s="294"/>
      <c r="D317" s="203"/>
      <c r="E317" s="204">
        <v>2544048</v>
      </c>
      <c r="F317" s="204">
        <v>692651</v>
      </c>
      <c r="G317" s="204">
        <v>3236699</v>
      </c>
      <c r="H317" s="204">
        <v>592182</v>
      </c>
      <c r="I317" s="204">
        <v>13</v>
      </c>
      <c r="J317" s="204">
        <v>116</v>
      </c>
      <c r="K317" s="204">
        <v>1351</v>
      </c>
      <c r="L317" s="204">
        <v>1480</v>
      </c>
      <c r="M317" s="205">
        <v>1451.25</v>
      </c>
      <c r="N317" s="205">
        <v>180.039999127388</v>
      </c>
      <c r="O317" s="205">
        <v>48.9000004529953</v>
      </c>
      <c r="P317" s="205">
        <v>177.23999857902527</v>
      </c>
      <c r="Q317" s="205">
        <v>406.17999815940857</v>
      </c>
    </row>
    <row r="318" spans="1:17">
      <c r="A318" s="305"/>
      <c r="B318" s="305"/>
      <c r="C318" s="305"/>
      <c r="D318" s="189"/>
      <c r="E318" s="191"/>
      <c r="F318" s="191"/>
      <c r="G318" s="191"/>
      <c r="H318" s="191"/>
      <c r="I318" s="191"/>
      <c r="J318" s="191"/>
      <c r="K318" s="191"/>
      <c r="L318" s="191"/>
      <c r="M318" s="192"/>
      <c r="N318" s="192"/>
      <c r="O318" s="192"/>
      <c r="P318" s="192"/>
      <c r="Q318" s="192"/>
    </row>
    <row r="319" spans="1:17">
      <c r="A319" s="299" t="s">
        <v>853</v>
      </c>
      <c r="B319" s="299"/>
      <c r="C319" s="299"/>
      <c r="D319" s="229"/>
      <c r="E319" s="198"/>
      <c r="F319" s="198"/>
      <c r="G319" s="198"/>
      <c r="H319" s="198"/>
      <c r="I319" s="198"/>
      <c r="J319" s="198"/>
      <c r="K319" s="198"/>
      <c r="L319" s="198"/>
      <c r="M319" s="199"/>
      <c r="N319" s="199"/>
      <c r="O319" s="199"/>
      <c r="P319" s="199"/>
      <c r="Q319" s="199"/>
    </row>
    <row r="320" spans="1:17">
      <c r="A320" s="302"/>
      <c r="B320" s="302" t="s">
        <v>854</v>
      </c>
      <c r="C320" s="299" t="s">
        <v>332</v>
      </c>
      <c r="D320" s="229"/>
      <c r="E320" s="198"/>
      <c r="F320" s="198"/>
      <c r="G320" s="198"/>
      <c r="H320" s="198"/>
      <c r="I320" s="198"/>
      <c r="J320" s="198"/>
      <c r="K320" s="198"/>
      <c r="L320" s="198"/>
      <c r="M320" s="199"/>
      <c r="N320" s="199"/>
      <c r="O320" s="199"/>
      <c r="P320" s="199"/>
      <c r="Q320" s="199"/>
    </row>
    <row r="321" spans="1:17">
      <c r="A321" s="302"/>
      <c r="B321" s="302"/>
      <c r="C321" s="302"/>
      <c r="D321" s="200" t="s">
        <v>1143</v>
      </c>
      <c r="E321" s="201">
        <v>70397</v>
      </c>
      <c r="F321" s="201">
        <v>13699</v>
      </c>
      <c r="G321" s="201">
        <v>84096</v>
      </c>
      <c r="H321" s="201">
        <v>11593</v>
      </c>
      <c r="I321" s="201">
        <v>1</v>
      </c>
      <c r="J321" s="201">
        <v>2</v>
      </c>
      <c r="K321" s="201">
        <v>32</v>
      </c>
      <c r="L321" s="201">
        <v>35</v>
      </c>
      <c r="M321" s="202">
        <v>34.25</v>
      </c>
      <c r="N321" s="202">
        <v>2</v>
      </c>
      <c r="O321" s="202">
        <v>0.33000001311302185</v>
      </c>
      <c r="P321" s="202">
        <v>9.6099996566772461</v>
      </c>
      <c r="Q321" s="202">
        <v>11.939999669790268</v>
      </c>
    </row>
    <row r="322" spans="1:17">
      <c r="A322" s="302"/>
      <c r="B322" s="302"/>
      <c r="C322" s="294" t="s">
        <v>856</v>
      </c>
      <c r="D322" s="203"/>
      <c r="E322" s="204">
        <v>70397</v>
      </c>
      <c r="F322" s="204">
        <v>13699</v>
      </c>
      <c r="G322" s="204">
        <v>84096</v>
      </c>
      <c r="H322" s="204">
        <v>11593</v>
      </c>
      <c r="I322" s="204">
        <v>1</v>
      </c>
      <c r="J322" s="204">
        <v>2</v>
      </c>
      <c r="K322" s="204">
        <v>32</v>
      </c>
      <c r="L322" s="204">
        <v>35</v>
      </c>
      <c r="M322" s="205">
        <v>34.25</v>
      </c>
      <c r="N322" s="205">
        <v>2</v>
      </c>
      <c r="O322" s="205">
        <v>0.33000001311302185</v>
      </c>
      <c r="P322" s="205">
        <v>9.6099996566772461</v>
      </c>
      <c r="Q322" s="205">
        <v>11.939999669790268</v>
      </c>
    </row>
    <row r="323" spans="1:17">
      <c r="A323" s="302"/>
      <c r="B323" s="302"/>
      <c r="C323" s="305"/>
      <c r="D323" s="189"/>
      <c r="E323" s="191"/>
      <c r="F323" s="191"/>
      <c r="G323" s="191"/>
      <c r="H323" s="191"/>
      <c r="I323" s="191"/>
      <c r="J323" s="191"/>
      <c r="K323" s="191"/>
      <c r="L323" s="191"/>
      <c r="M323" s="192"/>
      <c r="N323" s="192"/>
      <c r="O323" s="192"/>
      <c r="P323" s="192"/>
      <c r="Q323" s="192"/>
    </row>
    <row r="324" spans="1:17">
      <c r="A324" s="302"/>
      <c r="B324" s="302" t="s">
        <v>857</v>
      </c>
      <c r="C324" s="299" t="s">
        <v>302</v>
      </c>
      <c r="D324" s="229"/>
      <c r="E324" s="198"/>
      <c r="F324" s="198"/>
      <c r="G324" s="198"/>
      <c r="H324" s="198"/>
      <c r="I324" s="198"/>
      <c r="J324" s="198"/>
      <c r="K324" s="198"/>
      <c r="L324" s="198"/>
      <c r="M324" s="199"/>
      <c r="N324" s="199"/>
      <c r="O324" s="199"/>
      <c r="P324" s="199"/>
      <c r="Q324" s="199"/>
    </row>
    <row r="325" spans="1:17">
      <c r="A325" s="302"/>
      <c r="B325" s="302"/>
      <c r="C325" s="302"/>
      <c r="D325" s="200" t="s">
        <v>1144</v>
      </c>
      <c r="E325" s="201">
        <v>118325</v>
      </c>
      <c r="F325" s="201">
        <v>42621</v>
      </c>
      <c r="G325" s="201">
        <v>160946</v>
      </c>
      <c r="H325" s="201">
        <v>24836</v>
      </c>
      <c r="I325" s="201">
        <v>1</v>
      </c>
      <c r="J325" s="201">
        <v>11</v>
      </c>
      <c r="K325" s="201">
        <v>62</v>
      </c>
      <c r="L325" s="201">
        <v>74</v>
      </c>
      <c r="M325" s="202">
        <v>71.5</v>
      </c>
      <c r="N325" s="202">
        <v>2</v>
      </c>
      <c r="O325" s="202">
        <v>2</v>
      </c>
      <c r="P325" s="202">
        <v>15.710000038146973</v>
      </c>
      <c r="Q325" s="202">
        <v>19.710000038146973</v>
      </c>
    </row>
    <row r="326" spans="1:17">
      <c r="A326" s="302"/>
      <c r="B326" s="302"/>
      <c r="C326" s="302"/>
      <c r="D326" s="196" t="s">
        <v>1145</v>
      </c>
      <c r="E326" s="198">
        <v>202773</v>
      </c>
      <c r="F326" s="198">
        <v>73853</v>
      </c>
      <c r="G326" s="198">
        <v>276626</v>
      </c>
      <c r="H326" s="198">
        <v>41939</v>
      </c>
      <c r="I326" s="198">
        <v>2</v>
      </c>
      <c r="J326" s="198">
        <v>2</v>
      </c>
      <c r="K326" s="198">
        <v>109</v>
      </c>
      <c r="L326" s="198">
        <v>113</v>
      </c>
      <c r="M326" s="199">
        <v>111.625</v>
      </c>
      <c r="N326" s="199">
        <v>7.0999999046325684</v>
      </c>
      <c r="O326" s="199">
        <v>3.4600000381469727</v>
      </c>
      <c r="P326" s="199">
        <v>23.200000762939453</v>
      </c>
      <c r="Q326" s="199">
        <v>33.760000705718994</v>
      </c>
    </row>
    <row r="327" spans="1:17">
      <c r="A327" s="302"/>
      <c r="B327" s="302"/>
      <c r="C327" s="302"/>
      <c r="D327" s="200" t="s">
        <v>1146</v>
      </c>
      <c r="E327" s="201">
        <v>80447</v>
      </c>
      <c r="F327" s="201">
        <v>40064</v>
      </c>
      <c r="G327" s="201">
        <v>120511</v>
      </c>
      <c r="H327" s="201">
        <v>18198</v>
      </c>
      <c r="I327" s="201">
        <v>2</v>
      </c>
      <c r="J327" s="201">
        <v>6</v>
      </c>
      <c r="K327" s="201">
        <v>48</v>
      </c>
      <c r="L327" s="201">
        <v>56</v>
      </c>
      <c r="M327" s="202">
        <v>51.875</v>
      </c>
      <c r="N327" s="202">
        <v>2.380000114440918</v>
      </c>
      <c r="O327" s="202">
        <v>1</v>
      </c>
      <c r="P327" s="202">
        <v>11.909999847412109</v>
      </c>
      <c r="Q327" s="202">
        <v>15.289999961853027</v>
      </c>
    </row>
    <row r="328" spans="1:17">
      <c r="A328" s="302"/>
      <c r="B328" s="302"/>
      <c r="C328" s="302"/>
      <c r="D328" s="196" t="s">
        <v>1147</v>
      </c>
      <c r="E328" s="198">
        <v>177801</v>
      </c>
      <c r="F328" s="198">
        <v>59920</v>
      </c>
      <c r="G328" s="198">
        <v>237721</v>
      </c>
      <c r="H328" s="198">
        <v>37378</v>
      </c>
      <c r="I328" s="198">
        <v>5</v>
      </c>
      <c r="J328" s="198">
        <v>5</v>
      </c>
      <c r="K328" s="198">
        <v>98</v>
      </c>
      <c r="L328" s="198">
        <v>108</v>
      </c>
      <c r="M328" s="199">
        <v>106.125</v>
      </c>
      <c r="N328" s="199">
        <v>6.8400001525878906</v>
      </c>
      <c r="O328" s="199">
        <v>4.440000057220459</v>
      </c>
      <c r="P328" s="199">
        <v>21.129999160766602</v>
      </c>
      <c r="Q328" s="199">
        <v>32.409999370574951</v>
      </c>
    </row>
    <row r="329" spans="1:17">
      <c r="A329" s="302"/>
      <c r="B329" s="302"/>
      <c r="C329" s="302"/>
      <c r="D329" s="200" t="s">
        <v>1325</v>
      </c>
      <c r="E329" s="201">
        <v>10492</v>
      </c>
      <c r="F329" s="201">
        <v>3200</v>
      </c>
      <c r="G329" s="201">
        <v>13692</v>
      </c>
      <c r="H329" s="201">
        <v>1741</v>
      </c>
      <c r="I329" s="201">
        <v>3</v>
      </c>
      <c r="J329" s="201">
        <v>0</v>
      </c>
      <c r="K329" s="201">
        <v>3</v>
      </c>
      <c r="L329" s="201">
        <v>6</v>
      </c>
      <c r="M329" s="202">
        <v>4.5</v>
      </c>
      <c r="N329" s="202">
        <v>0.86000001430511475</v>
      </c>
      <c r="O329" s="202">
        <v>0.10000000149011612</v>
      </c>
      <c r="P329" s="202">
        <v>1.1000000238418579</v>
      </c>
      <c r="Q329" s="202">
        <v>2.0600000396370888</v>
      </c>
    </row>
    <row r="330" spans="1:17">
      <c r="A330" s="302"/>
      <c r="B330" s="302"/>
      <c r="C330" s="294" t="s">
        <v>862</v>
      </c>
      <c r="D330" s="203"/>
      <c r="E330" s="204">
        <v>589838</v>
      </c>
      <c r="F330" s="204">
        <v>219658</v>
      </c>
      <c r="G330" s="204">
        <v>809496</v>
      </c>
      <c r="H330" s="204">
        <v>124092</v>
      </c>
      <c r="I330" s="204">
        <v>13</v>
      </c>
      <c r="J330" s="204">
        <v>24</v>
      </c>
      <c r="K330" s="204">
        <v>320</v>
      </c>
      <c r="L330" s="204">
        <v>357</v>
      </c>
      <c r="M330" s="205">
        <v>345.625</v>
      </c>
      <c r="N330" s="205">
        <v>19.180000185966492</v>
      </c>
      <c r="O330" s="205">
        <v>11.000000096857548</v>
      </c>
      <c r="P330" s="205">
        <v>73.049999833106995</v>
      </c>
      <c r="Q330" s="205">
        <v>103.23000011593103</v>
      </c>
    </row>
    <row r="331" spans="1:17">
      <c r="A331" s="302"/>
      <c r="B331" s="302"/>
      <c r="C331" s="305"/>
      <c r="D331" s="189"/>
      <c r="E331" s="191"/>
      <c r="F331" s="191"/>
      <c r="G331" s="191"/>
      <c r="H331" s="191"/>
      <c r="I331" s="191"/>
      <c r="J331" s="191"/>
      <c r="K331" s="191"/>
      <c r="L331" s="191"/>
      <c r="M331" s="192"/>
      <c r="N331" s="192"/>
      <c r="O331" s="192"/>
      <c r="P331" s="192"/>
      <c r="Q331" s="192"/>
    </row>
    <row r="332" spans="1:17">
      <c r="A332" s="302"/>
      <c r="B332" s="302" t="s">
        <v>863</v>
      </c>
      <c r="C332" s="299" t="s">
        <v>335</v>
      </c>
      <c r="D332" s="229"/>
      <c r="E332" s="198"/>
      <c r="F332" s="198"/>
      <c r="G332" s="198"/>
      <c r="H332" s="198"/>
      <c r="I332" s="198"/>
      <c r="J332" s="198"/>
      <c r="K332" s="198"/>
      <c r="L332" s="198"/>
      <c r="M332" s="199"/>
      <c r="N332" s="199"/>
      <c r="O332" s="199"/>
      <c r="P332" s="199"/>
      <c r="Q332" s="199"/>
    </row>
    <row r="333" spans="1:17">
      <c r="A333" s="302"/>
      <c r="B333" s="302"/>
      <c r="C333" s="302"/>
      <c r="D333" s="200" t="s">
        <v>1148</v>
      </c>
      <c r="E333" s="201">
        <v>64266</v>
      </c>
      <c r="F333" s="201">
        <v>12135</v>
      </c>
      <c r="G333" s="201">
        <v>76401</v>
      </c>
      <c r="H333" s="201">
        <v>9067</v>
      </c>
      <c r="I333" s="201">
        <v>3</v>
      </c>
      <c r="J333" s="201">
        <v>3</v>
      </c>
      <c r="K333" s="201">
        <v>18</v>
      </c>
      <c r="L333" s="201">
        <v>24</v>
      </c>
      <c r="M333" s="202">
        <v>20.875</v>
      </c>
      <c r="N333" s="202">
        <v>5.2699999809265137</v>
      </c>
      <c r="O333" s="202">
        <v>0</v>
      </c>
      <c r="P333" s="202">
        <v>2.8599998950958252</v>
      </c>
      <c r="Q333" s="202">
        <v>8.1299998760223389</v>
      </c>
    </row>
    <row r="334" spans="1:17">
      <c r="A334" s="302"/>
      <c r="B334" s="302"/>
      <c r="C334" s="294" t="s">
        <v>865</v>
      </c>
      <c r="D334" s="203"/>
      <c r="E334" s="204">
        <v>64266</v>
      </c>
      <c r="F334" s="204">
        <v>12135</v>
      </c>
      <c r="G334" s="204">
        <v>76401</v>
      </c>
      <c r="H334" s="204">
        <v>9067</v>
      </c>
      <c r="I334" s="204">
        <v>3</v>
      </c>
      <c r="J334" s="204">
        <v>3</v>
      </c>
      <c r="K334" s="204">
        <v>18</v>
      </c>
      <c r="L334" s="204">
        <v>24</v>
      </c>
      <c r="M334" s="205">
        <v>20.875</v>
      </c>
      <c r="N334" s="205">
        <v>5.2699999809265137</v>
      </c>
      <c r="O334" s="205">
        <v>0</v>
      </c>
      <c r="P334" s="205">
        <v>2.8599998950958252</v>
      </c>
      <c r="Q334" s="205">
        <v>8.1299998760223389</v>
      </c>
    </row>
    <row r="335" spans="1:17">
      <c r="A335" s="302"/>
      <c r="B335" s="302"/>
      <c r="C335" s="305"/>
      <c r="D335" s="189"/>
      <c r="E335" s="191"/>
      <c r="F335" s="191"/>
      <c r="G335" s="191"/>
      <c r="H335" s="191"/>
      <c r="I335" s="191"/>
      <c r="J335" s="191"/>
      <c r="K335" s="191"/>
      <c r="L335" s="191"/>
      <c r="M335" s="192"/>
      <c r="N335" s="192"/>
      <c r="O335" s="192"/>
      <c r="P335" s="192"/>
      <c r="Q335" s="192"/>
    </row>
    <row r="336" spans="1:17">
      <c r="A336" s="302"/>
      <c r="B336" s="302" t="s">
        <v>866</v>
      </c>
      <c r="C336" s="299" t="s">
        <v>356</v>
      </c>
      <c r="D336" s="229"/>
      <c r="E336" s="198"/>
      <c r="F336" s="198"/>
      <c r="G336" s="198"/>
      <c r="H336" s="198"/>
      <c r="I336" s="198"/>
      <c r="J336" s="198"/>
      <c r="K336" s="198"/>
      <c r="L336" s="198"/>
      <c r="M336" s="199"/>
      <c r="N336" s="199"/>
      <c r="O336" s="199"/>
      <c r="P336" s="199"/>
      <c r="Q336" s="199"/>
    </row>
    <row r="337" spans="1:17">
      <c r="A337" s="302"/>
      <c r="B337" s="302"/>
      <c r="C337" s="302"/>
      <c r="D337" s="200" t="s">
        <v>1149</v>
      </c>
      <c r="E337" s="201">
        <v>9782</v>
      </c>
      <c r="F337" s="201">
        <v>437</v>
      </c>
      <c r="G337" s="201">
        <v>10219</v>
      </c>
      <c r="H337" s="201">
        <v>135</v>
      </c>
      <c r="I337" s="201">
        <v>0</v>
      </c>
      <c r="J337" s="201">
        <v>0</v>
      </c>
      <c r="K337" s="201">
        <v>2</v>
      </c>
      <c r="L337" s="201">
        <v>2</v>
      </c>
      <c r="M337" s="202">
        <v>2</v>
      </c>
      <c r="N337" s="202">
        <v>0</v>
      </c>
      <c r="O337" s="202">
        <v>0.25</v>
      </c>
      <c r="P337" s="202">
        <v>1.1299999952316284</v>
      </c>
      <c r="Q337" s="202">
        <v>1.3799999952316284</v>
      </c>
    </row>
    <row r="338" spans="1:17">
      <c r="A338" s="302"/>
      <c r="B338" s="302"/>
      <c r="C338" s="294" t="s">
        <v>868</v>
      </c>
      <c r="D338" s="203"/>
      <c r="E338" s="204">
        <v>9782</v>
      </c>
      <c r="F338" s="204">
        <v>437</v>
      </c>
      <c r="G338" s="204">
        <v>10219</v>
      </c>
      <c r="H338" s="204">
        <v>135</v>
      </c>
      <c r="I338" s="204">
        <v>0</v>
      </c>
      <c r="J338" s="204">
        <v>0</v>
      </c>
      <c r="K338" s="204">
        <v>2</v>
      </c>
      <c r="L338" s="204">
        <v>2</v>
      </c>
      <c r="M338" s="205">
        <v>2</v>
      </c>
      <c r="N338" s="205">
        <v>0</v>
      </c>
      <c r="O338" s="205">
        <v>0.25</v>
      </c>
      <c r="P338" s="205">
        <v>1.1299999952316284</v>
      </c>
      <c r="Q338" s="205">
        <v>1.3799999952316284</v>
      </c>
    </row>
    <row r="339" spans="1:17">
      <c r="A339" s="302"/>
      <c r="B339" s="302"/>
      <c r="C339" s="305"/>
      <c r="D339" s="189"/>
      <c r="E339" s="191"/>
      <c r="F339" s="191"/>
      <c r="G339" s="191"/>
      <c r="H339" s="191"/>
      <c r="I339" s="191"/>
      <c r="J339" s="191"/>
      <c r="K339" s="191"/>
      <c r="L339" s="191"/>
      <c r="M339" s="192"/>
      <c r="N339" s="192"/>
      <c r="O339" s="192"/>
      <c r="P339" s="192"/>
      <c r="Q339" s="192"/>
    </row>
    <row r="340" spans="1:17">
      <c r="A340" s="302"/>
      <c r="B340" s="302" t="s">
        <v>1321</v>
      </c>
      <c r="C340" s="299" t="s">
        <v>1256</v>
      </c>
      <c r="D340" s="229"/>
      <c r="E340" s="198"/>
      <c r="F340" s="198"/>
      <c r="G340" s="198"/>
      <c r="H340" s="198"/>
      <c r="I340" s="198"/>
      <c r="J340" s="198"/>
      <c r="K340" s="198"/>
      <c r="L340" s="198"/>
      <c r="M340" s="199"/>
      <c r="N340" s="199"/>
      <c r="O340" s="199"/>
      <c r="P340" s="199"/>
      <c r="Q340" s="199"/>
    </row>
    <row r="341" spans="1:17">
      <c r="A341" s="302"/>
      <c r="B341" s="302"/>
      <c r="C341" s="302"/>
      <c r="D341" s="200" t="s">
        <v>1326</v>
      </c>
      <c r="E341" s="201">
        <v>16606</v>
      </c>
      <c r="F341" s="201">
        <v>3704</v>
      </c>
      <c r="G341" s="201">
        <v>20310</v>
      </c>
      <c r="H341" s="201">
        <v>2445</v>
      </c>
      <c r="I341" s="201">
        <v>0</v>
      </c>
      <c r="J341" s="201">
        <v>0</v>
      </c>
      <c r="K341" s="201">
        <v>11</v>
      </c>
      <c r="L341" s="201">
        <v>11</v>
      </c>
      <c r="M341" s="202">
        <v>9.625</v>
      </c>
      <c r="N341" s="202">
        <v>0</v>
      </c>
      <c r="O341" s="202">
        <v>1.8799999952316284</v>
      </c>
      <c r="P341" s="202">
        <v>1</v>
      </c>
      <c r="Q341" s="202">
        <v>2.8799999952316284</v>
      </c>
    </row>
    <row r="342" spans="1:17">
      <c r="A342" s="302"/>
      <c r="B342" s="302"/>
      <c r="C342" s="294" t="s">
        <v>1323</v>
      </c>
      <c r="D342" s="203"/>
      <c r="E342" s="204">
        <v>16606</v>
      </c>
      <c r="F342" s="204">
        <v>3704</v>
      </c>
      <c r="G342" s="204">
        <v>20310</v>
      </c>
      <c r="H342" s="204">
        <v>2445</v>
      </c>
      <c r="I342" s="204">
        <v>0</v>
      </c>
      <c r="J342" s="204">
        <v>0</v>
      </c>
      <c r="K342" s="204">
        <v>11</v>
      </c>
      <c r="L342" s="204">
        <v>11</v>
      </c>
      <c r="M342" s="205">
        <v>9.625</v>
      </c>
      <c r="N342" s="205">
        <v>0</v>
      </c>
      <c r="O342" s="205">
        <v>1.8799999952316284</v>
      </c>
      <c r="P342" s="205">
        <v>1</v>
      </c>
      <c r="Q342" s="205">
        <v>2.8799999952316284</v>
      </c>
    </row>
    <row r="343" spans="1:17">
      <c r="A343" s="302"/>
      <c r="B343" s="302"/>
      <c r="C343" s="305"/>
      <c r="D343" s="189"/>
      <c r="E343" s="191"/>
      <c r="F343" s="191"/>
      <c r="G343" s="191"/>
      <c r="H343" s="191"/>
      <c r="I343" s="191"/>
      <c r="J343" s="191"/>
      <c r="K343" s="191"/>
      <c r="L343" s="191"/>
      <c r="M343" s="192"/>
      <c r="N343" s="192"/>
      <c r="O343" s="192"/>
      <c r="P343" s="192"/>
      <c r="Q343" s="192"/>
    </row>
    <row r="344" spans="1:17">
      <c r="A344" s="302"/>
      <c r="B344" s="302" t="s">
        <v>869</v>
      </c>
      <c r="C344" s="299" t="s">
        <v>344</v>
      </c>
      <c r="D344" s="229"/>
      <c r="E344" s="198"/>
      <c r="F344" s="198"/>
      <c r="G344" s="198"/>
      <c r="H344" s="198"/>
      <c r="I344" s="198"/>
      <c r="J344" s="198"/>
      <c r="K344" s="198"/>
      <c r="L344" s="198"/>
      <c r="M344" s="199"/>
      <c r="N344" s="199"/>
      <c r="O344" s="199"/>
      <c r="P344" s="199"/>
      <c r="Q344" s="199"/>
    </row>
    <row r="345" spans="1:17">
      <c r="A345" s="302"/>
      <c r="B345" s="302"/>
      <c r="C345" s="302"/>
      <c r="D345" s="200" t="s">
        <v>1150</v>
      </c>
      <c r="E345" s="201">
        <v>71479</v>
      </c>
      <c r="F345" s="201">
        <v>19005</v>
      </c>
      <c r="G345" s="201">
        <v>90484</v>
      </c>
      <c r="H345" s="201">
        <v>14661</v>
      </c>
      <c r="I345" s="201">
        <v>0</v>
      </c>
      <c r="J345" s="201">
        <v>0</v>
      </c>
      <c r="K345" s="201">
        <v>34</v>
      </c>
      <c r="L345" s="201">
        <v>34</v>
      </c>
      <c r="M345" s="202">
        <v>33.875</v>
      </c>
      <c r="N345" s="202">
        <v>2.690000057220459</v>
      </c>
      <c r="O345" s="202">
        <v>0.75</v>
      </c>
      <c r="P345" s="202">
        <v>7.070000171661377</v>
      </c>
      <c r="Q345" s="202">
        <v>10.510000228881836</v>
      </c>
    </row>
    <row r="346" spans="1:17">
      <c r="A346" s="302"/>
      <c r="B346" s="302"/>
      <c r="C346" s="294" t="s">
        <v>871</v>
      </c>
      <c r="D346" s="203"/>
      <c r="E346" s="204">
        <v>71479</v>
      </c>
      <c r="F346" s="204">
        <v>19005</v>
      </c>
      <c r="G346" s="204">
        <v>90484</v>
      </c>
      <c r="H346" s="204">
        <v>14661</v>
      </c>
      <c r="I346" s="204">
        <v>0</v>
      </c>
      <c r="J346" s="204">
        <v>0</v>
      </c>
      <c r="K346" s="204">
        <v>34</v>
      </c>
      <c r="L346" s="204">
        <v>34</v>
      </c>
      <c r="M346" s="205">
        <v>33.875</v>
      </c>
      <c r="N346" s="205">
        <v>2.690000057220459</v>
      </c>
      <c r="O346" s="205">
        <v>0.75</v>
      </c>
      <c r="P346" s="205">
        <v>7.070000171661377</v>
      </c>
      <c r="Q346" s="205">
        <v>10.510000228881836</v>
      </c>
    </row>
    <row r="347" spans="1:17">
      <c r="A347" s="302"/>
      <c r="B347" s="302"/>
      <c r="C347" s="305"/>
      <c r="D347" s="189"/>
      <c r="E347" s="191"/>
      <c r="F347" s="191"/>
      <c r="G347" s="191"/>
      <c r="H347" s="191"/>
      <c r="I347" s="191"/>
      <c r="J347" s="191"/>
      <c r="K347" s="191"/>
      <c r="L347" s="191"/>
      <c r="M347" s="192"/>
      <c r="N347" s="192"/>
      <c r="O347" s="192"/>
      <c r="P347" s="192"/>
      <c r="Q347" s="192"/>
    </row>
    <row r="348" spans="1:17">
      <c r="A348" s="302"/>
      <c r="B348" s="302" t="s">
        <v>872</v>
      </c>
      <c r="C348" s="299" t="s">
        <v>309</v>
      </c>
      <c r="D348" s="229"/>
      <c r="E348" s="198"/>
      <c r="F348" s="198"/>
      <c r="G348" s="198"/>
      <c r="H348" s="198"/>
      <c r="I348" s="198"/>
      <c r="J348" s="198"/>
      <c r="K348" s="198"/>
      <c r="L348" s="198"/>
      <c r="M348" s="199"/>
      <c r="N348" s="199"/>
      <c r="O348" s="199"/>
      <c r="P348" s="199"/>
      <c r="Q348" s="199"/>
    </row>
    <row r="349" spans="1:17">
      <c r="A349" s="302"/>
      <c r="B349" s="302"/>
      <c r="C349" s="302"/>
      <c r="D349" s="200" t="s">
        <v>1151</v>
      </c>
      <c r="E349" s="201"/>
      <c r="F349" s="201"/>
      <c r="G349" s="201"/>
      <c r="H349" s="201"/>
      <c r="I349" s="201">
        <v>0</v>
      </c>
      <c r="J349" s="201">
        <v>8</v>
      </c>
      <c r="K349" s="201">
        <v>0</v>
      </c>
      <c r="L349" s="201">
        <v>8</v>
      </c>
      <c r="M349" s="202">
        <v>5.75</v>
      </c>
      <c r="N349" s="202">
        <v>0.92000001668930054</v>
      </c>
      <c r="O349" s="202">
        <v>0.20000000298023224</v>
      </c>
      <c r="P349" s="202">
        <v>0.80000001192092896</v>
      </c>
      <c r="Q349" s="202">
        <v>1.9200000315904617</v>
      </c>
    </row>
    <row r="350" spans="1:17">
      <c r="A350" s="302"/>
      <c r="B350" s="302"/>
      <c r="C350" s="302"/>
      <c r="D350" s="196" t="s">
        <v>1152</v>
      </c>
      <c r="E350" s="198">
        <v>83047</v>
      </c>
      <c r="F350" s="198">
        <v>18760</v>
      </c>
      <c r="G350" s="198">
        <v>101807</v>
      </c>
      <c r="H350" s="198">
        <v>11706</v>
      </c>
      <c r="I350" s="198">
        <v>0</v>
      </c>
      <c r="J350" s="198">
        <v>12</v>
      </c>
      <c r="K350" s="198">
        <v>27</v>
      </c>
      <c r="L350" s="198">
        <v>39</v>
      </c>
      <c r="M350" s="199">
        <v>34</v>
      </c>
      <c r="N350" s="199">
        <v>2.5399999618530273</v>
      </c>
      <c r="O350" s="199">
        <v>1</v>
      </c>
      <c r="P350" s="199">
        <v>9.6400003433227539</v>
      </c>
      <c r="Q350" s="199">
        <v>13.180000305175781</v>
      </c>
    </row>
    <row r="351" spans="1:17">
      <c r="A351" s="302"/>
      <c r="B351" s="302"/>
      <c r="C351" s="302"/>
      <c r="D351" s="200" t="s">
        <v>1153</v>
      </c>
      <c r="E351" s="201">
        <v>311445</v>
      </c>
      <c r="F351" s="201">
        <v>97799</v>
      </c>
      <c r="G351" s="201">
        <v>409244</v>
      </c>
      <c r="H351" s="201">
        <v>62994</v>
      </c>
      <c r="I351" s="201">
        <v>4</v>
      </c>
      <c r="J351" s="201">
        <v>21</v>
      </c>
      <c r="K351" s="201">
        <v>162</v>
      </c>
      <c r="L351" s="201">
        <v>187</v>
      </c>
      <c r="M351" s="202">
        <v>174.375</v>
      </c>
      <c r="N351" s="202">
        <v>14.539999961853027</v>
      </c>
      <c r="O351" s="202">
        <v>10.5</v>
      </c>
      <c r="P351" s="202">
        <v>27.409999847412109</v>
      </c>
      <c r="Q351" s="202">
        <v>52.449999809265137</v>
      </c>
    </row>
    <row r="352" spans="1:17">
      <c r="A352" s="302"/>
      <c r="B352" s="302"/>
      <c r="C352" s="294" t="s">
        <v>876</v>
      </c>
      <c r="D352" s="203"/>
      <c r="E352" s="204">
        <v>394492</v>
      </c>
      <c r="F352" s="204">
        <v>116559</v>
      </c>
      <c r="G352" s="204">
        <v>511051</v>
      </c>
      <c r="H352" s="204">
        <v>74700</v>
      </c>
      <c r="I352" s="204">
        <v>4</v>
      </c>
      <c r="J352" s="204">
        <v>41</v>
      </c>
      <c r="K352" s="204">
        <v>189</v>
      </c>
      <c r="L352" s="204">
        <v>234</v>
      </c>
      <c r="M352" s="205">
        <v>214.125</v>
      </c>
      <c r="N352" s="205">
        <v>17.999999940395355</v>
      </c>
      <c r="O352" s="205">
        <v>11.700000002980232</v>
      </c>
      <c r="P352" s="205">
        <v>37.850000202655792</v>
      </c>
      <c r="Q352" s="205">
        <v>67.55000014603138</v>
      </c>
    </row>
    <row r="353" spans="1:17">
      <c r="A353" s="302"/>
      <c r="B353" s="302"/>
      <c r="C353" s="305"/>
      <c r="D353" s="189"/>
      <c r="E353" s="191"/>
      <c r="F353" s="191"/>
      <c r="G353" s="191"/>
      <c r="H353" s="191"/>
      <c r="I353" s="191"/>
      <c r="J353" s="191"/>
      <c r="K353" s="191"/>
      <c r="L353" s="191"/>
      <c r="M353" s="192"/>
      <c r="N353" s="192"/>
      <c r="O353" s="192"/>
      <c r="P353" s="192"/>
      <c r="Q353" s="192"/>
    </row>
    <row r="354" spans="1:17">
      <c r="A354" s="294" t="s">
        <v>877</v>
      </c>
      <c r="B354" s="294"/>
      <c r="C354" s="294"/>
      <c r="D354" s="203"/>
      <c r="E354" s="204">
        <v>1216860</v>
      </c>
      <c r="F354" s="204">
        <v>385197</v>
      </c>
      <c r="G354" s="204">
        <v>1602057</v>
      </c>
      <c r="H354" s="204">
        <v>236693</v>
      </c>
      <c r="I354" s="204">
        <v>21</v>
      </c>
      <c r="J354" s="204">
        <v>70</v>
      </c>
      <c r="K354" s="204">
        <v>606</v>
      </c>
      <c r="L354" s="204">
        <v>697</v>
      </c>
      <c r="M354" s="205">
        <v>660.375</v>
      </c>
      <c r="N354" s="205">
        <v>47.14000016450882</v>
      </c>
      <c r="O354" s="205">
        <v>25.91000010818243</v>
      </c>
      <c r="P354" s="205">
        <v>132.56999975442886</v>
      </c>
      <c r="Q354" s="205">
        <v>205.62000002712011</v>
      </c>
    </row>
    <row r="355" spans="1:17">
      <c r="A355" s="305"/>
      <c r="B355" s="305"/>
      <c r="C355" s="305"/>
      <c r="D355" s="189"/>
      <c r="E355" s="191"/>
      <c r="F355" s="191"/>
      <c r="G355" s="191"/>
      <c r="H355" s="191"/>
      <c r="I355" s="191"/>
      <c r="J355" s="191"/>
      <c r="K355" s="191"/>
      <c r="L355" s="191"/>
      <c r="M355" s="192"/>
      <c r="N355" s="192"/>
      <c r="O355" s="192"/>
      <c r="P355" s="192"/>
      <c r="Q355" s="192"/>
    </row>
    <row r="356" spans="1:17">
      <c r="A356" s="299" t="s">
        <v>878</v>
      </c>
      <c r="B356" s="299"/>
      <c r="C356" s="299"/>
      <c r="D356" s="229"/>
      <c r="E356" s="198"/>
      <c r="F356" s="198"/>
      <c r="G356" s="198"/>
      <c r="H356" s="198"/>
      <c r="I356" s="198"/>
      <c r="J356" s="198"/>
      <c r="K356" s="198"/>
      <c r="L356" s="198"/>
      <c r="M356" s="199"/>
      <c r="N356" s="199"/>
      <c r="O356" s="199"/>
      <c r="P356" s="199"/>
      <c r="Q356" s="199"/>
    </row>
    <row r="357" spans="1:17">
      <c r="A357" s="302"/>
      <c r="B357" s="302" t="s">
        <v>879</v>
      </c>
      <c r="C357" s="299" t="s">
        <v>313</v>
      </c>
      <c r="D357" s="229"/>
      <c r="E357" s="198"/>
      <c r="F357" s="198"/>
      <c r="G357" s="198"/>
      <c r="H357" s="198"/>
      <c r="I357" s="198"/>
      <c r="J357" s="198"/>
      <c r="K357" s="198"/>
      <c r="L357" s="198"/>
      <c r="M357" s="199"/>
      <c r="N357" s="199"/>
      <c r="O357" s="199"/>
      <c r="P357" s="199"/>
      <c r="Q357" s="199"/>
    </row>
    <row r="358" spans="1:17">
      <c r="A358" s="302"/>
      <c r="B358" s="302"/>
      <c r="C358" s="302"/>
      <c r="D358" s="200" t="s">
        <v>1154</v>
      </c>
      <c r="E358" s="201">
        <v>186042</v>
      </c>
      <c r="F358" s="201">
        <v>32453</v>
      </c>
      <c r="G358" s="201">
        <v>218495</v>
      </c>
      <c r="H358" s="201">
        <v>28671</v>
      </c>
      <c r="I358" s="201">
        <v>15</v>
      </c>
      <c r="J358" s="201">
        <v>6</v>
      </c>
      <c r="K358" s="201">
        <v>86</v>
      </c>
      <c r="L358" s="201">
        <v>107</v>
      </c>
      <c r="M358" s="202">
        <v>98.375</v>
      </c>
      <c r="N358" s="202">
        <v>2</v>
      </c>
      <c r="O358" s="202">
        <v>6</v>
      </c>
      <c r="P358" s="202">
        <v>24.020000457763672</v>
      </c>
      <c r="Q358" s="202">
        <v>32.020000457763672</v>
      </c>
    </row>
    <row r="359" spans="1:17">
      <c r="A359" s="302"/>
      <c r="B359" s="302"/>
      <c r="C359" s="294" t="s">
        <v>882</v>
      </c>
      <c r="D359" s="203"/>
      <c r="E359" s="204">
        <v>186042</v>
      </c>
      <c r="F359" s="204">
        <v>32453</v>
      </c>
      <c r="G359" s="204">
        <v>218495</v>
      </c>
      <c r="H359" s="204">
        <v>28671</v>
      </c>
      <c r="I359" s="204">
        <v>15</v>
      </c>
      <c r="J359" s="204">
        <v>6</v>
      </c>
      <c r="K359" s="204">
        <v>86</v>
      </c>
      <c r="L359" s="204">
        <v>107</v>
      </c>
      <c r="M359" s="205">
        <v>98.375</v>
      </c>
      <c r="N359" s="205">
        <v>2</v>
      </c>
      <c r="O359" s="205">
        <v>6</v>
      </c>
      <c r="P359" s="205">
        <v>24.020000457763672</v>
      </c>
      <c r="Q359" s="205">
        <v>32.020000457763672</v>
      </c>
    </row>
    <row r="360" spans="1:17">
      <c r="A360" s="302"/>
      <c r="B360" s="302"/>
      <c r="C360" s="305"/>
      <c r="D360" s="189"/>
      <c r="E360" s="191"/>
      <c r="F360" s="191"/>
      <c r="G360" s="191"/>
      <c r="H360" s="191"/>
      <c r="I360" s="191"/>
      <c r="J360" s="191"/>
      <c r="K360" s="191"/>
      <c r="L360" s="191"/>
      <c r="M360" s="192"/>
      <c r="N360" s="192"/>
      <c r="O360" s="192"/>
      <c r="P360" s="192"/>
      <c r="Q360" s="192"/>
    </row>
    <row r="361" spans="1:17">
      <c r="A361" s="302"/>
      <c r="B361" s="302" t="s">
        <v>883</v>
      </c>
      <c r="C361" s="299" t="s">
        <v>305</v>
      </c>
      <c r="D361" s="229"/>
      <c r="E361" s="198"/>
      <c r="F361" s="198"/>
      <c r="G361" s="198"/>
      <c r="H361" s="198"/>
      <c r="I361" s="198"/>
      <c r="J361" s="198"/>
      <c r="K361" s="198"/>
      <c r="L361" s="198"/>
      <c r="M361" s="199"/>
      <c r="N361" s="199"/>
      <c r="O361" s="199"/>
      <c r="P361" s="199"/>
      <c r="Q361" s="199"/>
    </row>
    <row r="362" spans="1:17">
      <c r="A362" s="302"/>
      <c r="B362" s="302"/>
      <c r="C362" s="302"/>
      <c r="D362" s="200" t="s">
        <v>1155</v>
      </c>
      <c r="E362" s="201">
        <v>133507</v>
      </c>
      <c r="F362" s="201">
        <v>35054</v>
      </c>
      <c r="G362" s="201">
        <v>168561</v>
      </c>
      <c r="H362" s="201">
        <v>35660</v>
      </c>
      <c r="I362" s="201">
        <v>0</v>
      </c>
      <c r="J362" s="201">
        <v>2</v>
      </c>
      <c r="K362" s="201">
        <v>84</v>
      </c>
      <c r="L362" s="201">
        <v>86</v>
      </c>
      <c r="M362" s="202">
        <v>85.75</v>
      </c>
      <c r="N362" s="202">
        <v>3.5</v>
      </c>
      <c r="O362" s="202">
        <v>2.940000057220459</v>
      </c>
      <c r="P362" s="202">
        <v>19.479999542236328</v>
      </c>
      <c r="Q362" s="202">
        <v>25.919999599456787</v>
      </c>
    </row>
    <row r="363" spans="1:17">
      <c r="A363" s="302"/>
      <c r="B363" s="302"/>
      <c r="C363" s="302"/>
      <c r="D363" s="196" t="s">
        <v>1156</v>
      </c>
      <c r="E363" s="198">
        <v>57420</v>
      </c>
      <c r="F363" s="198">
        <v>13698</v>
      </c>
      <c r="G363" s="198">
        <v>71118</v>
      </c>
      <c r="H363" s="198">
        <v>17785</v>
      </c>
      <c r="I363" s="198">
        <v>0</v>
      </c>
      <c r="J363" s="198">
        <v>4</v>
      </c>
      <c r="K363" s="198">
        <v>35</v>
      </c>
      <c r="L363" s="198">
        <v>39</v>
      </c>
      <c r="M363" s="199">
        <v>37.875</v>
      </c>
      <c r="N363" s="199">
        <v>2.0799999237060547</v>
      </c>
      <c r="O363" s="199">
        <v>4.179999828338623</v>
      </c>
      <c r="P363" s="199">
        <v>1</v>
      </c>
      <c r="Q363" s="199">
        <v>7.2599997520446777</v>
      </c>
    </row>
    <row r="364" spans="1:17">
      <c r="A364" s="302"/>
      <c r="B364" s="302"/>
      <c r="C364" s="294" t="s">
        <v>885</v>
      </c>
      <c r="D364" s="203"/>
      <c r="E364" s="204">
        <v>190927</v>
      </c>
      <c r="F364" s="204">
        <v>48752</v>
      </c>
      <c r="G364" s="204">
        <v>239679</v>
      </c>
      <c r="H364" s="204">
        <v>53445</v>
      </c>
      <c r="I364" s="204">
        <v>0</v>
      </c>
      <c r="J364" s="204">
        <v>6</v>
      </c>
      <c r="K364" s="204">
        <v>119</v>
      </c>
      <c r="L364" s="204">
        <v>125</v>
      </c>
      <c r="M364" s="205">
        <v>123.625</v>
      </c>
      <c r="N364" s="205">
        <v>5.5799999237060547</v>
      </c>
      <c r="O364" s="205">
        <v>7.119999885559082</v>
      </c>
      <c r="P364" s="205">
        <v>20.479999542236328</v>
      </c>
      <c r="Q364" s="205">
        <v>33.179999351501465</v>
      </c>
    </row>
    <row r="365" spans="1:17">
      <c r="A365" s="302"/>
      <c r="B365" s="302"/>
      <c r="C365" s="305"/>
      <c r="D365" s="189"/>
      <c r="E365" s="191"/>
      <c r="F365" s="191"/>
      <c r="G365" s="191"/>
      <c r="H365" s="191"/>
      <c r="I365" s="191"/>
      <c r="J365" s="191"/>
      <c r="K365" s="191"/>
      <c r="L365" s="191"/>
      <c r="M365" s="192"/>
      <c r="N365" s="192"/>
      <c r="O365" s="192"/>
      <c r="P365" s="192"/>
      <c r="Q365" s="192"/>
    </row>
    <row r="366" spans="1:17">
      <c r="A366" s="302"/>
      <c r="B366" s="302" t="s">
        <v>886</v>
      </c>
      <c r="C366" s="299" t="s">
        <v>300</v>
      </c>
      <c r="D366" s="229"/>
      <c r="E366" s="198"/>
      <c r="F366" s="198"/>
      <c r="G366" s="198"/>
      <c r="H366" s="198"/>
      <c r="I366" s="198"/>
      <c r="J366" s="198"/>
      <c r="K366" s="198"/>
      <c r="L366" s="198"/>
      <c r="M366" s="199"/>
      <c r="N366" s="199"/>
      <c r="O366" s="199"/>
      <c r="P366" s="199"/>
      <c r="Q366" s="199"/>
    </row>
    <row r="367" spans="1:17">
      <c r="A367" s="302"/>
      <c r="B367" s="302"/>
      <c r="C367" s="302"/>
      <c r="D367" s="200" t="s">
        <v>1157</v>
      </c>
      <c r="E367" s="201">
        <v>173440</v>
      </c>
      <c r="F367" s="201">
        <v>24902</v>
      </c>
      <c r="G367" s="201">
        <v>198342</v>
      </c>
      <c r="H367" s="201">
        <v>31138</v>
      </c>
      <c r="I367" s="201">
        <v>1</v>
      </c>
      <c r="J367" s="201">
        <v>3</v>
      </c>
      <c r="K367" s="201">
        <v>79</v>
      </c>
      <c r="L367" s="201">
        <v>83</v>
      </c>
      <c r="M367" s="202">
        <v>82.5</v>
      </c>
      <c r="N367" s="202">
        <v>8.6700000762939453</v>
      </c>
      <c r="O367" s="202">
        <v>5.380000114440918</v>
      </c>
      <c r="P367" s="202">
        <v>12.340000152587891</v>
      </c>
      <c r="Q367" s="202">
        <v>26.390000343322754</v>
      </c>
    </row>
    <row r="368" spans="1:17">
      <c r="A368" s="302"/>
      <c r="B368" s="302"/>
      <c r="C368" s="302"/>
      <c r="D368" s="196" t="s">
        <v>1158</v>
      </c>
      <c r="E368" s="198">
        <v>235472</v>
      </c>
      <c r="F368" s="198">
        <v>57166</v>
      </c>
      <c r="G368" s="198">
        <v>292638</v>
      </c>
      <c r="H368" s="198">
        <v>40657</v>
      </c>
      <c r="I368" s="198">
        <v>2</v>
      </c>
      <c r="J368" s="198">
        <v>4</v>
      </c>
      <c r="K368" s="198">
        <v>113</v>
      </c>
      <c r="L368" s="198">
        <v>119</v>
      </c>
      <c r="M368" s="199">
        <v>122.25</v>
      </c>
      <c r="N368" s="199">
        <v>8.4399995803833008</v>
      </c>
      <c r="O368" s="199">
        <v>1</v>
      </c>
      <c r="P368" s="199">
        <v>29.5</v>
      </c>
      <c r="Q368" s="199">
        <v>38.939999580383301</v>
      </c>
    </row>
    <row r="369" spans="1:17">
      <c r="A369" s="302"/>
      <c r="B369" s="302"/>
      <c r="C369" s="302"/>
      <c r="D369" s="200" t="s">
        <v>1159</v>
      </c>
      <c r="E369" s="201">
        <v>130013</v>
      </c>
      <c r="F369" s="201">
        <v>60012</v>
      </c>
      <c r="G369" s="201">
        <v>190025</v>
      </c>
      <c r="H369" s="201">
        <v>20304</v>
      </c>
      <c r="I369" s="201">
        <v>0</v>
      </c>
      <c r="J369" s="201">
        <v>7</v>
      </c>
      <c r="K369" s="201">
        <v>56</v>
      </c>
      <c r="L369" s="201">
        <v>63</v>
      </c>
      <c r="M369" s="202">
        <v>62.5</v>
      </c>
      <c r="N369" s="202">
        <v>5.1500000953674316</v>
      </c>
      <c r="O369" s="202">
        <v>4.75</v>
      </c>
      <c r="P369" s="202">
        <v>8</v>
      </c>
      <c r="Q369" s="202">
        <v>17.900000095367432</v>
      </c>
    </row>
    <row r="370" spans="1:17">
      <c r="A370" s="302"/>
      <c r="B370" s="302"/>
      <c r="C370" s="302"/>
      <c r="D370" s="196" t="s">
        <v>1160</v>
      </c>
      <c r="E370" s="198">
        <v>226263</v>
      </c>
      <c r="F370" s="198">
        <v>44088</v>
      </c>
      <c r="G370" s="198">
        <v>270351</v>
      </c>
      <c r="H370" s="198">
        <v>43241</v>
      </c>
      <c r="I370" s="198">
        <v>1</v>
      </c>
      <c r="J370" s="198">
        <v>6</v>
      </c>
      <c r="K370" s="198">
        <v>113</v>
      </c>
      <c r="L370" s="198">
        <v>120</v>
      </c>
      <c r="M370" s="199">
        <v>121.375</v>
      </c>
      <c r="N370" s="199">
        <v>9.5699996948242188</v>
      </c>
      <c r="O370" s="199">
        <v>8.3400001525878906</v>
      </c>
      <c r="P370" s="199">
        <v>15.800000190734863</v>
      </c>
      <c r="Q370" s="199">
        <v>33.710000038146973</v>
      </c>
    </row>
    <row r="371" spans="1:17">
      <c r="A371" s="302"/>
      <c r="B371" s="302"/>
      <c r="C371" s="302"/>
      <c r="D371" s="200" t="s">
        <v>1161</v>
      </c>
      <c r="E371" s="201">
        <v>243719</v>
      </c>
      <c r="F371" s="201">
        <v>55673</v>
      </c>
      <c r="G371" s="201">
        <v>299392</v>
      </c>
      <c r="H371" s="201">
        <v>46559</v>
      </c>
      <c r="I371" s="201">
        <v>0</v>
      </c>
      <c r="J371" s="201">
        <v>5</v>
      </c>
      <c r="K371" s="201">
        <v>119</v>
      </c>
      <c r="L371" s="201">
        <v>124</v>
      </c>
      <c r="M371" s="202">
        <v>125.125</v>
      </c>
      <c r="N371" s="202">
        <v>14.550000190734863</v>
      </c>
      <c r="O371" s="202">
        <v>7.130000114440918</v>
      </c>
      <c r="P371" s="202">
        <v>15.149999618530273</v>
      </c>
      <c r="Q371" s="202">
        <v>36.829999923706055</v>
      </c>
    </row>
    <row r="372" spans="1:17">
      <c r="A372" s="302"/>
      <c r="B372" s="302"/>
      <c r="C372" s="294" t="s">
        <v>890</v>
      </c>
      <c r="D372" s="203"/>
      <c r="E372" s="204">
        <v>1008907</v>
      </c>
      <c r="F372" s="204">
        <v>241841</v>
      </c>
      <c r="G372" s="204">
        <v>1250748</v>
      </c>
      <c r="H372" s="204">
        <v>181899</v>
      </c>
      <c r="I372" s="204">
        <v>4</v>
      </c>
      <c r="J372" s="204">
        <v>25</v>
      </c>
      <c r="K372" s="204">
        <v>480</v>
      </c>
      <c r="L372" s="204">
        <v>509</v>
      </c>
      <c r="M372" s="205">
        <v>513.75</v>
      </c>
      <c r="N372" s="205">
        <v>46.37999963760376</v>
      </c>
      <c r="O372" s="205">
        <v>26.600000381469727</v>
      </c>
      <c r="P372" s="205">
        <v>80.789999961853027</v>
      </c>
      <c r="Q372" s="205">
        <v>153.76999998092651</v>
      </c>
    </row>
    <row r="373" spans="1:17">
      <c r="A373" s="302"/>
      <c r="B373" s="302"/>
      <c r="C373" s="305"/>
      <c r="D373" s="189"/>
      <c r="E373" s="191"/>
      <c r="F373" s="191"/>
      <c r="G373" s="191"/>
      <c r="H373" s="191"/>
      <c r="I373" s="191"/>
      <c r="J373" s="191"/>
      <c r="K373" s="191"/>
      <c r="L373" s="191"/>
      <c r="M373" s="192"/>
      <c r="N373" s="192"/>
      <c r="O373" s="192"/>
      <c r="P373" s="192"/>
      <c r="Q373" s="192"/>
    </row>
    <row r="374" spans="1:17">
      <c r="A374" s="302"/>
      <c r="B374" s="302" t="s">
        <v>891</v>
      </c>
      <c r="C374" s="299" t="s">
        <v>331</v>
      </c>
      <c r="D374" s="229"/>
      <c r="E374" s="198"/>
      <c r="F374" s="198"/>
      <c r="G374" s="198"/>
      <c r="H374" s="198"/>
      <c r="I374" s="198"/>
      <c r="J374" s="198"/>
      <c r="K374" s="198"/>
      <c r="L374" s="198"/>
      <c r="M374" s="199"/>
      <c r="N374" s="199"/>
      <c r="O374" s="199"/>
      <c r="P374" s="199"/>
      <c r="Q374" s="199"/>
    </row>
    <row r="375" spans="1:17">
      <c r="A375" s="302"/>
      <c r="B375" s="302"/>
      <c r="C375" s="302"/>
      <c r="D375" s="200" t="s">
        <v>1162</v>
      </c>
      <c r="E375" s="201">
        <v>56140</v>
      </c>
      <c r="F375" s="201">
        <v>14432</v>
      </c>
      <c r="G375" s="201">
        <v>70572</v>
      </c>
      <c r="H375" s="201">
        <v>11453</v>
      </c>
      <c r="I375" s="201">
        <v>1</v>
      </c>
      <c r="J375" s="201">
        <v>1</v>
      </c>
      <c r="K375" s="201">
        <v>22</v>
      </c>
      <c r="L375" s="201">
        <v>24</v>
      </c>
      <c r="M375" s="202">
        <v>23.125</v>
      </c>
      <c r="N375" s="202">
        <v>0</v>
      </c>
      <c r="O375" s="202">
        <v>2</v>
      </c>
      <c r="P375" s="202">
        <v>3.9000000953674316</v>
      </c>
      <c r="Q375" s="202">
        <v>5.9000000953674316</v>
      </c>
    </row>
    <row r="376" spans="1:17">
      <c r="A376" s="302"/>
      <c r="B376" s="302"/>
      <c r="C376" s="294" t="s">
        <v>893</v>
      </c>
      <c r="D376" s="203"/>
      <c r="E376" s="204">
        <v>56140</v>
      </c>
      <c r="F376" s="204">
        <v>14432</v>
      </c>
      <c r="G376" s="204">
        <v>70572</v>
      </c>
      <c r="H376" s="204">
        <v>11453</v>
      </c>
      <c r="I376" s="204">
        <v>1</v>
      </c>
      <c r="J376" s="204">
        <v>1</v>
      </c>
      <c r="K376" s="204">
        <v>22</v>
      </c>
      <c r="L376" s="204">
        <v>24</v>
      </c>
      <c r="M376" s="205">
        <v>23.125</v>
      </c>
      <c r="N376" s="205">
        <v>0</v>
      </c>
      <c r="O376" s="205">
        <v>2</v>
      </c>
      <c r="P376" s="205">
        <v>3.9000000953674316</v>
      </c>
      <c r="Q376" s="205">
        <v>5.9000000953674316</v>
      </c>
    </row>
    <row r="377" spans="1:17">
      <c r="A377" s="302"/>
      <c r="B377" s="302"/>
      <c r="C377" s="305"/>
      <c r="D377" s="189"/>
      <c r="E377" s="191"/>
      <c r="F377" s="191"/>
      <c r="G377" s="191"/>
      <c r="H377" s="191"/>
      <c r="I377" s="191"/>
      <c r="J377" s="191"/>
      <c r="K377" s="191"/>
      <c r="L377" s="191"/>
      <c r="M377" s="192"/>
      <c r="N377" s="192"/>
      <c r="O377" s="192"/>
      <c r="P377" s="192"/>
      <c r="Q377" s="192"/>
    </row>
    <row r="378" spans="1:17">
      <c r="A378" s="302"/>
      <c r="B378" s="302" t="s">
        <v>894</v>
      </c>
      <c r="C378" s="299" t="s">
        <v>339</v>
      </c>
      <c r="D378" s="229"/>
      <c r="E378" s="198"/>
      <c r="F378" s="198"/>
      <c r="G378" s="198"/>
      <c r="H378" s="198"/>
      <c r="I378" s="198"/>
      <c r="J378" s="198"/>
      <c r="K378" s="198"/>
      <c r="L378" s="198"/>
      <c r="M378" s="199"/>
      <c r="N378" s="199"/>
      <c r="O378" s="199"/>
      <c r="P378" s="199"/>
      <c r="Q378" s="199"/>
    </row>
    <row r="379" spans="1:17">
      <c r="A379" s="302"/>
      <c r="B379" s="302"/>
      <c r="C379" s="302"/>
      <c r="D379" s="200" t="s">
        <v>1163</v>
      </c>
      <c r="E379" s="201">
        <v>29090</v>
      </c>
      <c r="F379" s="201">
        <v>9239</v>
      </c>
      <c r="G379" s="201">
        <v>38329</v>
      </c>
      <c r="H379" s="201">
        <v>7171</v>
      </c>
      <c r="I379" s="201">
        <v>0</v>
      </c>
      <c r="J379" s="201">
        <v>5</v>
      </c>
      <c r="K379" s="201">
        <v>19</v>
      </c>
      <c r="L379" s="201">
        <v>24</v>
      </c>
      <c r="M379" s="202">
        <v>21.25</v>
      </c>
      <c r="N379" s="202">
        <v>1</v>
      </c>
      <c r="O379" s="202">
        <v>2</v>
      </c>
      <c r="P379" s="202">
        <v>3.309999942779541</v>
      </c>
      <c r="Q379" s="202">
        <v>6.309999942779541</v>
      </c>
    </row>
    <row r="380" spans="1:17">
      <c r="A380" s="302"/>
      <c r="B380" s="302"/>
      <c r="C380" s="294" t="s">
        <v>896</v>
      </c>
      <c r="D380" s="203"/>
      <c r="E380" s="204">
        <v>29090</v>
      </c>
      <c r="F380" s="204">
        <v>9239</v>
      </c>
      <c r="G380" s="204">
        <v>38329</v>
      </c>
      <c r="H380" s="204">
        <v>7171</v>
      </c>
      <c r="I380" s="204">
        <v>0</v>
      </c>
      <c r="J380" s="204">
        <v>5</v>
      </c>
      <c r="K380" s="204">
        <v>19</v>
      </c>
      <c r="L380" s="204">
        <v>24</v>
      </c>
      <c r="M380" s="205">
        <v>21.25</v>
      </c>
      <c r="N380" s="205">
        <v>1</v>
      </c>
      <c r="O380" s="205">
        <v>2</v>
      </c>
      <c r="P380" s="205">
        <v>3.309999942779541</v>
      </c>
      <c r="Q380" s="205">
        <v>6.309999942779541</v>
      </c>
    </row>
    <row r="381" spans="1:17">
      <c r="A381" s="302"/>
      <c r="B381" s="302"/>
      <c r="C381" s="305"/>
      <c r="D381" s="189"/>
      <c r="E381" s="191"/>
      <c r="F381" s="191"/>
      <c r="G381" s="191"/>
      <c r="H381" s="191"/>
      <c r="I381" s="191"/>
      <c r="J381" s="191"/>
      <c r="K381" s="191"/>
      <c r="L381" s="191"/>
      <c r="M381" s="192"/>
      <c r="N381" s="192"/>
      <c r="O381" s="192"/>
      <c r="P381" s="192"/>
      <c r="Q381" s="192"/>
    </row>
    <row r="382" spans="1:17">
      <c r="A382" s="302"/>
      <c r="B382" s="302" t="s">
        <v>897</v>
      </c>
      <c r="C382" s="299" t="s">
        <v>316</v>
      </c>
      <c r="D382" s="229"/>
      <c r="E382" s="198"/>
      <c r="F382" s="198"/>
      <c r="G382" s="198"/>
      <c r="H382" s="198"/>
      <c r="I382" s="198"/>
      <c r="J382" s="198"/>
      <c r="K382" s="198"/>
      <c r="L382" s="198"/>
      <c r="M382" s="199"/>
      <c r="N382" s="199"/>
      <c r="O382" s="199"/>
      <c r="P382" s="199"/>
      <c r="Q382" s="199"/>
    </row>
    <row r="383" spans="1:17">
      <c r="A383" s="302"/>
      <c r="B383" s="302"/>
      <c r="C383" s="302"/>
      <c r="D383" s="200" t="s">
        <v>1164</v>
      </c>
      <c r="E383" s="201">
        <v>174364</v>
      </c>
      <c r="F383" s="201">
        <v>51362</v>
      </c>
      <c r="G383" s="201">
        <v>225726</v>
      </c>
      <c r="H383" s="201">
        <v>38751</v>
      </c>
      <c r="I383" s="201">
        <v>3</v>
      </c>
      <c r="J383" s="201">
        <v>1</v>
      </c>
      <c r="K383" s="201">
        <v>81</v>
      </c>
      <c r="L383" s="201">
        <v>85</v>
      </c>
      <c r="M383" s="202">
        <v>83</v>
      </c>
      <c r="N383" s="202">
        <v>4.119999885559082</v>
      </c>
      <c r="O383" s="202">
        <v>1.7000000476837158</v>
      </c>
      <c r="P383" s="202">
        <v>20.229999542236328</v>
      </c>
      <c r="Q383" s="202">
        <v>26.049999475479126</v>
      </c>
    </row>
    <row r="384" spans="1:17">
      <c r="A384" s="302"/>
      <c r="B384" s="302"/>
      <c r="C384" s="294" t="s">
        <v>899</v>
      </c>
      <c r="D384" s="203"/>
      <c r="E384" s="204">
        <v>174364</v>
      </c>
      <c r="F384" s="204">
        <v>51362</v>
      </c>
      <c r="G384" s="204">
        <v>225726</v>
      </c>
      <c r="H384" s="204">
        <v>38751</v>
      </c>
      <c r="I384" s="204">
        <v>3</v>
      </c>
      <c r="J384" s="204">
        <v>1</v>
      </c>
      <c r="K384" s="204">
        <v>81</v>
      </c>
      <c r="L384" s="204">
        <v>85</v>
      </c>
      <c r="M384" s="205">
        <v>83</v>
      </c>
      <c r="N384" s="205">
        <v>4.119999885559082</v>
      </c>
      <c r="O384" s="205">
        <v>1.7000000476837158</v>
      </c>
      <c r="P384" s="205">
        <v>20.229999542236328</v>
      </c>
      <c r="Q384" s="205">
        <v>26.049999475479126</v>
      </c>
    </row>
    <row r="385" spans="1:17">
      <c r="A385" s="302"/>
      <c r="B385" s="302"/>
      <c r="C385" s="305"/>
      <c r="D385" s="189"/>
      <c r="E385" s="191"/>
      <c r="F385" s="191"/>
      <c r="G385" s="191"/>
      <c r="H385" s="191"/>
      <c r="I385" s="191"/>
      <c r="J385" s="191"/>
      <c r="K385" s="191"/>
      <c r="L385" s="191"/>
      <c r="M385" s="192"/>
      <c r="N385" s="192"/>
      <c r="O385" s="192"/>
      <c r="P385" s="192"/>
      <c r="Q385" s="192"/>
    </row>
    <row r="386" spans="1:17">
      <c r="A386" s="302"/>
      <c r="B386" s="302" t="s">
        <v>900</v>
      </c>
      <c r="C386" s="299" t="s">
        <v>319</v>
      </c>
      <c r="D386" s="229"/>
      <c r="E386" s="198"/>
      <c r="F386" s="198"/>
      <c r="G386" s="198"/>
      <c r="H386" s="198"/>
      <c r="I386" s="198"/>
      <c r="J386" s="198"/>
      <c r="K386" s="198"/>
      <c r="L386" s="198"/>
      <c r="M386" s="199"/>
      <c r="N386" s="199"/>
      <c r="O386" s="199"/>
      <c r="P386" s="199"/>
      <c r="Q386" s="199"/>
    </row>
    <row r="387" spans="1:17">
      <c r="A387" s="302"/>
      <c r="B387" s="302"/>
      <c r="C387" s="302"/>
      <c r="D387" s="200" t="s">
        <v>1165</v>
      </c>
      <c r="E387" s="201">
        <v>120753</v>
      </c>
      <c r="F387" s="201">
        <v>40611</v>
      </c>
      <c r="G387" s="201">
        <v>161364</v>
      </c>
      <c r="H387" s="201">
        <v>19616</v>
      </c>
      <c r="I387" s="201">
        <v>7</v>
      </c>
      <c r="J387" s="201">
        <v>8</v>
      </c>
      <c r="K387" s="201">
        <v>57</v>
      </c>
      <c r="L387" s="201">
        <v>72</v>
      </c>
      <c r="M387" s="202">
        <v>65.625</v>
      </c>
      <c r="N387" s="202">
        <v>1</v>
      </c>
      <c r="O387" s="202">
        <v>2</v>
      </c>
      <c r="P387" s="202">
        <v>21.520000457763672</v>
      </c>
      <c r="Q387" s="202">
        <v>24.520000457763672</v>
      </c>
    </row>
    <row r="388" spans="1:17">
      <c r="A388" s="302"/>
      <c r="B388" s="302"/>
      <c r="C388" s="302"/>
      <c r="D388" s="196" t="s">
        <v>1166</v>
      </c>
      <c r="E388" s="198">
        <v>57417</v>
      </c>
      <c r="F388" s="198">
        <v>25438</v>
      </c>
      <c r="G388" s="198">
        <v>82855</v>
      </c>
      <c r="H388" s="198">
        <v>10070</v>
      </c>
      <c r="I388" s="198">
        <v>0</v>
      </c>
      <c r="J388" s="198">
        <v>2</v>
      </c>
      <c r="K388" s="198">
        <v>37</v>
      </c>
      <c r="L388" s="198">
        <v>39</v>
      </c>
      <c r="M388" s="199">
        <v>38.5</v>
      </c>
      <c r="N388" s="199">
        <v>2</v>
      </c>
      <c r="O388" s="199">
        <v>0</v>
      </c>
      <c r="P388" s="199">
        <v>8.9200000762939453</v>
      </c>
      <c r="Q388" s="199">
        <v>10.920000076293945</v>
      </c>
    </row>
    <row r="389" spans="1:17">
      <c r="A389" s="302"/>
      <c r="B389" s="302"/>
      <c r="C389" s="294" t="s">
        <v>903</v>
      </c>
      <c r="D389" s="203"/>
      <c r="E389" s="204">
        <v>178170</v>
      </c>
      <c r="F389" s="204">
        <v>66049</v>
      </c>
      <c r="G389" s="204">
        <v>244219</v>
      </c>
      <c r="H389" s="204">
        <v>29686</v>
      </c>
      <c r="I389" s="204">
        <v>7</v>
      </c>
      <c r="J389" s="204">
        <v>10</v>
      </c>
      <c r="K389" s="204">
        <v>94</v>
      </c>
      <c r="L389" s="204">
        <v>111</v>
      </c>
      <c r="M389" s="205">
        <v>104.125</v>
      </c>
      <c r="N389" s="205">
        <v>3</v>
      </c>
      <c r="O389" s="205">
        <v>2</v>
      </c>
      <c r="P389" s="205">
        <v>30.440000534057617</v>
      </c>
      <c r="Q389" s="205">
        <v>35.440000534057617</v>
      </c>
    </row>
    <row r="390" spans="1:17">
      <c r="A390" s="302"/>
      <c r="B390" s="302"/>
      <c r="C390" s="305"/>
      <c r="D390" s="189"/>
      <c r="E390" s="191"/>
      <c r="F390" s="191"/>
      <c r="G390" s="191"/>
      <c r="H390" s="191"/>
      <c r="I390" s="191"/>
      <c r="J390" s="191"/>
      <c r="K390" s="191"/>
      <c r="L390" s="191"/>
      <c r="M390" s="192"/>
      <c r="N390" s="192"/>
      <c r="O390" s="192"/>
      <c r="P390" s="192"/>
      <c r="Q390" s="192"/>
    </row>
    <row r="391" spans="1:17">
      <c r="A391" s="302"/>
      <c r="B391" s="302" t="s">
        <v>904</v>
      </c>
      <c r="C391" s="299" t="s">
        <v>330</v>
      </c>
      <c r="D391" s="229"/>
      <c r="E391" s="198"/>
      <c r="F391" s="198"/>
      <c r="G391" s="198"/>
      <c r="H391" s="198"/>
      <c r="I391" s="198"/>
      <c r="J391" s="198"/>
      <c r="K391" s="198"/>
      <c r="L391" s="198"/>
      <c r="M391" s="199"/>
      <c r="N391" s="199"/>
      <c r="O391" s="199"/>
      <c r="P391" s="199"/>
      <c r="Q391" s="199"/>
    </row>
    <row r="392" spans="1:17">
      <c r="A392" s="302"/>
      <c r="B392" s="302"/>
      <c r="C392" s="302"/>
      <c r="D392" s="200" t="s">
        <v>1167</v>
      </c>
      <c r="E392" s="201">
        <v>77445</v>
      </c>
      <c r="F392" s="201">
        <v>23432</v>
      </c>
      <c r="G392" s="201">
        <v>100877</v>
      </c>
      <c r="H392" s="201">
        <v>14476</v>
      </c>
      <c r="I392" s="201">
        <v>0</v>
      </c>
      <c r="J392" s="201">
        <v>2</v>
      </c>
      <c r="K392" s="201">
        <v>36</v>
      </c>
      <c r="L392" s="201">
        <v>38</v>
      </c>
      <c r="M392" s="202">
        <v>36.125</v>
      </c>
      <c r="N392" s="202">
        <v>2.7799999713897705</v>
      </c>
      <c r="O392" s="202">
        <v>1.5299999713897705</v>
      </c>
      <c r="P392" s="202">
        <v>10.119999885559082</v>
      </c>
      <c r="Q392" s="202">
        <v>14.429999828338623</v>
      </c>
    </row>
    <row r="393" spans="1:17">
      <c r="A393" s="302"/>
      <c r="B393" s="302"/>
      <c r="C393" s="294" t="s">
        <v>906</v>
      </c>
      <c r="D393" s="203"/>
      <c r="E393" s="204">
        <v>77445</v>
      </c>
      <c r="F393" s="204">
        <v>23432</v>
      </c>
      <c r="G393" s="204">
        <v>100877</v>
      </c>
      <c r="H393" s="204">
        <v>14476</v>
      </c>
      <c r="I393" s="204">
        <v>0</v>
      </c>
      <c r="J393" s="204">
        <v>2</v>
      </c>
      <c r="K393" s="204">
        <v>36</v>
      </c>
      <c r="L393" s="204">
        <v>38</v>
      </c>
      <c r="M393" s="205">
        <v>36.125</v>
      </c>
      <c r="N393" s="205">
        <v>2.7799999713897705</v>
      </c>
      <c r="O393" s="205">
        <v>1.5299999713897705</v>
      </c>
      <c r="P393" s="205">
        <v>10.119999885559082</v>
      </c>
      <c r="Q393" s="205">
        <v>14.429999828338623</v>
      </c>
    </row>
    <row r="394" spans="1:17">
      <c r="A394" s="302"/>
      <c r="B394" s="302"/>
      <c r="C394" s="305"/>
      <c r="D394" s="189"/>
      <c r="E394" s="191"/>
      <c r="F394" s="191"/>
      <c r="G394" s="191"/>
      <c r="H394" s="191"/>
      <c r="I394" s="191"/>
      <c r="J394" s="191"/>
      <c r="K394" s="191"/>
      <c r="L394" s="191"/>
      <c r="M394" s="192"/>
      <c r="N394" s="192"/>
      <c r="O394" s="192"/>
      <c r="P394" s="192"/>
      <c r="Q394" s="192"/>
    </row>
    <row r="395" spans="1:17">
      <c r="A395" s="302"/>
      <c r="B395" s="302" t="s">
        <v>907</v>
      </c>
      <c r="C395" s="299" t="s">
        <v>312</v>
      </c>
      <c r="D395" s="229"/>
      <c r="E395" s="198"/>
      <c r="F395" s="198"/>
      <c r="G395" s="198"/>
      <c r="H395" s="198"/>
      <c r="I395" s="198"/>
      <c r="J395" s="198"/>
      <c r="K395" s="198"/>
      <c r="L395" s="198"/>
      <c r="M395" s="199"/>
      <c r="N395" s="199"/>
      <c r="O395" s="199"/>
      <c r="P395" s="199"/>
      <c r="Q395" s="199"/>
    </row>
    <row r="396" spans="1:17">
      <c r="A396" s="302"/>
      <c r="B396" s="302"/>
      <c r="C396" s="302"/>
      <c r="D396" s="200" t="s">
        <v>1168</v>
      </c>
      <c r="E396" s="201">
        <v>168698</v>
      </c>
      <c r="F396" s="201">
        <v>46287</v>
      </c>
      <c r="G396" s="201">
        <v>214985</v>
      </c>
      <c r="H396" s="201">
        <v>32184</v>
      </c>
      <c r="I396" s="201">
        <v>0</v>
      </c>
      <c r="J396" s="201">
        <v>0</v>
      </c>
      <c r="K396" s="201">
        <v>83</v>
      </c>
      <c r="L396" s="201">
        <v>83</v>
      </c>
      <c r="M396" s="202">
        <v>84.125</v>
      </c>
      <c r="N396" s="202">
        <v>6.0500001907348633</v>
      </c>
      <c r="O396" s="202">
        <v>7</v>
      </c>
      <c r="P396" s="202">
        <v>14.800000190734863</v>
      </c>
      <c r="Q396" s="202">
        <v>27.850000381469727</v>
      </c>
    </row>
    <row r="397" spans="1:17">
      <c r="A397" s="302"/>
      <c r="B397" s="302"/>
      <c r="C397" s="302"/>
      <c r="D397" s="196" t="s">
        <v>1169</v>
      </c>
      <c r="E397" s="198">
        <v>135094</v>
      </c>
      <c r="F397" s="198">
        <v>37741</v>
      </c>
      <c r="G397" s="198">
        <v>172835</v>
      </c>
      <c r="H397" s="198">
        <v>46184</v>
      </c>
      <c r="I397" s="198">
        <v>0</v>
      </c>
      <c r="J397" s="198">
        <v>3</v>
      </c>
      <c r="K397" s="198">
        <v>70</v>
      </c>
      <c r="L397" s="198">
        <v>73</v>
      </c>
      <c r="M397" s="199">
        <v>73</v>
      </c>
      <c r="N397" s="199">
        <v>5.559999942779541</v>
      </c>
      <c r="O397" s="199">
        <v>5.130000114440918</v>
      </c>
      <c r="P397" s="199">
        <v>12.479999542236328</v>
      </c>
      <c r="Q397" s="199">
        <v>23.169999599456787</v>
      </c>
    </row>
    <row r="398" spans="1:17">
      <c r="A398" s="302"/>
      <c r="B398" s="302"/>
      <c r="C398" s="294" t="s">
        <v>909</v>
      </c>
      <c r="D398" s="203"/>
      <c r="E398" s="204">
        <v>303792</v>
      </c>
      <c r="F398" s="204">
        <v>84028</v>
      </c>
      <c r="G398" s="204">
        <v>387820</v>
      </c>
      <c r="H398" s="204">
        <v>78368</v>
      </c>
      <c r="I398" s="204">
        <v>0</v>
      </c>
      <c r="J398" s="204">
        <v>3</v>
      </c>
      <c r="K398" s="204">
        <v>153</v>
      </c>
      <c r="L398" s="204">
        <v>156</v>
      </c>
      <c r="M398" s="205">
        <v>157.125</v>
      </c>
      <c r="N398" s="205">
        <v>11.610000133514404</v>
      </c>
      <c r="O398" s="205">
        <v>12.130000114440918</v>
      </c>
      <c r="P398" s="205">
        <v>27.279999732971191</v>
      </c>
      <c r="Q398" s="205">
        <v>51.019999980926514</v>
      </c>
    </row>
    <row r="399" spans="1:17">
      <c r="A399" s="302"/>
      <c r="B399" s="302"/>
      <c r="C399" s="305"/>
      <c r="D399" s="189"/>
      <c r="E399" s="191"/>
      <c r="F399" s="191"/>
      <c r="G399" s="191"/>
      <c r="H399" s="191"/>
      <c r="I399" s="191"/>
      <c r="J399" s="191"/>
      <c r="K399" s="191"/>
      <c r="L399" s="191"/>
      <c r="M399" s="192"/>
      <c r="N399" s="192"/>
      <c r="O399" s="192"/>
      <c r="P399" s="192"/>
      <c r="Q399" s="192"/>
    </row>
    <row r="400" spans="1:17">
      <c r="A400" s="302"/>
      <c r="B400" s="302" t="s">
        <v>910</v>
      </c>
      <c r="C400" s="299" t="s">
        <v>314</v>
      </c>
      <c r="D400" s="229"/>
      <c r="E400" s="198"/>
      <c r="F400" s="198"/>
      <c r="G400" s="198"/>
      <c r="H400" s="198"/>
      <c r="I400" s="198"/>
      <c r="J400" s="198"/>
      <c r="K400" s="198"/>
      <c r="L400" s="198"/>
      <c r="M400" s="199"/>
      <c r="N400" s="199"/>
      <c r="O400" s="199"/>
      <c r="P400" s="199"/>
      <c r="Q400" s="199"/>
    </row>
    <row r="401" spans="1:17">
      <c r="A401" s="302"/>
      <c r="B401" s="302"/>
      <c r="C401" s="302"/>
      <c r="D401" s="200" t="s">
        <v>1170</v>
      </c>
      <c r="E401" s="201">
        <v>174889</v>
      </c>
      <c r="F401" s="201">
        <v>63069</v>
      </c>
      <c r="G401" s="201">
        <v>237958</v>
      </c>
      <c r="H401" s="201">
        <v>42494</v>
      </c>
      <c r="I401" s="201">
        <v>0</v>
      </c>
      <c r="J401" s="201">
        <v>3</v>
      </c>
      <c r="K401" s="201">
        <v>85</v>
      </c>
      <c r="L401" s="201">
        <v>88</v>
      </c>
      <c r="M401" s="202">
        <v>94.75</v>
      </c>
      <c r="N401" s="202">
        <v>8</v>
      </c>
      <c r="O401" s="202">
        <v>8</v>
      </c>
      <c r="P401" s="202">
        <v>13.430000305175781</v>
      </c>
      <c r="Q401" s="202">
        <v>29.430000305175781</v>
      </c>
    </row>
    <row r="402" spans="1:17">
      <c r="A402" s="302"/>
      <c r="B402" s="302"/>
      <c r="C402" s="294" t="s">
        <v>912</v>
      </c>
      <c r="D402" s="203"/>
      <c r="E402" s="204">
        <v>174889</v>
      </c>
      <c r="F402" s="204">
        <v>63069</v>
      </c>
      <c r="G402" s="204">
        <v>237958</v>
      </c>
      <c r="H402" s="204">
        <v>42494</v>
      </c>
      <c r="I402" s="204">
        <v>0</v>
      </c>
      <c r="J402" s="204">
        <v>3</v>
      </c>
      <c r="K402" s="204">
        <v>85</v>
      </c>
      <c r="L402" s="204">
        <v>88</v>
      </c>
      <c r="M402" s="205">
        <v>94.75</v>
      </c>
      <c r="N402" s="205">
        <v>8</v>
      </c>
      <c r="O402" s="205">
        <v>8</v>
      </c>
      <c r="P402" s="205">
        <v>13.430000305175781</v>
      </c>
      <c r="Q402" s="205">
        <v>29.430000305175781</v>
      </c>
    </row>
    <row r="403" spans="1:17">
      <c r="A403" s="302"/>
      <c r="B403" s="302"/>
      <c r="C403" s="305"/>
      <c r="D403" s="189"/>
      <c r="E403" s="191"/>
      <c r="F403" s="191"/>
      <c r="G403" s="191"/>
      <c r="H403" s="191"/>
      <c r="I403" s="191"/>
      <c r="J403" s="191"/>
      <c r="K403" s="191"/>
      <c r="L403" s="191"/>
      <c r="M403" s="192"/>
      <c r="N403" s="192"/>
      <c r="O403" s="192"/>
      <c r="P403" s="192"/>
      <c r="Q403" s="192"/>
    </row>
    <row r="404" spans="1:17">
      <c r="A404" s="302"/>
      <c r="B404" s="302" t="s">
        <v>913</v>
      </c>
      <c r="C404" s="299" t="s">
        <v>342</v>
      </c>
      <c r="D404" s="229"/>
      <c r="E404" s="198"/>
      <c r="F404" s="198"/>
      <c r="G404" s="198"/>
      <c r="H404" s="198"/>
      <c r="I404" s="198"/>
      <c r="J404" s="198"/>
      <c r="K404" s="198"/>
      <c r="L404" s="198"/>
      <c r="M404" s="199"/>
      <c r="N404" s="199"/>
      <c r="O404" s="199"/>
      <c r="P404" s="199"/>
      <c r="Q404" s="199"/>
    </row>
    <row r="405" spans="1:17">
      <c r="A405" s="302"/>
      <c r="B405" s="302"/>
      <c r="C405" s="302"/>
      <c r="D405" s="200" t="s">
        <v>1171</v>
      </c>
      <c r="E405" s="201">
        <v>64355</v>
      </c>
      <c r="F405" s="201">
        <v>778</v>
      </c>
      <c r="G405" s="201">
        <v>65133</v>
      </c>
      <c r="H405" s="201">
        <v>7860</v>
      </c>
      <c r="I405" s="201">
        <v>0</v>
      </c>
      <c r="J405" s="201">
        <v>3</v>
      </c>
      <c r="K405" s="201">
        <v>30</v>
      </c>
      <c r="L405" s="201">
        <v>33</v>
      </c>
      <c r="M405" s="202">
        <v>32.75</v>
      </c>
      <c r="N405" s="202">
        <v>3</v>
      </c>
      <c r="O405" s="202">
        <v>2.5</v>
      </c>
      <c r="P405" s="202">
        <v>3.0299999713897705</v>
      </c>
      <c r="Q405" s="202">
        <v>8.5299999713897705</v>
      </c>
    </row>
    <row r="406" spans="1:17">
      <c r="A406" s="302"/>
      <c r="B406" s="302"/>
      <c r="C406" s="294" t="s">
        <v>915</v>
      </c>
      <c r="D406" s="203"/>
      <c r="E406" s="204">
        <v>64355</v>
      </c>
      <c r="F406" s="204">
        <v>778</v>
      </c>
      <c r="G406" s="204">
        <v>65133</v>
      </c>
      <c r="H406" s="204">
        <v>7860</v>
      </c>
      <c r="I406" s="204">
        <v>0</v>
      </c>
      <c r="J406" s="204">
        <v>3</v>
      </c>
      <c r="K406" s="204">
        <v>30</v>
      </c>
      <c r="L406" s="204">
        <v>33</v>
      </c>
      <c r="M406" s="205">
        <v>32.75</v>
      </c>
      <c r="N406" s="205">
        <v>3</v>
      </c>
      <c r="O406" s="205">
        <v>2.5</v>
      </c>
      <c r="P406" s="205">
        <v>3.0299999713897705</v>
      </c>
      <c r="Q406" s="205">
        <v>8.5299999713897705</v>
      </c>
    </row>
    <row r="407" spans="1:17">
      <c r="A407" s="302"/>
      <c r="B407" s="302"/>
      <c r="C407" s="305"/>
      <c r="D407" s="189"/>
      <c r="E407" s="191"/>
      <c r="F407" s="191"/>
      <c r="G407" s="191"/>
      <c r="H407" s="191"/>
      <c r="I407" s="191"/>
      <c r="J407" s="191"/>
      <c r="K407" s="191"/>
      <c r="L407" s="191"/>
      <c r="M407" s="192"/>
      <c r="N407" s="192"/>
      <c r="O407" s="192"/>
      <c r="P407" s="192"/>
      <c r="Q407" s="192"/>
    </row>
    <row r="408" spans="1:17">
      <c r="A408" s="302"/>
      <c r="B408" s="302" t="s">
        <v>916</v>
      </c>
      <c r="C408" s="299" t="s">
        <v>337</v>
      </c>
      <c r="D408" s="229"/>
      <c r="E408" s="198"/>
      <c r="F408" s="198"/>
      <c r="G408" s="198"/>
      <c r="H408" s="198"/>
      <c r="I408" s="198"/>
      <c r="J408" s="198"/>
      <c r="K408" s="198"/>
      <c r="L408" s="198"/>
      <c r="M408" s="199"/>
      <c r="N408" s="199"/>
      <c r="O408" s="199"/>
      <c r="P408" s="199"/>
      <c r="Q408" s="199"/>
    </row>
    <row r="409" spans="1:17">
      <c r="A409" s="302"/>
      <c r="B409" s="302"/>
      <c r="C409" s="302"/>
      <c r="D409" s="200" t="s">
        <v>1172</v>
      </c>
      <c r="E409" s="201">
        <v>71190</v>
      </c>
      <c r="F409" s="201">
        <v>19154</v>
      </c>
      <c r="G409" s="201">
        <v>90344</v>
      </c>
      <c r="H409" s="201">
        <v>2238</v>
      </c>
      <c r="I409" s="201">
        <v>0</v>
      </c>
      <c r="J409" s="201">
        <v>0</v>
      </c>
      <c r="K409" s="201">
        <v>27</v>
      </c>
      <c r="L409" s="201">
        <v>27</v>
      </c>
      <c r="M409" s="202">
        <v>27</v>
      </c>
      <c r="N409" s="202">
        <v>5.7100000381469727</v>
      </c>
      <c r="O409" s="202">
        <v>0.81000000238418579</v>
      </c>
      <c r="P409" s="202">
        <v>3.9100000858306885</v>
      </c>
      <c r="Q409" s="202">
        <v>10.430000126361847</v>
      </c>
    </row>
    <row r="410" spans="1:17">
      <c r="A410" s="302"/>
      <c r="B410" s="302"/>
      <c r="C410" s="294" t="s">
        <v>918</v>
      </c>
      <c r="D410" s="203"/>
      <c r="E410" s="204">
        <v>71190</v>
      </c>
      <c r="F410" s="204">
        <v>19154</v>
      </c>
      <c r="G410" s="204">
        <v>90344</v>
      </c>
      <c r="H410" s="204">
        <v>2238</v>
      </c>
      <c r="I410" s="204">
        <v>0</v>
      </c>
      <c r="J410" s="204">
        <v>0</v>
      </c>
      <c r="K410" s="204">
        <v>27</v>
      </c>
      <c r="L410" s="204">
        <v>27</v>
      </c>
      <c r="M410" s="205">
        <v>27</v>
      </c>
      <c r="N410" s="205">
        <v>5.7100000381469727</v>
      </c>
      <c r="O410" s="205">
        <v>0.81000000238418579</v>
      </c>
      <c r="P410" s="205">
        <v>3.9100000858306885</v>
      </c>
      <c r="Q410" s="205">
        <v>10.430000126361847</v>
      </c>
    </row>
    <row r="411" spans="1:17">
      <c r="A411" s="302"/>
      <c r="B411" s="302"/>
      <c r="C411" s="305"/>
      <c r="D411" s="189"/>
      <c r="E411" s="191"/>
      <c r="F411" s="191"/>
      <c r="G411" s="191"/>
      <c r="H411" s="191"/>
      <c r="I411" s="191"/>
      <c r="J411" s="191"/>
      <c r="K411" s="191"/>
      <c r="L411" s="191"/>
      <c r="M411" s="192"/>
      <c r="N411" s="192"/>
      <c r="O411" s="192"/>
      <c r="P411" s="192"/>
      <c r="Q411" s="192"/>
    </row>
    <row r="412" spans="1:17">
      <c r="A412" s="302"/>
      <c r="B412" s="302" t="s">
        <v>919</v>
      </c>
      <c r="C412" s="299" t="s">
        <v>323</v>
      </c>
      <c r="D412" s="229"/>
      <c r="E412" s="198"/>
      <c r="F412" s="198"/>
      <c r="G412" s="198"/>
      <c r="H412" s="198"/>
      <c r="I412" s="198"/>
      <c r="J412" s="198"/>
      <c r="K412" s="198"/>
      <c r="L412" s="198"/>
      <c r="M412" s="199"/>
      <c r="N412" s="199"/>
      <c r="O412" s="199"/>
      <c r="P412" s="199"/>
      <c r="Q412" s="199"/>
    </row>
    <row r="413" spans="1:17">
      <c r="A413" s="302"/>
      <c r="B413" s="302"/>
      <c r="C413" s="302"/>
      <c r="D413" s="200" t="s">
        <v>1173</v>
      </c>
      <c r="E413" s="201">
        <v>78096</v>
      </c>
      <c r="F413" s="201">
        <v>16847</v>
      </c>
      <c r="G413" s="201">
        <v>94943</v>
      </c>
      <c r="H413" s="201">
        <v>10753</v>
      </c>
      <c r="I413" s="201">
        <v>0</v>
      </c>
      <c r="J413" s="201">
        <v>3</v>
      </c>
      <c r="K413" s="201">
        <v>34</v>
      </c>
      <c r="L413" s="201">
        <v>37</v>
      </c>
      <c r="M413" s="202">
        <v>36.75</v>
      </c>
      <c r="N413" s="202">
        <v>2.7899999618530273</v>
      </c>
      <c r="O413" s="202">
        <v>0.94999998807907104</v>
      </c>
      <c r="P413" s="202">
        <v>7.4000000953674316</v>
      </c>
      <c r="Q413" s="202">
        <v>11.14000004529953</v>
      </c>
    </row>
    <row r="414" spans="1:17">
      <c r="A414" s="302"/>
      <c r="B414" s="302"/>
      <c r="C414" s="302"/>
      <c r="D414" s="196" t="s">
        <v>1174</v>
      </c>
      <c r="E414" s="198">
        <v>44281</v>
      </c>
      <c r="F414" s="198">
        <v>13765</v>
      </c>
      <c r="G414" s="198">
        <v>58046</v>
      </c>
      <c r="H414" s="198">
        <v>9149</v>
      </c>
      <c r="I414" s="198">
        <v>0</v>
      </c>
      <c r="J414" s="198">
        <v>0</v>
      </c>
      <c r="K414" s="198">
        <v>25</v>
      </c>
      <c r="L414" s="198">
        <v>25</v>
      </c>
      <c r="M414" s="199">
        <v>25</v>
      </c>
      <c r="N414" s="199">
        <v>2</v>
      </c>
      <c r="O414" s="199">
        <v>2.4000000953674316</v>
      </c>
      <c r="P414" s="199">
        <v>3.0499999523162842</v>
      </c>
      <c r="Q414" s="199">
        <v>7.4500000476837158</v>
      </c>
    </row>
    <row r="415" spans="1:17">
      <c r="A415" s="302"/>
      <c r="B415" s="302"/>
      <c r="C415" s="294" t="s">
        <v>922</v>
      </c>
      <c r="D415" s="203"/>
      <c r="E415" s="204">
        <v>122377</v>
      </c>
      <c r="F415" s="204">
        <v>30612</v>
      </c>
      <c r="G415" s="204">
        <v>152989</v>
      </c>
      <c r="H415" s="204">
        <v>19902</v>
      </c>
      <c r="I415" s="204">
        <v>0</v>
      </c>
      <c r="J415" s="204">
        <v>3</v>
      </c>
      <c r="K415" s="204">
        <v>59</v>
      </c>
      <c r="L415" s="204">
        <v>62</v>
      </c>
      <c r="M415" s="205">
        <v>61.75</v>
      </c>
      <c r="N415" s="205">
        <v>4.7899999618530273</v>
      </c>
      <c r="O415" s="205">
        <v>3.3500000834465027</v>
      </c>
      <c r="P415" s="205">
        <v>10.450000047683716</v>
      </c>
      <c r="Q415" s="205">
        <v>18.590000092983246</v>
      </c>
    </row>
    <row r="416" spans="1:17">
      <c r="A416" s="302"/>
      <c r="B416" s="302"/>
      <c r="C416" s="305"/>
      <c r="D416" s="189"/>
      <c r="E416" s="191"/>
      <c r="F416" s="191"/>
      <c r="G416" s="191"/>
      <c r="H416" s="191"/>
      <c r="I416" s="191"/>
      <c r="J416" s="191"/>
      <c r="K416" s="191"/>
      <c r="L416" s="191"/>
      <c r="M416" s="192"/>
      <c r="N416" s="192"/>
      <c r="O416" s="192"/>
      <c r="P416" s="192"/>
      <c r="Q416" s="192"/>
    </row>
    <row r="417" spans="1:17">
      <c r="A417" s="302"/>
      <c r="B417" s="302" t="s">
        <v>923</v>
      </c>
      <c r="C417" s="299" t="s">
        <v>334</v>
      </c>
      <c r="D417" s="229"/>
      <c r="E417" s="198"/>
      <c r="F417" s="198"/>
      <c r="G417" s="198"/>
      <c r="H417" s="198"/>
      <c r="I417" s="198"/>
      <c r="J417" s="198"/>
      <c r="K417" s="198"/>
      <c r="L417" s="198"/>
      <c r="M417" s="199"/>
      <c r="N417" s="199"/>
      <c r="O417" s="199"/>
      <c r="P417" s="199"/>
      <c r="Q417" s="199"/>
    </row>
    <row r="418" spans="1:17">
      <c r="A418" s="302"/>
      <c r="B418" s="302"/>
      <c r="C418" s="302"/>
      <c r="D418" s="200" t="s">
        <v>1175</v>
      </c>
      <c r="E418" s="201">
        <v>87004</v>
      </c>
      <c r="F418" s="201">
        <v>35970</v>
      </c>
      <c r="G418" s="201">
        <v>122974</v>
      </c>
      <c r="H418" s="201">
        <v>17311</v>
      </c>
      <c r="I418" s="201">
        <v>1</v>
      </c>
      <c r="J418" s="201">
        <v>8</v>
      </c>
      <c r="K418" s="201">
        <v>31</v>
      </c>
      <c r="L418" s="201">
        <v>40</v>
      </c>
      <c r="M418" s="202">
        <v>37.625</v>
      </c>
      <c r="N418" s="202">
        <v>4.1399998664855957</v>
      </c>
      <c r="O418" s="202">
        <v>3.869999885559082</v>
      </c>
      <c r="P418" s="202">
        <v>6.1700000762939453</v>
      </c>
      <c r="Q418" s="202">
        <v>14.179999828338623</v>
      </c>
    </row>
    <row r="419" spans="1:17">
      <c r="A419" s="302"/>
      <c r="B419" s="302"/>
      <c r="C419" s="294" t="s">
        <v>925</v>
      </c>
      <c r="D419" s="203"/>
      <c r="E419" s="204">
        <v>87004</v>
      </c>
      <c r="F419" s="204">
        <v>35970</v>
      </c>
      <c r="G419" s="204">
        <v>122974</v>
      </c>
      <c r="H419" s="204">
        <v>17311</v>
      </c>
      <c r="I419" s="204">
        <v>1</v>
      </c>
      <c r="J419" s="204">
        <v>8</v>
      </c>
      <c r="K419" s="204">
        <v>31</v>
      </c>
      <c r="L419" s="204">
        <v>40</v>
      </c>
      <c r="M419" s="205">
        <v>37.625</v>
      </c>
      <c r="N419" s="205">
        <v>4.1399998664855957</v>
      </c>
      <c r="O419" s="205">
        <v>3.869999885559082</v>
      </c>
      <c r="P419" s="205">
        <v>6.1700000762939453</v>
      </c>
      <c r="Q419" s="205">
        <v>14.179999828338623</v>
      </c>
    </row>
    <row r="420" spans="1:17">
      <c r="A420" s="302"/>
      <c r="B420" s="302"/>
      <c r="C420" s="305"/>
      <c r="D420" s="189"/>
      <c r="E420" s="191"/>
      <c r="F420" s="191"/>
      <c r="G420" s="191"/>
      <c r="H420" s="191"/>
      <c r="I420" s="191"/>
      <c r="J420" s="191"/>
      <c r="K420" s="191"/>
      <c r="L420" s="191"/>
      <c r="M420" s="192"/>
      <c r="N420" s="192"/>
      <c r="O420" s="192"/>
      <c r="P420" s="192"/>
      <c r="Q420" s="192"/>
    </row>
    <row r="421" spans="1:17">
      <c r="A421" s="294" t="s">
        <v>926</v>
      </c>
      <c r="B421" s="294"/>
      <c r="C421" s="294"/>
      <c r="D421" s="203"/>
      <c r="E421" s="204">
        <v>2724692</v>
      </c>
      <c r="F421" s="204">
        <v>721171</v>
      </c>
      <c r="G421" s="204">
        <v>3445863</v>
      </c>
      <c r="H421" s="204">
        <v>533725</v>
      </c>
      <c r="I421" s="204">
        <v>31</v>
      </c>
      <c r="J421" s="204">
        <v>76</v>
      </c>
      <c r="K421" s="204">
        <v>1322</v>
      </c>
      <c r="L421" s="204">
        <v>1429</v>
      </c>
      <c r="M421" s="205">
        <v>1414.375</v>
      </c>
      <c r="N421" s="205">
        <v>102.10999941825867</v>
      </c>
      <c r="O421" s="205">
        <v>79.610000371932983</v>
      </c>
      <c r="P421" s="205">
        <v>257.56000018119812</v>
      </c>
      <c r="Q421" s="205">
        <v>439.27999997138977</v>
      </c>
    </row>
    <row r="422" spans="1:17">
      <c r="A422" s="305"/>
      <c r="B422" s="305"/>
      <c r="C422" s="305"/>
      <c r="D422" s="189"/>
      <c r="E422" s="191"/>
      <c r="F422" s="191"/>
      <c r="G422" s="191"/>
      <c r="H422" s="191"/>
      <c r="I422" s="191"/>
      <c r="J422" s="191"/>
      <c r="K422" s="191"/>
      <c r="L422" s="191"/>
      <c r="M422" s="192"/>
      <c r="N422" s="192"/>
      <c r="O422" s="192"/>
      <c r="P422" s="192"/>
      <c r="Q422" s="192"/>
    </row>
    <row r="423" spans="1:17">
      <c r="A423" s="306" t="s">
        <v>157</v>
      </c>
      <c r="B423" s="294"/>
      <c r="C423" s="294"/>
      <c r="D423" s="203"/>
      <c r="E423" s="204">
        <v>29477829</v>
      </c>
      <c r="F423" s="204">
        <v>8299089</v>
      </c>
      <c r="G423" s="204">
        <v>37776918</v>
      </c>
      <c r="H423" s="204">
        <v>5524607</v>
      </c>
      <c r="I423" s="204">
        <v>143</v>
      </c>
      <c r="J423" s="204">
        <v>625</v>
      </c>
      <c r="K423" s="204">
        <v>15265</v>
      </c>
      <c r="L423" s="204">
        <v>16033</v>
      </c>
      <c r="M423" s="205">
        <v>16344.75</v>
      </c>
      <c r="N423" s="205">
        <v>1311.4799990057945</v>
      </c>
      <c r="O423" s="205">
        <v>785.55000494420528</v>
      </c>
      <c r="P423" s="205">
        <v>2422.2799983397126</v>
      </c>
      <c r="Q423" s="205">
        <v>4519.3100022897124</v>
      </c>
    </row>
    <row r="424" spans="1:17">
      <c r="A424" s="291"/>
      <c r="B424" s="294"/>
      <c r="C424" s="294"/>
      <c r="D424" s="203"/>
      <c r="E424" s="204"/>
      <c r="F424" s="204"/>
      <c r="G424" s="204"/>
      <c r="H424" s="204"/>
      <c r="I424" s="204"/>
      <c r="J424" s="204"/>
      <c r="K424" s="204"/>
      <c r="L424" s="204"/>
      <c r="M424" s="205"/>
      <c r="N424" s="205"/>
      <c r="O424" s="205"/>
      <c r="P424" s="205"/>
      <c r="Q424" s="205"/>
    </row>
    <row r="425" spans="1:17">
      <c r="A425" s="307" t="s">
        <v>1176</v>
      </c>
      <c r="B425" s="294"/>
      <c r="C425" s="294"/>
      <c r="D425" s="203"/>
      <c r="E425" s="191"/>
      <c r="F425" s="191"/>
      <c r="G425" s="191"/>
      <c r="H425" s="191"/>
      <c r="I425" s="191"/>
      <c r="J425" s="191"/>
      <c r="K425" s="191"/>
      <c r="L425" s="191"/>
      <c r="M425" s="192"/>
      <c r="N425" s="192"/>
      <c r="O425" s="192"/>
      <c r="P425" s="192"/>
      <c r="Q425" s="192"/>
    </row>
    <row r="426" spans="1:17">
      <c r="A426" s="299" t="s">
        <v>632</v>
      </c>
      <c r="B426" s="299"/>
      <c r="C426" s="299"/>
      <c r="D426" s="229"/>
      <c r="E426" s="230"/>
      <c r="F426" s="230"/>
      <c r="G426" s="230"/>
      <c r="H426" s="230"/>
      <c r="I426" s="230"/>
      <c r="J426" s="230"/>
      <c r="K426" s="230"/>
      <c r="L426" s="230"/>
      <c r="M426" s="231"/>
      <c r="N426" s="231"/>
      <c r="O426" s="231"/>
      <c r="P426" s="231"/>
      <c r="Q426" s="231"/>
    </row>
    <row r="427" spans="1:17">
      <c r="A427" s="302"/>
      <c r="B427" s="302" t="s">
        <v>461</v>
      </c>
      <c r="C427" s="299" t="s">
        <v>293</v>
      </c>
      <c r="D427" s="229"/>
      <c r="E427" s="198"/>
      <c r="F427" s="198"/>
      <c r="G427" s="198"/>
      <c r="H427" s="198"/>
      <c r="I427" s="198"/>
      <c r="J427" s="198"/>
      <c r="K427" s="198"/>
      <c r="L427" s="198"/>
      <c r="M427" s="199"/>
      <c r="N427" s="199"/>
      <c r="O427" s="199"/>
      <c r="P427" s="199"/>
      <c r="Q427" s="199"/>
    </row>
    <row r="428" spans="1:17">
      <c r="A428" s="302"/>
      <c r="B428" s="302"/>
      <c r="C428" s="302"/>
      <c r="D428" s="200" t="s">
        <v>1177</v>
      </c>
      <c r="E428" s="201"/>
      <c r="F428" s="201"/>
      <c r="G428" s="201"/>
      <c r="H428" s="201"/>
      <c r="I428" s="201">
        <v>0</v>
      </c>
      <c r="J428" s="201">
        <v>2</v>
      </c>
      <c r="K428" s="201">
        <v>26</v>
      </c>
      <c r="L428" s="201">
        <v>28</v>
      </c>
      <c r="M428" s="202">
        <v>27.375</v>
      </c>
      <c r="N428" s="202">
        <v>2</v>
      </c>
      <c r="O428" s="202">
        <v>3</v>
      </c>
      <c r="P428" s="202">
        <v>1</v>
      </c>
      <c r="Q428" s="202">
        <v>6</v>
      </c>
    </row>
    <row r="429" spans="1:17">
      <c r="A429" s="302"/>
      <c r="B429" s="302"/>
      <c r="C429" s="302"/>
      <c r="D429" s="196" t="s">
        <v>1178</v>
      </c>
      <c r="E429" s="198"/>
      <c r="F429" s="198"/>
      <c r="G429" s="198"/>
      <c r="H429" s="198"/>
      <c r="I429" s="198">
        <v>0</v>
      </c>
      <c r="J429" s="198">
        <v>1</v>
      </c>
      <c r="K429" s="198">
        <v>88</v>
      </c>
      <c r="L429" s="198">
        <v>89</v>
      </c>
      <c r="M429" s="199">
        <v>92.625</v>
      </c>
      <c r="N429" s="199">
        <v>5</v>
      </c>
      <c r="O429" s="199">
        <v>5</v>
      </c>
      <c r="P429" s="199">
        <v>9.3000001907348633</v>
      </c>
      <c r="Q429" s="199">
        <v>19.300000190734863</v>
      </c>
    </row>
    <row r="430" spans="1:17">
      <c r="A430" s="302"/>
      <c r="B430" s="302"/>
      <c r="C430" s="302"/>
      <c r="D430" s="200" t="s">
        <v>1179</v>
      </c>
      <c r="E430" s="201"/>
      <c r="F430" s="201"/>
      <c r="G430" s="201"/>
      <c r="H430" s="201"/>
      <c r="I430" s="201">
        <v>0</v>
      </c>
      <c r="J430" s="201">
        <v>2</v>
      </c>
      <c r="K430" s="201">
        <v>80</v>
      </c>
      <c r="L430" s="201">
        <v>82</v>
      </c>
      <c r="M430" s="202">
        <v>81.875</v>
      </c>
      <c r="N430" s="202">
        <v>2.5</v>
      </c>
      <c r="O430" s="202">
        <v>6.5500001907348633</v>
      </c>
      <c r="P430" s="202">
        <v>12.619999885559082</v>
      </c>
      <c r="Q430" s="202">
        <v>21.670000076293945</v>
      </c>
    </row>
    <row r="431" spans="1:17">
      <c r="A431" s="302"/>
      <c r="B431" s="302"/>
      <c r="C431" s="302"/>
      <c r="D431" s="196" t="s">
        <v>1180</v>
      </c>
      <c r="E431" s="198"/>
      <c r="F431" s="198"/>
      <c r="G431" s="198"/>
      <c r="H431" s="198"/>
      <c r="I431" s="198">
        <v>0</v>
      </c>
      <c r="J431" s="198">
        <v>4</v>
      </c>
      <c r="K431" s="198">
        <v>50</v>
      </c>
      <c r="L431" s="198">
        <v>54</v>
      </c>
      <c r="M431" s="199">
        <v>53.625</v>
      </c>
      <c r="N431" s="199">
        <v>3.9000000953674316</v>
      </c>
      <c r="O431" s="199">
        <v>2.7799999713897705</v>
      </c>
      <c r="P431" s="199">
        <v>10.359999656677246</v>
      </c>
      <c r="Q431" s="199">
        <v>17.039999723434448</v>
      </c>
    </row>
    <row r="432" spans="1:17">
      <c r="A432" s="302"/>
      <c r="B432" s="302"/>
      <c r="C432" s="302"/>
      <c r="D432" s="200" t="s">
        <v>1181</v>
      </c>
      <c r="E432" s="201"/>
      <c r="F432" s="201"/>
      <c r="G432" s="201"/>
      <c r="H432" s="201"/>
      <c r="I432" s="201">
        <v>0</v>
      </c>
      <c r="J432" s="201">
        <v>0</v>
      </c>
      <c r="K432" s="201">
        <v>15</v>
      </c>
      <c r="L432" s="201">
        <v>15</v>
      </c>
      <c r="M432" s="202">
        <v>14.875</v>
      </c>
      <c r="N432" s="202">
        <v>1</v>
      </c>
      <c r="O432" s="202">
        <v>1.2000000476837158</v>
      </c>
      <c r="P432" s="202">
        <v>0.30000001192092896</v>
      </c>
      <c r="Q432" s="202">
        <v>2.5000000596046448</v>
      </c>
    </row>
    <row r="433" spans="1:17">
      <c r="A433" s="302"/>
      <c r="B433" s="302"/>
      <c r="C433" s="302"/>
      <c r="D433" s="196" t="s">
        <v>1327</v>
      </c>
      <c r="E433" s="198"/>
      <c r="F433" s="198"/>
      <c r="G433" s="198"/>
      <c r="H433" s="198"/>
      <c r="I433" s="198">
        <v>0</v>
      </c>
      <c r="J433" s="198">
        <v>0</v>
      </c>
      <c r="K433" s="198">
        <v>160</v>
      </c>
      <c r="L433" s="198">
        <v>160</v>
      </c>
      <c r="M433" s="199">
        <v>170.625</v>
      </c>
      <c r="N433" s="199">
        <v>1</v>
      </c>
      <c r="O433" s="199">
        <v>5</v>
      </c>
      <c r="P433" s="199">
        <v>33.790000915527344</v>
      </c>
      <c r="Q433" s="199">
        <v>39.790000915527344</v>
      </c>
    </row>
    <row r="434" spans="1:17">
      <c r="A434" s="302"/>
      <c r="B434" s="302"/>
      <c r="C434" s="302"/>
      <c r="D434" s="200" t="s">
        <v>1182</v>
      </c>
      <c r="E434" s="201"/>
      <c r="F434" s="201"/>
      <c r="G434" s="201"/>
      <c r="H434" s="201"/>
      <c r="I434" s="201">
        <v>0</v>
      </c>
      <c r="J434" s="201">
        <v>0</v>
      </c>
      <c r="K434" s="201">
        <v>72</v>
      </c>
      <c r="L434" s="201">
        <v>72</v>
      </c>
      <c r="M434" s="202">
        <v>72</v>
      </c>
      <c r="N434" s="202">
        <v>1</v>
      </c>
      <c r="O434" s="202">
        <v>6.0999999046325684</v>
      </c>
      <c r="P434" s="202">
        <v>2.7000000476837158</v>
      </c>
      <c r="Q434" s="202">
        <v>9.7999999523162842</v>
      </c>
    </row>
    <row r="435" spans="1:17">
      <c r="A435" s="302"/>
      <c r="B435" s="302"/>
      <c r="C435" s="302"/>
      <c r="D435" s="196" t="s">
        <v>1183</v>
      </c>
      <c r="E435" s="198"/>
      <c r="F435" s="198"/>
      <c r="G435" s="198"/>
      <c r="H435" s="198"/>
      <c r="I435" s="198">
        <v>0</v>
      </c>
      <c r="J435" s="198">
        <v>0</v>
      </c>
      <c r="K435" s="198">
        <v>27</v>
      </c>
      <c r="L435" s="198">
        <v>27</v>
      </c>
      <c r="M435" s="199">
        <v>27</v>
      </c>
      <c r="N435" s="199">
        <v>2</v>
      </c>
      <c r="O435" s="199">
        <v>0.5</v>
      </c>
      <c r="P435" s="199">
        <v>0</v>
      </c>
      <c r="Q435" s="199">
        <v>2.5</v>
      </c>
    </row>
    <row r="436" spans="1:17">
      <c r="A436" s="302"/>
      <c r="B436" s="302"/>
      <c r="C436" s="302"/>
      <c r="D436" s="200" t="s">
        <v>1184</v>
      </c>
      <c r="E436" s="201"/>
      <c r="F436" s="201"/>
      <c r="G436" s="201"/>
      <c r="H436" s="201"/>
      <c r="I436" s="201">
        <v>0</v>
      </c>
      <c r="J436" s="201">
        <v>0</v>
      </c>
      <c r="K436" s="201">
        <v>87</v>
      </c>
      <c r="L436" s="201">
        <v>87</v>
      </c>
      <c r="M436" s="202">
        <v>92.625</v>
      </c>
      <c r="N436" s="202">
        <v>7.8299999237060547</v>
      </c>
      <c r="O436" s="202">
        <v>6.1500000953674316</v>
      </c>
      <c r="P436" s="202">
        <v>9.75</v>
      </c>
      <c r="Q436" s="202">
        <v>23.730000019073486</v>
      </c>
    </row>
    <row r="437" spans="1:17">
      <c r="A437" s="302"/>
      <c r="B437" s="302"/>
      <c r="C437" s="302"/>
      <c r="D437" s="196" t="s">
        <v>1185</v>
      </c>
      <c r="E437" s="198"/>
      <c r="F437" s="198"/>
      <c r="G437" s="198"/>
      <c r="H437" s="198"/>
      <c r="I437" s="198">
        <v>0</v>
      </c>
      <c r="J437" s="198">
        <v>0</v>
      </c>
      <c r="K437" s="198">
        <v>64</v>
      </c>
      <c r="L437" s="198">
        <v>64</v>
      </c>
      <c r="M437" s="199">
        <v>64</v>
      </c>
      <c r="N437" s="199">
        <v>4</v>
      </c>
      <c r="O437" s="199">
        <v>1</v>
      </c>
      <c r="P437" s="199">
        <v>16.379999160766602</v>
      </c>
      <c r="Q437" s="199">
        <v>21.379999160766602</v>
      </c>
    </row>
    <row r="438" spans="1:17">
      <c r="A438" s="302"/>
      <c r="B438" s="302"/>
      <c r="C438" s="302"/>
      <c r="D438" s="200" t="s">
        <v>1186</v>
      </c>
      <c r="E438" s="201"/>
      <c r="F438" s="201"/>
      <c r="G438" s="201"/>
      <c r="H438" s="201"/>
      <c r="I438" s="201">
        <v>0</v>
      </c>
      <c r="J438" s="201">
        <v>1</v>
      </c>
      <c r="K438" s="201">
        <v>45</v>
      </c>
      <c r="L438" s="201">
        <v>46</v>
      </c>
      <c r="M438" s="202">
        <v>46.375</v>
      </c>
      <c r="N438" s="202">
        <v>1.2000000476837158</v>
      </c>
      <c r="O438" s="202">
        <v>2</v>
      </c>
      <c r="P438" s="202">
        <v>8.1000003814697266</v>
      </c>
      <c r="Q438" s="202">
        <v>11.300000429153442</v>
      </c>
    </row>
    <row r="439" spans="1:17">
      <c r="A439" s="302"/>
      <c r="B439" s="302"/>
      <c r="C439" s="302"/>
      <c r="D439" s="196" t="s">
        <v>1187</v>
      </c>
      <c r="E439" s="198"/>
      <c r="F439" s="198"/>
      <c r="G439" s="198"/>
      <c r="H439" s="198"/>
      <c r="I439" s="198">
        <v>1</v>
      </c>
      <c r="J439" s="198">
        <v>0</v>
      </c>
      <c r="K439" s="198">
        <v>65</v>
      </c>
      <c r="L439" s="198">
        <v>66</v>
      </c>
      <c r="M439" s="199">
        <v>67</v>
      </c>
      <c r="N439" s="199">
        <v>2</v>
      </c>
      <c r="O439" s="199">
        <v>8</v>
      </c>
      <c r="P439" s="199">
        <v>7.9499998092651367</v>
      </c>
      <c r="Q439" s="199">
        <v>17.949999809265137</v>
      </c>
    </row>
    <row r="440" spans="1:17">
      <c r="A440" s="302"/>
      <c r="B440" s="302"/>
      <c r="C440" s="302"/>
      <c r="D440" s="200" t="s">
        <v>1188</v>
      </c>
      <c r="E440" s="201"/>
      <c r="F440" s="201"/>
      <c r="G440" s="201"/>
      <c r="H440" s="201"/>
      <c r="I440" s="201">
        <v>0</v>
      </c>
      <c r="J440" s="201">
        <v>0</v>
      </c>
      <c r="K440" s="201">
        <v>73</v>
      </c>
      <c r="L440" s="201">
        <v>73</v>
      </c>
      <c r="M440" s="202">
        <v>77.375</v>
      </c>
      <c r="N440" s="202">
        <v>6</v>
      </c>
      <c r="O440" s="202">
        <v>1</v>
      </c>
      <c r="P440" s="202">
        <v>13</v>
      </c>
      <c r="Q440" s="202">
        <v>20</v>
      </c>
    </row>
    <row r="441" spans="1:17">
      <c r="A441" s="302"/>
      <c r="B441" s="302"/>
      <c r="C441" s="302"/>
      <c r="D441" s="196" t="s">
        <v>1189</v>
      </c>
      <c r="E441" s="198"/>
      <c r="F441" s="198"/>
      <c r="G441" s="198"/>
      <c r="H441" s="198"/>
      <c r="I441" s="198">
        <v>0</v>
      </c>
      <c r="J441" s="198">
        <v>0</v>
      </c>
      <c r="K441" s="198">
        <v>52</v>
      </c>
      <c r="L441" s="198">
        <v>52</v>
      </c>
      <c r="M441" s="199">
        <v>54.375</v>
      </c>
      <c r="N441" s="199">
        <v>2</v>
      </c>
      <c r="O441" s="199">
        <v>4</v>
      </c>
      <c r="P441" s="199">
        <v>7.3000001907348633</v>
      </c>
      <c r="Q441" s="199">
        <v>13.300000190734863</v>
      </c>
    </row>
    <row r="442" spans="1:17">
      <c r="A442" s="302"/>
      <c r="B442" s="302"/>
      <c r="C442" s="302"/>
      <c r="D442" s="200" t="s">
        <v>1190</v>
      </c>
      <c r="E442" s="201"/>
      <c r="F442" s="201"/>
      <c r="G442" s="201"/>
      <c r="H442" s="201"/>
      <c r="I442" s="201">
        <v>0</v>
      </c>
      <c r="J442" s="201">
        <v>0</v>
      </c>
      <c r="K442" s="201">
        <v>50</v>
      </c>
      <c r="L442" s="201">
        <v>50</v>
      </c>
      <c r="M442" s="202">
        <v>50</v>
      </c>
      <c r="N442" s="202">
        <v>1</v>
      </c>
      <c r="O442" s="202">
        <v>5</v>
      </c>
      <c r="P442" s="202">
        <v>10.880000114440918</v>
      </c>
      <c r="Q442" s="202">
        <v>16.880000114440918</v>
      </c>
    </row>
    <row r="443" spans="1:17">
      <c r="A443" s="302"/>
      <c r="B443" s="302"/>
      <c r="C443" s="302"/>
      <c r="D443" s="196" t="s">
        <v>1191</v>
      </c>
      <c r="E443" s="198"/>
      <c r="F443" s="198"/>
      <c r="G443" s="198"/>
      <c r="H443" s="198"/>
      <c r="I443" s="198">
        <v>0</v>
      </c>
      <c r="J443" s="198">
        <v>0</v>
      </c>
      <c r="K443" s="198">
        <v>26</v>
      </c>
      <c r="L443" s="198">
        <v>26</v>
      </c>
      <c r="M443" s="199">
        <v>26.75</v>
      </c>
      <c r="N443" s="199">
        <v>0</v>
      </c>
      <c r="O443" s="199">
        <v>2.5</v>
      </c>
      <c r="P443" s="199">
        <v>5.8499999046325684</v>
      </c>
      <c r="Q443" s="199">
        <v>8.3499999046325684</v>
      </c>
    </row>
    <row r="444" spans="1:17">
      <c r="A444" s="302"/>
      <c r="B444" s="302"/>
      <c r="C444" s="302"/>
      <c r="D444" s="200" t="s">
        <v>1192</v>
      </c>
      <c r="E444" s="201"/>
      <c r="F444" s="201"/>
      <c r="G444" s="201"/>
      <c r="H444" s="201"/>
      <c r="I444" s="201">
        <v>0</v>
      </c>
      <c r="J444" s="201">
        <v>0</v>
      </c>
      <c r="K444" s="201">
        <v>85</v>
      </c>
      <c r="L444" s="201">
        <v>85</v>
      </c>
      <c r="M444" s="202">
        <v>90.875</v>
      </c>
      <c r="N444" s="202">
        <v>3.9500000476837158</v>
      </c>
      <c r="O444" s="202">
        <v>4.940000057220459</v>
      </c>
      <c r="P444" s="202">
        <v>13.319999694824219</v>
      </c>
      <c r="Q444" s="202">
        <v>22.209999799728394</v>
      </c>
    </row>
    <row r="445" spans="1:17">
      <c r="A445" s="302"/>
      <c r="B445" s="302"/>
      <c r="C445" s="302"/>
      <c r="D445" s="196" t="s">
        <v>1193</v>
      </c>
      <c r="E445" s="198"/>
      <c r="F445" s="198"/>
      <c r="G445" s="198"/>
      <c r="H445" s="198"/>
      <c r="I445" s="198">
        <v>0</v>
      </c>
      <c r="J445" s="198">
        <v>0</v>
      </c>
      <c r="K445" s="198">
        <v>77</v>
      </c>
      <c r="L445" s="198">
        <v>77</v>
      </c>
      <c r="M445" s="199">
        <v>77</v>
      </c>
      <c r="N445" s="199">
        <v>5</v>
      </c>
      <c r="O445" s="199">
        <v>5.0999999046325684</v>
      </c>
      <c r="P445" s="199">
        <v>10.970000267028809</v>
      </c>
      <c r="Q445" s="199">
        <v>21.070000171661377</v>
      </c>
    </row>
    <row r="446" spans="1:17">
      <c r="A446" s="302"/>
      <c r="B446" s="302"/>
      <c r="C446" s="294" t="s">
        <v>674</v>
      </c>
      <c r="D446" s="203"/>
      <c r="E446" s="204"/>
      <c r="F446" s="204"/>
      <c r="G446" s="204"/>
      <c r="H446" s="204"/>
      <c r="I446" s="204">
        <v>1</v>
      </c>
      <c r="J446" s="204">
        <v>10</v>
      </c>
      <c r="K446" s="204">
        <v>1142</v>
      </c>
      <c r="L446" s="204">
        <v>1153</v>
      </c>
      <c r="M446" s="205">
        <v>1186.375</v>
      </c>
      <c r="N446" s="205">
        <v>51.380000114440918</v>
      </c>
      <c r="O446" s="205">
        <v>69.820000171661377</v>
      </c>
      <c r="P446" s="205">
        <v>173.57000023126602</v>
      </c>
      <c r="Q446" s="205">
        <v>294.77000051736832</v>
      </c>
    </row>
    <row r="447" spans="1:17">
      <c r="A447" s="302"/>
      <c r="B447" s="302"/>
      <c r="C447" s="305"/>
      <c r="D447" s="189"/>
      <c r="E447" s="191"/>
      <c r="F447" s="191"/>
      <c r="G447" s="191"/>
      <c r="H447" s="191"/>
      <c r="I447" s="191"/>
      <c r="J447" s="191"/>
      <c r="K447" s="191"/>
      <c r="L447" s="191"/>
      <c r="M447" s="192"/>
      <c r="N447" s="192"/>
      <c r="O447" s="192"/>
      <c r="P447" s="192"/>
      <c r="Q447" s="192"/>
    </row>
    <row r="448" spans="1:17">
      <c r="A448" s="302"/>
      <c r="B448" s="302" t="s">
        <v>675</v>
      </c>
      <c r="C448" s="299" t="s">
        <v>294</v>
      </c>
      <c r="D448" s="229"/>
      <c r="E448" s="198"/>
      <c r="F448" s="198"/>
      <c r="G448" s="198"/>
      <c r="H448" s="198"/>
      <c r="I448" s="198"/>
      <c r="J448" s="198"/>
      <c r="K448" s="198"/>
      <c r="L448" s="198"/>
      <c r="M448" s="199"/>
      <c r="N448" s="199"/>
      <c r="O448" s="199"/>
      <c r="P448" s="199"/>
      <c r="Q448" s="199"/>
    </row>
    <row r="449" spans="1:17">
      <c r="A449" s="302"/>
      <c r="B449" s="302"/>
      <c r="C449" s="302"/>
      <c r="D449" s="200" t="s">
        <v>1194</v>
      </c>
      <c r="E449" s="201"/>
      <c r="F449" s="201"/>
      <c r="G449" s="201"/>
      <c r="H449" s="201"/>
      <c r="I449" s="201">
        <v>0</v>
      </c>
      <c r="J449" s="201">
        <v>1</v>
      </c>
      <c r="K449" s="201">
        <v>120</v>
      </c>
      <c r="L449" s="201">
        <v>121</v>
      </c>
      <c r="M449" s="202">
        <v>123.125</v>
      </c>
      <c r="N449" s="202">
        <v>13</v>
      </c>
      <c r="O449" s="202">
        <v>6.75</v>
      </c>
      <c r="P449" s="202">
        <v>11.470000267028809</v>
      </c>
      <c r="Q449" s="202">
        <v>31.220000267028809</v>
      </c>
    </row>
    <row r="450" spans="1:17">
      <c r="A450" s="302"/>
      <c r="B450" s="302"/>
      <c r="C450" s="302"/>
      <c r="D450" s="196" t="s">
        <v>1195</v>
      </c>
      <c r="E450" s="198"/>
      <c r="F450" s="198"/>
      <c r="G450" s="198"/>
      <c r="H450" s="198"/>
      <c r="I450" s="198">
        <v>0</v>
      </c>
      <c r="J450" s="198">
        <v>3</v>
      </c>
      <c r="K450" s="198">
        <v>101</v>
      </c>
      <c r="L450" s="198">
        <v>104</v>
      </c>
      <c r="M450" s="199">
        <v>104.875</v>
      </c>
      <c r="N450" s="199">
        <v>5.570000171661377</v>
      </c>
      <c r="O450" s="199">
        <v>13.529999732971191</v>
      </c>
      <c r="P450" s="199">
        <v>11.75</v>
      </c>
      <c r="Q450" s="199">
        <v>30.849999904632568</v>
      </c>
    </row>
    <row r="451" spans="1:17">
      <c r="A451" s="302"/>
      <c r="B451" s="302"/>
      <c r="C451" s="302"/>
      <c r="D451" s="200" t="s">
        <v>1196</v>
      </c>
      <c r="E451" s="201"/>
      <c r="F451" s="201"/>
      <c r="G451" s="201"/>
      <c r="H451" s="201"/>
      <c r="I451" s="201">
        <v>0</v>
      </c>
      <c r="J451" s="201">
        <v>0</v>
      </c>
      <c r="K451" s="201">
        <v>26</v>
      </c>
      <c r="L451" s="201">
        <v>26</v>
      </c>
      <c r="M451" s="202">
        <v>27.75</v>
      </c>
      <c r="N451" s="202">
        <v>2</v>
      </c>
      <c r="O451" s="202">
        <v>0</v>
      </c>
      <c r="P451" s="202">
        <v>4.5</v>
      </c>
      <c r="Q451" s="202">
        <v>6.5</v>
      </c>
    </row>
    <row r="452" spans="1:17">
      <c r="A452" s="302"/>
      <c r="B452" s="302"/>
      <c r="C452" s="302"/>
      <c r="D452" s="196" t="s">
        <v>1197</v>
      </c>
      <c r="E452" s="198"/>
      <c r="F452" s="198"/>
      <c r="G452" s="198"/>
      <c r="H452" s="198"/>
      <c r="I452" s="198">
        <v>0</v>
      </c>
      <c r="J452" s="198">
        <v>0</v>
      </c>
      <c r="K452" s="198">
        <v>21</v>
      </c>
      <c r="L452" s="198">
        <v>21</v>
      </c>
      <c r="M452" s="199">
        <v>18.375</v>
      </c>
      <c r="N452" s="199">
        <v>1</v>
      </c>
      <c r="O452" s="199">
        <v>1</v>
      </c>
      <c r="P452" s="199">
        <v>2</v>
      </c>
      <c r="Q452" s="199">
        <v>4</v>
      </c>
    </row>
    <row r="453" spans="1:17">
      <c r="A453" s="302"/>
      <c r="B453" s="302"/>
      <c r="C453" s="294" t="s">
        <v>685</v>
      </c>
      <c r="D453" s="203"/>
      <c r="E453" s="204"/>
      <c r="F453" s="204"/>
      <c r="G453" s="204"/>
      <c r="H453" s="204"/>
      <c r="I453" s="204">
        <v>0</v>
      </c>
      <c r="J453" s="204">
        <v>4</v>
      </c>
      <c r="K453" s="204">
        <v>268</v>
      </c>
      <c r="L453" s="204">
        <v>272</v>
      </c>
      <c r="M453" s="205">
        <v>274.125</v>
      </c>
      <c r="N453" s="205">
        <v>21.570000171661377</v>
      </c>
      <c r="O453" s="205">
        <v>21.279999732971191</v>
      </c>
      <c r="P453" s="205">
        <v>29.720000267028809</v>
      </c>
      <c r="Q453" s="205">
        <v>72.570000171661377</v>
      </c>
    </row>
    <row r="454" spans="1:17">
      <c r="A454" s="302"/>
      <c r="B454" s="302"/>
      <c r="C454" s="305"/>
      <c r="D454" s="189"/>
      <c r="E454" s="191"/>
      <c r="F454" s="191"/>
      <c r="G454" s="191"/>
      <c r="H454" s="191"/>
      <c r="I454" s="191"/>
      <c r="J454" s="191"/>
      <c r="K454" s="191"/>
      <c r="L454" s="191"/>
      <c r="M454" s="192"/>
      <c r="N454" s="192"/>
      <c r="O454" s="192"/>
      <c r="P454" s="192"/>
      <c r="Q454" s="192"/>
    </row>
    <row r="455" spans="1:17">
      <c r="A455" s="302"/>
      <c r="B455" s="302" t="s">
        <v>689</v>
      </c>
      <c r="C455" s="299" t="s">
        <v>298</v>
      </c>
      <c r="D455" s="229"/>
      <c r="E455" s="198"/>
      <c r="F455" s="198"/>
      <c r="G455" s="198"/>
      <c r="H455" s="198"/>
      <c r="I455" s="198"/>
      <c r="J455" s="198"/>
      <c r="K455" s="198"/>
      <c r="L455" s="198"/>
      <c r="M455" s="199"/>
      <c r="N455" s="199"/>
      <c r="O455" s="199"/>
      <c r="P455" s="199"/>
      <c r="Q455" s="199"/>
    </row>
    <row r="456" spans="1:17">
      <c r="A456" s="302"/>
      <c r="B456" s="302"/>
      <c r="C456" s="302"/>
      <c r="D456" s="200" t="s">
        <v>1198</v>
      </c>
      <c r="E456" s="201"/>
      <c r="F456" s="201"/>
      <c r="G456" s="201"/>
      <c r="H456" s="201"/>
      <c r="I456" s="201">
        <v>0</v>
      </c>
      <c r="J456" s="201">
        <v>0</v>
      </c>
      <c r="K456" s="201">
        <v>29</v>
      </c>
      <c r="L456" s="201">
        <v>29</v>
      </c>
      <c r="M456" s="202">
        <v>29</v>
      </c>
      <c r="N456" s="202">
        <v>0.68000000715255737</v>
      </c>
      <c r="O456" s="202">
        <v>2.4700000286102295</v>
      </c>
      <c r="P456" s="202">
        <v>12.75</v>
      </c>
      <c r="Q456" s="202">
        <v>15.900000035762787</v>
      </c>
    </row>
    <row r="457" spans="1:17">
      <c r="A457" s="302"/>
      <c r="B457" s="302"/>
      <c r="C457" s="302"/>
      <c r="D457" s="196" t="s">
        <v>1199</v>
      </c>
      <c r="E457" s="198"/>
      <c r="F457" s="198"/>
      <c r="G457" s="198"/>
      <c r="H457" s="198"/>
      <c r="I457" s="198">
        <v>2</v>
      </c>
      <c r="J457" s="198">
        <v>1</v>
      </c>
      <c r="K457" s="198">
        <v>85</v>
      </c>
      <c r="L457" s="198">
        <v>88</v>
      </c>
      <c r="M457" s="199">
        <v>89.375</v>
      </c>
      <c r="N457" s="199">
        <v>1</v>
      </c>
      <c r="O457" s="199">
        <v>6.7399997711181641</v>
      </c>
      <c r="P457" s="199">
        <v>13.060000419616699</v>
      </c>
      <c r="Q457" s="199">
        <v>20.800000190734863</v>
      </c>
    </row>
    <row r="458" spans="1:17">
      <c r="A458" s="302"/>
      <c r="B458" s="302"/>
      <c r="C458" s="302"/>
      <c r="D458" s="200" t="s">
        <v>1200</v>
      </c>
      <c r="E458" s="201"/>
      <c r="F458" s="201"/>
      <c r="G458" s="201"/>
      <c r="H458" s="201"/>
      <c r="I458" s="201">
        <v>0</v>
      </c>
      <c r="J458" s="201">
        <v>4</v>
      </c>
      <c r="K458" s="201">
        <v>51</v>
      </c>
      <c r="L458" s="201">
        <v>55</v>
      </c>
      <c r="M458" s="202">
        <v>53.5</v>
      </c>
      <c r="N458" s="202">
        <v>2</v>
      </c>
      <c r="O458" s="202">
        <v>4</v>
      </c>
      <c r="P458" s="202">
        <v>13.210000038146973</v>
      </c>
      <c r="Q458" s="202">
        <v>19.210000038146973</v>
      </c>
    </row>
    <row r="459" spans="1:17">
      <c r="A459" s="302"/>
      <c r="B459" s="302"/>
      <c r="C459" s="302"/>
      <c r="D459" s="196" t="s">
        <v>1201</v>
      </c>
      <c r="E459" s="198"/>
      <c r="F459" s="198"/>
      <c r="G459" s="198"/>
      <c r="H459" s="198"/>
      <c r="I459" s="198">
        <v>0</v>
      </c>
      <c r="J459" s="198">
        <v>1</v>
      </c>
      <c r="K459" s="198">
        <v>42</v>
      </c>
      <c r="L459" s="198">
        <v>43</v>
      </c>
      <c r="M459" s="199">
        <v>42.875</v>
      </c>
      <c r="N459" s="199">
        <v>0</v>
      </c>
      <c r="O459" s="199">
        <v>1</v>
      </c>
      <c r="P459" s="199">
        <v>13.760000228881836</v>
      </c>
      <c r="Q459" s="199">
        <v>14.760000228881836</v>
      </c>
    </row>
    <row r="460" spans="1:17">
      <c r="A460" s="302"/>
      <c r="B460" s="302"/>
      <c r="C460" s="302"/>
      <c r="D460" s="200" t="s">
        <v>1202</v>
      </c>
      <c r="E460" s="201"/>
      <c r="F460" s="201"/>
      <c r="G460" s="201"/>
      <c r="H460" s="201"/>
      <c r="I460" s="201">
        <v>1</v>
      </c>
      <c r="J460" s="201">
        <v>5</v>
      </c>
      <c r="K460" s="201">
        <v>98</v>
      </c>
      <c r="L460" s="201">
        <v>104</v>
      </c>
      <c r="M460" s="202">
        <v>105.5</v>
      </c>
      <c r="N460" s="202">
        <v>1.7899999618530273</v>
      </c>
      <c r="O460" s="202">
        <v>2.880000114440918</v>
      </c>
      <c r="P460" s="202">
        <v>23.260000228881836</v>
      </c>
      <c r="Q460" s="202">
        <v>27.930000305175781</v>
      </c>
    </row>
    <row r="461" spans="1:17">
      <c r="A461" s="302"/>
      <c r="B461" s="302"/>
      <c r="C461" s="294" t="s">
        <v>695</v>
      </c>
      <c r="D461" s="203"/>
      <c r="E461" s="204"/>
      <c r="F461" s="204"/>
      <c r="G461" s="204"/>
      <c r="H461" s="204"/>
      <c r="I461" s="204">
        <v>3</v>
      </c>
      <c r="J461" s="204">
        <v>11</v>
      </c>
      <c r="K461" s="204">
        <v>305</v>
      </c>
      <c r="L461" s="204">
        <v>319</v>
      </c>
      <c r="M461" s="205">
        <v>320.25</v>
      </c>
      <c r="N461" s="205">
        <v>5.4699999690055847</v>
      </c>
      <c r="O461" s="205">
        <v>17.089999914169312</v>
      </c>
      <c r="P461" s="205">
        <v>76.040000915527344</v>
      </c>
      <c r="Q461" s="205">
        <v>98.60000079870224</v>
      </c>
    </row>
    <row r="462" spans="1:17">
      <c r="A462" s="302"/>
      <c r="B462" s="302"/>
      <c r="C462" s="305"/>
      <c r="D462" s="189"/>
      <c r="E462" s="191"/>
      <c r="F462" s="191"/>
      <c r="G462" s="191"/>
      <c r="H462" s="191"/>
      <c r="I462" s="191"/>
      <c r="J462" s="191"/>
      <c r="K462" s="191"/>
      <c r="L462" s="191"/>
      <c r="M462" s="192"/>
      <c r="N462" s="192"/>
      <c r="O462" s="192"/>
      <c r="P462" s="192"/>
      <c r="Q462" s="192"/>
    </row>
    <row r="463" spans="1:17">
      <c r="A463" s="302"/>
      <c r="B463" s="302" t="s">
        <v>696</v>
      </c>
      <c r="C463" s="299" t="s">
        <v>295</v>
      </c>
      <c r="D463" s="229"/>
      <c r="E463" s="198"/>
      <c r="F463" s="198"/>
      <c r="G463" s="198"/>
      <c r="H463" s="198"/>
      <c r="I463" s="198"/>
      <c r="J463" s="198"/>
      <c r="K463" s="198"/>
      <c r="L463" s="198"/>
      <c r="M463" s="199"/>
      <c r="N463" s="199"/>
      <c r="O463" s="199"/>
      <c r="P463" s="199"/>
      <c r="Q463" s="199"/>
    </row>
    <row r="464" spans="1:17">
      <c r="A464" s="302"/>
      <c r="B464" s="302"/>
      <c r="C464" s="302"/>
      <c r="D464" s="200" t="s">
        <v>1203</v>
      </c>
      <c r="E464" s="201"/>
      <c r="F464" s="201"/>
      <c r="G464" s="201"/>
      <c r="H464" s="201"/>
      <c r="I464" s="201">
        <v>0</v>
      </c>
      <c r="J464" s="201">
        <v>4</v>
      </c>
      <c r="K464" s="201">
        <v>113</v>
      </c>
      <c r="L464" s="201">
        <v>117</v>
      </c>
      <c r="M464" s="202">
        <v>121.125</v>
      </c>
      <c r="N464" s="202">
        <v>7.380000114440918</v>
      </c>
      <c r="O464" s="202">
        <v>4.3000001907348633</v>
      </c>
      <c r="P464" s="202">
        <v>18.809999465942383</v>
      </c>
      <c r="Q464" s="202">
        <v>30.489999771118164</v>
      </c>
    </row>
    <row r="465" spans="1:17">
      <c r="A465" s="302"/>
      <c r="B465" s="302"/>
      <c r="C465" s="302"/>
      <c r="D465" s="196" t="s">
        <v>1204</v>
      </c>
      <c r="E465" s="198"/>
      <c r="F465" s="198"/>
      <c r="G465" s="198"/>
      <c r="H465" s="198"/>
      <c r="I465" s="198">
        <v>0</v>
      </c>
      <c r="J465" s="198">
        <v>9</v>
      </c>
      <c r="K465" s="198">
        <v>152</v>
      </c>
      <c r="L465" s="198">
        <v>161</v>
      </c>
      <c r="M465" s="199">
        <v>162.5</v>
      </c>
      <c r="N465" s="199">
        <v>9.630000114440918</v>
      </c>
      <c r="O465" s="199">
        <v>11.819999694824219</v>
      </c>
      <c r="P465" s="199">
        <v>14.819999694824219</v>
      </c>
      <c r="Q465" s="199">
        <v>36.269999504089355</v>
      </c>
    </row>
    <row r="466" spans="1:17">
      <c r="A466" s="302"/>
      <c r="B466" s="302"/>
      <c r="C466" s="294" t="s">
        <v>706</v>
      </c>
      <c r="D466" s="203"/>
      <c r="E466" s="204"/>
      <c r="F466" s="204"/>
      <c r="G466" s="204"/>
      <c r="H466" s="204"/>
      <c r="I466" s="204">
        <v>0</v>
      </c>
      <c r="J466" s="204">
        <v>13</v>
      </c>
      <c r="K466" s="204">
        <v>265</v>
      </c>
      <c r="L466" s="204">
        <v>278</v>
      </c>
      <c r="M466" s="205">
        <v>283.625</v>
      </c>
      <c r="N466" s="205">
        <v>17.010000228881836</v>
      </c>
      <c r="O466" s="205">
        <v>16.119999885559082</v>
      </c>
      <c r="P466" s="205">
        <v>33.629999160766602</v>
      </c>
      <c r="Q466" s="205">
        <v>66.75999927520752</v>
      </c>
    </row>
    <row r="467" spans="1:17">
      <c r="A467" s="302"/>
      <c r="B467" s="302"/>
      <c r="C467" s="305"/>
      <c r="D467" s="189"/>
      <c r="E467" s="191"/>
      <c r="F467" s="191"/>
      <c r="G467" s="191"/>
      <c r="H467" s="191"/>
      <c r="I467" s="191">
        <v>0</v>
      </c>
      <c r="J467" s="191"/>
      <c r="K467" s="191"/>
      <c r="L467" s="191"/>
      <c r="M467" s="192"/>
      <c r="N467" s="192"/>
      <c r="O467" s="192"/>
      <c r="P467" s="192"/>
      <c r="Q467" s="192"/>
    </row>
    <row r="468" spans="1:17">
      <c r="A468" s="294" t="s">
        <v>713</v>
      </c>
      <c r="B468" s="294"/>
      <c r="C468" s="294"/>
      <c r="D468" s="203"/>
      <c r="E468" s="204"/>
      <c r="F468" s="204"/>
      <c r="G468" s="204"/>
      <c r="H468" s="204"/>
      <c r="I468" s="204">
        <v>4</v>
      </c>
      <c r="J468" s="204">
        <v>38</v>
      </c>
      <c r="K468" s="204">
        <v>1980</v>
      </c>
      <c r="L468" s="204">
        <v>2022</v>
      </c>
      <c r="M468" s="205">
        <v>2064.375</v>
      </c>
      <c r="N468" s="205">
        <v>95.430000483989716</v>
      </c>
      <c r="O468" s="205">
        <v>124.30999970436096</v>
      </c>
      <c r="P468" s="205">
        <v>312.96000057458878</v>
      </c>
      <c r="Q468" s="205">
        <v>532.70000076293945</v>
      </c>
    </row>
    <row r="469" spans="1:17">
      <c r="A469" s="305"/>
      <c r="B469" s="305"/>
      <c r="C469" s="305"/>
      <c r="D469" s="189"/>
      <c r="E469" s="191"/>
      <c r="F469" s="191"/>
      <c r="G469" s="191"/>
      <c r="H469" s="191"/>
      <c r="I469" s="191"/>
      <c r="J469" s="191"/>
      <c r="K469" s="191"/>
      <c r="L469" s="191"/>
      <c r="M469" s="192"/>
      <c r="N469" s="192"/>
      <c r="O469" s="192"/>
      <c r="P469" s="192"/>
      <c r="Q469" s="192"/>
    </row>
    <row r="470" spans="1:17">
      <c r="A470" s="299" t="s">
        <v>714</v>
      </c>
      <c r="B470" s="299"/>
      <c r="C470" s="299"/>
      <c r="D470" s="229"/>
      <c r="E470" s="198"/>
      <c r="F470" s="198"/>
      <c r="G470" s="198"/>
      <c r="H470" s="198"/>
      <c r="I470" s="198"/>
      <c r="J470" s="198"/>
      <c r="K470" s="198"/>
      <c r="L470" s="198"/>
      <c r="M470" s="199"/>
      <c r="N470" s="199"/>
      <c r="O470" s="199"/>
      <c r="P470" s="199"/>
      <c r="Q470" s="199"/>
    </row>
    <row r="471" spans="1:17">
      <c r="A471" s="302"/>
      <c r="B471" s="302" t="s">
        <v>715</v>
      </c>
      <c r="C471" s="299" t="s">
        <v>297</v>
      </c>
      <c r="D471" s="229"/>
      <c r="E471" s="198"/>
      <c r="F471" s="198"/>
      <c r="G471" s="198"/>
      <c r="H471" s="198"/>
      <c r="I471" s="198"/>
      <c r="J471" s="198"/>
      <c r="K471" s="198"/>
      <c r="L471" s="198"/>
      <c r="M471" s="199"/>
      <c r="N471" s="199"/>
      <c r="O471" s="199"/>
      <c r="P471" s="199"/>
      <c r="Q471" s="199"/>
    </row>
    <row r="472" spans="1:17">
      <c r="A472" s="302"/>
      <c r="B472" s="302"/>
      <c r="C472" s="302"/>
      <c r="D472" s="200" t="s">
        <v>1205</v>
      </c>
      <c r="E472" s="201"/>
      <c r="F472" s="201"/>
      <c r="G472" s="201"/>
      <c r="H472" s="201"/>
      <c r="I472" s="201">
        <v>4</v>
      </c>
      <c r="J472" s="201">
        <v>4</v>
      </c>
      <c r="K472" s="201">
        <v>118</v>
      </c>
      <c r="L472" s="201">
        <v>126</v>
      </c>
      <c r="M472" s="202">
        <v>124.625</v>
      </c>
      <c r="N472" s="202">
        <v>2.8499999046325684</v>
      </c>
      <c r="O472" s="202">
        <v>7.7199997901916504</v>
      </c>
      <c r="P472" s="202">
        <v>20.75</v>
      </c>
      <c r="Q472" s="202">
        <v>31.319999694824219</v>
      </c>
    </row>
    <row r="473" spans="1:17">
      <c r="A473" s="302"/>
      <c r="B473" s="302"/>
      <c r="C473" s="302"/>
      <c r="D473" s="196" t="s">
        <v>1206</v>
      </c>
      <c r="E473" s="198"/>
      <c r="F473" s="198"/>
      <c r="G473" s="198"/>
      <c r="H473" s="198"/>
      <c r="I473" s="198">
        <v>0</v>
      </c>
      <c r="J473" s="198">
        <v>1</v>
      </c>
      <c r="K473" s="198">
        <v>80</v>
      </c>
      <c r="L473" s="198">
        <v>81</v>
      </c>
      <c r="M473" s="199">
        <v>82</v>
      </c>
      <c r="N473" s="199">
        <v>6.880000114440918</v>
      </c>
      <c r="O473" s="199">
        <v>4.880000114440918</v>
      </c>
      <c r="P473" s="199">
        <v>8.5</v>
      </c>
      <c r="Q473" s="199">
        <v>20.260000228881836</v>
      </c>
    </row>
    <row r="474" spans="1:17">
      <c r="A474" s="302"/>
      <c r="B474" s="302"/>
      <c r="C474" s="302"/>
      <c r="D474" s="200" t="s">
        <v>1207</v>
      </c>
      <c r="E474" s="201"/>
      <c r="F474" s="201"/>
      <c r="G474" s="201"/>
      <c r="H474" s="201"/>
      <c r="I474" s="201">
        <v>1</v>
      </c>
      <c r="J474" s="201">
        <v>1</v>
      </c>
      <c r="K474" s="201">
        <v>59</v>
      </c>
      <c r="L474" s="201">
        <v>61</v>
      </c>
      <c r="M474" s="202">
        <v>62.375</v>
      </c>
      <c r="N474" s="202">
        <v>3.940000057220459</v>
      </c>
      <c r="O474" s="202">
        <v>4.1500000953674316</v>
      </c>
      <c r="P474" s="202">
        <v>9.0299997329711914</v>
      </c>
      <c r="Q474" s="202">
        <v>17.119999885559082</v>
      </c>
    </row>
    <row r="475" spans="1:17">
      <c r="A475" s="302"/>
      <c r="B475" s="302"/>
      <c r="C475" s="302"/>
      <c r="D475" s="196" t="s">
        <v>1208</v>
      </c>
      <c r="E475" s="198"/>
      <c r="F475" s="198"/>
      <c r="G475" s="198"/>
      <c r="H475" s="198"/>
      <c r="I475" s="198">
        <v>9</v>
      </c>
      <c r="J475" s="198">
        <v>16</v>
      </c>
      <c r="K475" s="198">
        <v>80</v>
      </c>
      <c r="L475" s="198">
        <v>105</v>
      </c>
      <c r="M475" s="199">
        <v>97.125</v>
      </c>
      <c r="N475" s="199">
        <v>4</v>
      </c>
      <c r="O475" s="199">
        <v>4</v>
      </c>
      <c r="P475" s="199">
        <v>18.770000457763672</v>
      </c>
      <c r="Q475" s="199">
        <v>26.770000457763672</v>
      </c>
    </row>
    <row r="476" spans="1:17">
      <c r="A476" s="302"/>
      <c r="B476" s="302"/>
      <c r="C476" s="294" t="s">
        <v>722</v>
      </c>
      <c r="D476" s="203"/>
      <c r="E476" s="204"/>
      <c r="F476" s="204"/>
      <c r="G476" s="204"/>
      <c r="H476" s="204"/>
      <c r="I476" s="204">
        <v>14</v>
      </c>
      <c r="J476" s="204">
        <v>22</v>
      </c>
      <c r="K476" s="204">
        <v>337</v>
      </c>
      <c r="L476" s="204">
        <v>373</v>
      </c>
      <c r="M476" s="205">
        <v>366.125</v>
      </c>
      <c r="N476" s="205">
        <v>17.670000076293945</v>
      </c>
      <c r="O476" s="205">
        <v>20.75</v>
      </c>
      <c r="P476" s="205">
        <v>57.050000190734863</v>
      </c>
      <c r="Q476" s="205">
        <v>95.470000267028809</v>
      </c>
    </row>
    <row r="477" spans="1:17">
      <c r="A477" s="302"/>
      <c r="B477" s="302"/>
      <c r="C477" s="305"/>
      <c r="D477" s="189"/>
      <c r="E477" s="191"/>
      <c r="F477" s="191"/>
      <c r="G477" s="191"/>
      <c r="H477" s="191"/>
      <c r="I477" s="191"/>
      <c r="J477" s="191"/>
      <c r="K477" s="191"/>
      <c r="L477" s="191"/>
      <c r="M477" s="192"/>
      <c r="N477" s="192"/>
      <c r="O477" s="192"/>
      <c r="P477" s="192"/>
      <c r="Q477" s="192"/>
    </row>
    <row r="478" spans="1:17">
      <c r="A478" s="302"/>
      <c r="B478" s="302" t="s">
        <v>723</v>
      </c>
      <c r="C478" s="299" t="s">
        <v>310</v>
      </c>
      <c r="D478" s="229"/>
      <c r="E478" s="198"/>
      <c r="F478" s="198"/>
      <c r="G478" s="198"/>
      <c r="H478" s="198"/>
      <c r="I478" s="198"/>
      <c r="J478" s="198"/>
      <c r="K478" s="198"/>
      <c r="L478" s="198"/>
      <c r="M478" s="199"/>
      <c r="N478" s="199"/>
      <c r="O478" s="199"/>
      <c r="P478" s="199"/>
      <c r="Q478" s="199"/>
    </row>
    <row r="479" spans="1:17">
      <c r="A479" s="302"/>
      <c r="B479" s="302"/>
      <c r="C479" s="302"/>
      <c r="D479" s="200" t="s">
        <v>1209</v>
      </c>
      <c r="E479" s="201"/>
      <c r="F479" s="201"/>
      <c r="G479" s="201"/>
      <c r="H479" s="201"/>
      <c r="I479" s="201">
        <v>0</v>
      </c>
      <c r="J479" s="201">
        <v>7</v>
      </c>
      <c r="K479" s="201">
        <v>97</v>
      </c>
      <c r="L479" s="201">
        <v>104</v>
      </c>
      <c r="M479" s="202">
        <v>102.375</v>
      </c>
      <c r="N479" s="202">
        <v>6.1399998664855957</v>
      </c>
      <c r="O479" s="202">
        <v>2.880000114440918</v>
      </c>
      <c r="P479" s="202">
        <v>14.399999618530273</v>
      </c>
      <c r="Q479" s="202">
        <v>23.419999599456787</v>
      </c>
    </row>
    <row r="480" spans="1:17">
      <c r="A480" s="302"/>
      <c r="B480" s="302"/>
      <c r="C480" s="294" t="s">
        <v>725</v>
      </c>
      <c r="D480" s="203"/>
      <c r="E480" s="204"/>
      <c r="F480" s="204"/>
      <c r="G480" s="204"/>
      <c r="H480" s="204"/>
      <c r="I480" s="204">
        <v>0</v>
      </c>
      <c r="J480" s="204">
        <v>7</v>
      </c>
      <c r="K480" s="204">
        <v>97</v>
      </c>
      <c r="L480" s="204">
        <v>104</v>
      </c>
      <c r="M480" s="205">
        <v>102.375</v>
      </c>
      <c r="N480" s="205">
        <v>6.1399998664855957</v>
      </c>
      <c r="O480" s="205">
        <v>2.880000114440918</v>
      </c>
      <c r="P480" s="205">
        <v>14.399999618530273</v>
      </c>
      <c r="Q480" s="205">
        <v>23.419999599456787</v>
      </c>
    </row>
    <row r="481" spans="1:17">
      <c r="A481" s="302"/>
      <c r="B481" s="302"/>
      <c r="C481" s="305"/>
      <c r="D481" s="189"/>
      <c r="E481" s="191"/>
      <c r="F481" s="191"/>
      <c r="G481" s="191"/>
      <c r="H481" s="191"/>
      <c r="I481" s="191"/>
      <c r="J481" s="191"/>
      <c r="K481" s="191"/>
      <c r="L481" s="191"/>
      <c r="M481" s="192"/>
      <c r="N481" s="192"/>
      <c r="O481" s="192"/>
      <c r="P481" s="192"/>
      <c r="Q481" s="192"/>
    </row>
    <row r="482" spans="1:17">
      <c r="A482" s="302"/>
      <c r="B482" s="302" t="s">
        <v>1311</v>
      </c>
      <c r="C482" s="299" t="s">
        <v>1254</v>
      </c>
      <c r="D482" s="229"/>
      <c r="E482" s="198"/>
      <c r="F482" s="198"/>
      <c r="G482" s="198"/>
      <c r="H482" s="198"/>
      <c r="I482" s="198"/>
      <c r="J482" s="198"/>
      <c r="K482" s="198"/>
      <c r="L482" s="198"/>
      <c r="M482" s="199"/>
      <c r="N482" s="199"/>
      <c r="O482" s="199"/>
      <c r="P482" s="199"/>
      <c r="Q482" s="199"/>
    </row>
    <row r="483" spans="1:17">
      <c r="A483" s="302"/>
      <c r="B483" s="302"/>
      <c r="C483" s="302"/>
      <c r="D483" s="200" t="s">
        <v>1211</v>
      </c>
      <c r="E483" s="201"/>
      <c r="F483" s="201"/>
      <c r="G483" s="201"/>
      <c r="H483" s="201"/>
      <c r="I483" s="201">
        <v>2</v>
      </c>
      <c r="J483" s="201">
        <v>11</v>
      </c>
      <c r="K483" s="201">
        <v>90</v>
      </c>
      <c r="L483" s="201">
        <v>103</v>
      </c>
      <c r="M483" s="202">
        <v>98</v>
      </c>
      <c r="N483" s="202">
        <v>1.9800000190734863</v>
      </c>
      <c r="O483" s="202">
        <v>10.779999732971191</v>
      </c>
      <c r="P483" s="202">
        <v>12.159999847412109</v>
      </c>
      <c r="Q483" s="202">
        <v>24.919999599456787</v>
      </c>
    </row>
    <row r="484" spans="1:17">
      <c r="A484" s="302"/>
      <c r="B484" s="302"/>
      <c r="C484" s="294" t="s">
        <v>1312</v>
      </c>
      <c r="D484" s="203"/>
      <c r="E484" s="204"/>
      <c r="F484" s="204"/>
      <c r="G484" s="204"/>
      <c r="H484" s="204"/>
      <c r="I484" s="204">
        <v>2</v>
      </c>
      <c r="J484" s="204">
        <v>11</v>
      </c>
      <c r="K484" s="204">
        <v>90</v>
      </c>
      <c r="L484" s="204">
        <v>103</v>
      </c>
      <c r="M484" s="205">
        <v>98</v>
      </c>
      <c r="N484" s="205">
        <v>1.9800000190734863</v>
      </c>
      <c r="O484" s="205">
        <v>10.779999732971191</v>
      </c>
      <c r="P484" s="205">
        <v>12.159999847412109</v>
      </c>
      <c r="Q484" s="205">
        <v>24.919999599456787</v>
      </c>
    </row>
    <row r="485" spans="1:17">
      <c r="A485" s="302"/>
      <c r="B485" s="302"/>
      <c r="C485" s="305"/>
      <c r="D485" s="189"/>
      <c r="E485" s="191"/>
      <c r="F485" s="191"/>
      <c r="G485" s="191"/>
      <c r="H485" s="191"/>
      <c r="I485" s="191"/>
      <c r="J485" s="191"/>
      <c r="K485" s="191"/>
      <c r="L485" s="191"/>
      <c r="M485" s="192"/>
      <c r="N485" s="192"/>
      <c r="O485" s="192"/>
      <c r="P485" s="192"/>
      <c r="Q485" s="192"/>
    </row>
    <row r="486" spans="1:17">
      <c r="A486" s="302"/>
      <c r="B486" s="302" t="s">
        <v>1313</v>
      </c>
      <c r="C486" s="299" t="s">
        <v>1255</v>
      </c>
      <c r="D486" s="229"/>
      <c r="E486" s="198"/>
      <c r="F486" s="198"/>
      <c r="G486" s="198"/>
      <c r="H486" s="198"/>
      <c r="I486" s="198"/>
      <c r="J486" s="198"/>
      <c r="K486" s="198"/>
      <c r="L486" s="198"/>
      <c r="M486" s="199"/>
      <c r="N486" s="199"/>
      <c r="O486" s="199"/>
      <c r="P486" s="199"/>
      <c r="Q486" s="199"/>
    </row>
    <row r="487" spans="1:17">
      <c r="A487" s="302"/>
      <c r="B487" s="302"/>
      <c r="C487" s="302"/>
      <c r="D487" s="200" t="s">
        <v>1210</v>
      </c>
      <c r="E487" s="201"/>
      <c r="F487" s="201"/>
      <c r="G487" s="201"/>
      <c r="H487" s="201"/>
      <c r="I487" s="201">
        <v>7</v>
      </c>
      <c r="J487" s="201">
        <v>7</v>
      </c>
      <c r="K487" s="201">
        <v>71</v>
      </c>
      <c r="L487" s="201">
        <v>85</v>
      </c>
      <c r="M487" s="202">
        <v>79.125</v>
      </c>
      <c r="N487" s="202">
        <v>5.940000057220459</v>
      </c>
      <c r="O487" s="202">
        <v>11.779999732971191</v>
      </c>
      <c r="P487" s="202">
        <v>2</v>
      </c>
      <c r="Q487" s="202">
        <v>19.71999979019165</v>
      </c>
    </row>
    <row r="488" spans="1:17">
      <c r="A488" s="302"/>
      <c r="B488" s="302"/>
      <c r="C488" s="294" t="s">
        <v>1314</v>
      </c>
      <c r="D488" s="203"/>
      <c r="E488" s="204"/>
      <c r="F488" s="204"/>
      <c r="G488" s="204"/>
      <c r="H488" s="204"/>
      <c r="I488" s="204">
        <v>7</v>
      </c>
      <c r="J488" s="204">
        <v>7</v>
      </c>
      <c r="K488" s="204">
        <v>71</v>
      </c>
      <c r="L488" s="204">
        <v>85</v>
      </c>
      <c r="M488" s="205">
        <v>79.125</v>
      </c>
      <c r="N488" s="205">
        <v>5.940000057220459</v>
      </c>
      <c r="O488" s="205">
        <v>11.779999732971191</v>
      </c>
      <c r="P488" s="205">
        <v>2</v>
      </c>
      <c r="Q488" s="205">
        <v>19.71999979019165</v>
      </c>
    </row>
    <row r="489" spans="1:17">
      <c r="A489" s="302"/>
      <c r="B489" s="302"/>
      <c r="C489" s="305"/>
      <c r="D489" s="189"/>
      <c r="E489" s="191"/>
      <c r="F489" s="191"/>
      <c r="G489" s="191"/>
      <c r="H489" s="191"/>
      <c r="I489" s="191"/>
      <c r="J489" s="191"/>
      <c r="K489" s="191"/>
      <c r="L489" s="191"/>
      <c r="M489" s="192"/>
      <c r="N489" s="192"/>
      <c r="O489" s="192"/>
      <c r="P489" s="192"/>
      <c r="Q489" s="192"/>
    </row>
    <row r="490" spans="1:17">
      <c r="A490" s="294" t="s">
        <v>730</v>
      </c>
      <c r="B490" s="294"/>
      <c r="C490" s="294"/>
      <c r="D490" s="203"/>
      <c r="E490" s="204"/>
      <c r="F490" s="204"/>
      <c r="G490" s="204"/>
      <c r="H490" s="204"/>
      <c r="I490" s="204">
        <v>23</v>
      </c>
      <c r="J490" s="204">
        <v>47</v>
      </c>
      <c r="K490" s="204">
        <v>595</v>
      </c>
      <c r="L490" s="204">
        <v>665</v>
      </c>
      <c r="M490" s="205">
        <v>645.625</v>
      </c>
      <c r="N490" s="205">
        <v>31.730000019073486</v>
      </c>
      <c r="O490" s="205">
        <v>46.189999580383301</v>
      </c>
      <c r="P490" s="205">
        <v>85.609999656677246</v>
      </c>
      <c r="Q490" s="205">
        <v>163.52999925613403</v>
      </c>
    </row>
    <row r="491" spans="1:17">
      <c r="A491" s="305"/>
      <c r="B491" s="305"/>
      <c r="C491" s="305"/>
      <c r="D491" s="189"/>
      <c r="E491" s="191"/>
      <c r="F491" s="191"/>
      <c r="G491" s="191"/>
      <c r="H491" s="191"/>
      <c r="I491" s="191"/>
      <c r="J491" s="191"/>
      <c r="K491" s="191"/>
      <c r="L491" s="191"/>
      <c r="M491" s="192"/>
      <c r="N491" s="192"/>
      <c r="O491" s="192"/>
      <c r="P491" s="192"/>
      <c r="Q491" s="192"/>
    </row>
    <row r="492" spans="1:17">
      <c r="A492" s="299" t="s">
        <v>731</v>
      </c>
      <c r="B492" s="299"/>
      <c r="C492" s="299"/>
      <c r="D492" s="229"/>
      <c r="E492" s="198"/>
      <c r="F492" s="198"/>
      <c r="G492" s="198"/>
      <c r="H492" s="198"/>
      <c r="I492" s="198"/>
      <c r="J492" s="198"/>
      <c r="K492" s="198"/>
      <c r="L492" s="198"/>
      <c r="M492" s="199"/>
      <c r="N492" s="199"/>
      <c r="O492" s="199"/>
      <c r="P492" s="199"/>
      <c r="Q492" s="199"/>
    </row>
    <row r="493" spans="1:17">
      <c r="A493" s="302"/>
      <c r="B493" s="302" t="s">
        <v>739</v>
      </c>
      <c r="C493" s="299" t="s">
        <v>307</v>
      </c>
      <c r="D493" s="229"/>
      <c r="E493" s="198"/>
      <c r="F493" s="198"/>
      <c r="G493" s="198"/>
      <c r="H493" s="198"/>
      <c r="I493" s="198"/>
      <c r="J493" s="198"/>
      <c r="K493" s="198"/>
      <c r="L493" s="198"/>
      <c r="M493" s="199"/>
      <c r="N493" s="199"/>
      <c r="O493" s="199"/>
      <c r="P493" s="199"/>
      <c r="Q493" s="199"/>
    </row>
    <row r="494" spans="1:17">
      <c r="A494" s="302"/>
      <c r="B494" s="302"/>
      <c r="C494" s="302"/>
      <c r="D494" s="200" t="s">
        <v>1212</v>
      </c>
      <c r="E494" s="201"/>
      <c r="F494" s="201"/>
      <c r="G494" s="201"/>
      <c r="H494" s="201"/>
      <c r="I494" s="201">
        <v>1</v>
      </c>
      <c r="J494" s="201">
        <v>2</v>
      </c>
      <c r="K494" s="201">
        <v>24</v>
      </c>
      <c r="L494" s="201">
        <v>27</v>
      </c>
      <c r="M494" s="202">
        <v>25.625</v>
      </c>
      <c r="N494" s="202">
        <v>2</v>
      </c>
      <c r="O494" s="202">
        <v>2</v>
      </c>
      <c r="P494" s="202">
        <v>5.5100002288818359</v>
      </c>
      <c r="Q494" s="202">
        <v>9.5100002288818359</v>
      </c>
    </row>
    <row r="495" spans="1:17">
      <c r="A495" s="302"/>
      <c r="B495" s="302"/>
      <c r="C495" s="294" t="s">
        <v>741</v>
      </c>
      <c r="D495" s="203"/>
      <c r="E495" s="204"/>
      <c r="F495" s="204"/>
      <c r="G495" s="204"/>
      <c r="H495" s="204"/>
      <c r="I495" s="204">
        <v>1</v>
      </c>
      <c r="J495" s="204">
        <v>2</v>
      </c>
      <c r="K495" s="204">
        <v>24</v>
      </c>
      <c r="L495" s="204">
        <v>27</v>
      </c>
      <c r="M495" s="205">
        <v>25.625</v>
      </c>
      <c r="N495" s="205">
        <v>2</v>
      </c>
      <c r="O495" s="205">
        <v>2</v>
      </c>
      <c r="P495" s="205">
        <v>5.5100002288818359</v>
      </c>
      <c r="Q495" s="205">
        <v>9.5100002288818359</v>
      </c>
    </row>
    <row r="496" spans="1:17">
      <c r="A496" s="302"/>
      <c r="B496" s="302"/>
      <c r="C496" s="305"/>
      <c r="D496" s="189"/>
      <c r="E496" s="191"/>
      <c r="F496" s="191"/>
      <c r="G496" s="191"/>
      <c r="H496" s="191"/>
      <c r="I496" s="191"/>
      <c r="J496" s="191"/>
      <c r="K496" s="191"/>
      <c r="L496" s="191"/>
      <c r="M496" s="192"/>
      <c r="N496" s="192"/>
      <c r="O496" s="192"/>
      <c r="P496" s="192"/>
      <c r="Q496" s="192"/>
    </row>
    <row r="497" spans="1:17">
      <c r="A497" s="294" t="s">
        <v>757</v>
      </c>
      <c r="B497" s="294"/>
      <c r="C497" s="294"/>
      <c r="D497" s="203"/>
      <c r="E497" s="204"/>
      <c r="F497" s="204"/>
      <c r="G497" s="204"/>
      <c r="H497" s="204"/>
      <c r="I497" s="204">
        <v>1</v>
      </c>
      <c r="J497" s="204">
        <v>2</v>
      </c>
      <c r="K497" s="204">
        <v>24</v>
      </c>
      <c r="L497" s="204">
        <v>27</v>
      </c>
      <c r="M497" s="205">
        <v>25.625</v>
      </c>
      <c r="N497" s="205">
        <v>2</v>
      </c>
      <c r="O497" s="205">
        <v>2</v>
      </c>
      <c r="P497" s="205">
        <v>5.5100002288818359</v>
      </c>
      <c r="Q497" s="205">
        <v>9.5100002288818359</v>
      </c>
    </row>
    <row r="498" spans="1:17">
      <c r="A498" s="305"/>
      <c r="B498" s="305"/>
      <c r="C498" s="305"/>
      <c r="D498" s="189"/>
      <c r="E498" s="191"/>
      <c r="F498" s="191"/>
      <c r="G498" s="191"/>
      <c r="H498" s="191"/>
      <c r="I498" s="191"/>
      <c r="J498" s="191"/>
      <c r="K498" s="191"/>
      <c r="L498" s="191"/>
      <c r="M498" s="192"/>
      <c r="N498" s="192"/>
      <c r="O498" s="192"/>
      <c r="P498" s="192"/>
      <c r="Q498" s="192"/>
    </row>
    <row r="499" spans="1:17">
      <c r="A499" s="299" t="s">
        <v>758</v>
      </c>
      <c r="B499" s="299"/>
      <c r="C499" s="299"/>
      <c r="D499" s="229"/>
      <c r="E499" s="198"/>
      <c r="F499" s="198"/>
      <c r="G499" s="198"/>
      <c r="H499" s="198"/>
      <c r="I499" s="198"/>
      <c r="J499" s="198"/>
      <c r="K499" s="198"/>
      <c r="L499" s="198"/>
      <c r="M499" s="199"/>
      <c r="N499" s="199"/>
      <c r="O499" s="199"/>
      <c r="P499" s="199"/>
      <c r="Q499" s="199"/>
    </row>
    <row r="500" spans="1:17">
      <c r="A500" s="302"/>
      <c r="B500" s="302" t="s">
        <v>939</v>
      </c>
      <c r="C500" s="299" t="s">
        <v>350</v>
      </c>
      <c r="D500" s="229"/>
      <c r="E500" s="198"/>
      <c r="F500" s="198"/>
      <c r="G500" s="198"/>
      <c r="H500" s="198"/>
      <c r="I500" s="198"/>
      <c r="J500" s="198"/>
      <c r="K500" s="198"/>
      <c r="L500" s="198"/>
      <c r="M500" s="199"/>
      <c r="N500" s="199"/>
      <c r="O500" s="199"/>
      <c r="P500" s="199"/>
      <c r="Q500" s="199"/>
    </row>
    <row r="501" spans="1:17">
      <c r="A501" s="302"/>
      <c r="B501" s="302"/>
      <c r="C501" s="302"/>
      <c r="D501" s="200" t="s">
        <v>1213</v>
      </c>
      <c r="E501" s="201"/>
      <c r="F501" s="201"/>
      <c r="G501" s="201"/>
      <c r="H501" s="201"/>
      <c r="I501" s="201">
        <v>0</v>
      </c>
      <c r="J501" s="201">
        <v>4</v>
      </c>
      <c r="K501" s="201">
        <v>9</v>
      </c>
      <c r="L501" s="201">
        <v>13</v>
      </c>
      <c r="M501" s="202">
        <v>11.25</v>
      </c>
      <c r="N501" s="202">
        <v>0</v>
      </c>
      <c r="O501" s="202">
        <v>0.20000000298023224</v>
      </c>
      <c r="P501" s="202">
        <v>2.2100000381469727</v>
      </c>
      <c r="Q501" s="202">
        <v>2.4100000411272049</v>
      </c>
    </row>
    <row r="502" spans="1:17">
      <c r="A502" s="302"/>
      <c r="B502" s="302"/>
      <c r="C502" s="294" t="s">
        <v>941</v>
      </c>
      <c r="D502" s="203"/>
      <c r="E502" s="204"/>
      <c r="F502" s="204"/>
      <c r="G502" s="204"/>
      <c r="H502" s="204"/>
      <c r="I502" s="204">
        <v>0</v>
      </c>
      <c r="J502" s="204">
        <v>4</v>
      </c>
      <c r="K502" s="204">
        <v>9</v>
      </c>
      <c r="L502" s="204">
        <v>13</v>
      </c>
      <c r="M502" s="205">
        <v>11.25</v>
      </c>
      <c r="N502" s="205">
        <v>0</v>
      </c>
      <c r="O502" s="205">
        <v>0.20000000298023224</v>
      </c>
      <c r="P502" s="205">
        <v>2.2100000381469727</v>
      </c>
      <c r="Q502" s="205">
        <v>2.4100000411272049</v>
      </c>
    </row>
    <row r="503" spans="1:17">
      <c r="A503" s="302"/>
      <c r="B503" s="302"/>
      <c r="C503" s="305"/>
      <c r="D503" s="189"/>
      <c r="E503" s="191"/>
      <c r="F503" s="191"/>
      <c r="G503" s="191"/>
      <c r="H503" s="191"/>
      <c r="I503" s="191"/>
      <c r="J503" s="191"/>
      <c r="K503" s="191"/>
      <c r="L503" s="191"/>
      <c r="M503" s="192"/>
      <c r="N503" s="192"/>
      <c r="O503" s="192"/>
      <c r="P503" s="192"/>
      <c r="Q503" s="192"/>
    </row>
    <row r="504" spans="1:17">
      <c r="A504" s="294" t="s">
        <v>784</v>
      </c>
      <c r="B504" s="294"/>
      <c r="C504" s="294"/>
      <c r="D504" s="203"/>
      <c r="E504" s="204"/>
      <c r="F504" s="204"/>
      <c r="G504" s="204"/>
      <c r="H504" s="204"/>
      <c r="I504" s="204">
        <v>0</v>
      </c>
      <c r="J504" s="204">
        <v>4</v>
      </c>
      <c r="K504" s="204">
        <v>9</v>
      </c>
      <c r="L504" s="204">
        <v>13</v>
      </c>
      <c r="M504" s="205">
        <v>11.25</v>
      </c>
      <c r="N504" s="205">
        <v>0</v>
      </c>
      <c r="O504" s="205">
        <v>0.20000000298023224</v>
      </c>
      <c r="P504" s="205">
        <v>2.2100000381469727</v>
      </c>
      <c r="Q504" s="205">
        <v>2.4100000411272049</v>
      </c>
    </row>
    <row r="505" spans="1:17">
      <c r="A505" s="305"/>
      <c r="B505" s="305"/>
      <c r="C505" s="305"/>
      <c r="D505" s="189"/>
      <c r="E505" s="191"/>
      <c r="F505" s="191"/>
      <c r="G505" s="191"/>
      <c r="H505" s="191"/>
      <c r="I505" s="191"/>
      <c r="J505" s="191"/>
      <c r="K505" s="191"/>
      <c r="L505" s="191"/>
      <c r="M505" s="192"/>
      <c r="N505" s="192"/>
      <c r="O505" s="192"/>
      <c r="P505" s="192"/>
      <c r="Q505" s="192"/>
    </row>
    <row r="506" spans="1:17">
      <c r="A506" s="299" t="s">
        <v>804</v>
      </c>
      <c r="B506" s="299"/>
      <c r="C506" s="299"/>
      <c r="D506" s="229"/>
      <c r="E506" s="198"/>
      <c r="F506" s="198"/>
      <c r="G506" s="198"/>
      <c r="H506" s="198"/>
      <c r="I506" s="198"/>
      <c r="J506" s="198"/>
      <c r="K506" s="198"/>
      <c r="L506" s="198"/>
      <c r="M506" s="199"/>
      <c r="N506" s="199"/>
      <c r="O506" s="199"/>
      <c r="P506" s="199"/>
      <c r="Q506" s="199"/>
    </row>
    <row r="507" spans="1:17">
      <c r="A507" s="302"/>
      <c r="B507" s="302" t="s">
        <v>805</v>
      </c>
      <c r="C507" s="299" t="s">
        <v>296</v>
      </c>
      <c r="D507" s="229"/>
      <c r="E507" s="198"/>
      <c r="F507" s="198"/>
      <c r="G507" s="198"/>
      <c r="H507" s="198"/>
      <c r="I507" s="198"/>
      <c r="J507" s="198"/>
      <c r="K507" s="198"/>
      <c r="L507" s="198"/>
      <c r="M507" s="199"/>
      <c r="N507" s="199"/>
      <c r="O507" s="199"/>
      <c r="P507" s="199"/>
      <c r="Q507" s="199"/>
    </row>
    <row r="508" spans="1:17">
      <c r="A508" s="302"/>
      <c r="B508" s="302"/>
      <c r="C508" s="302"/>
      <c r="D508" s="200" t="s">
        <v>1214</v>
      </c>
      <c r="E508" s="201"/>
      <c r="F508" s="201"/>
      <c r="G508" s="201"/>
      <c r="H508" s="201"/>
      <c r="I508" s="201">
        <v>0</v>
      </c>
      <c r="J508" s="201">
        <v>6</v>
      </c>
      <c r="K508" s="201">
        <v>142</v>
      </c>
      <c r="L508" s="201">
        <v>148</v>
      </c>
      <c r="M508" s="202">
        <v>145.5</v>
      </c>
      <c r="N508" s="202">
        <v>22.5</v>
      </c>
      <c r="O508" s="202">
        <v>0</v>
      </c>
      <c r="P508" s="202">
        <v>8.6599998474121094</v>
      </c>
      <c r="Q508" s="202">
        <v>31.159999847412109</v>
      </c>
    </row>
    <row r="509" spans="1:17">
      <c r="A509" s="302"/>
      <c r="B509" s="302"/>
      <c r="C509" s="294" t="s">
        <v>817</v>
      </c>
      <c r="D509" s="203"/>
      <c r="E509" s="204"/>
      <c r="F509" s="204"/>
      <c r="G509" s="204"/>
      <c r="H509" s="204"/>
      <c r="I509" s="204">
        <v>0</v>
      </c>
      <c r="J509" s="204">
        <v>6</v>
      </c>
      <c r="K509" s="204">
        <v>142</v>
      </c>
      <c r="L509" s="204">
        <v>148</v>
      </c>
      <c r="M509" s="205">
        <v>145.5</v>
      </c>
      <c r="N509" s="205">
        <v>22.5</v>
      </c>
      <c r="O509" s="205">
        <v>0</v>
      </c>
      <c r="P509" s="205">
        <v>8.6599998474121094</v>
      </c>
      <c r="Q509" s="205">
        <v>31.159999847412109</v>
      </c>
    </row>
    <row r="510" spans="1:17">
      <c r="A510" s="302"/>
      <c r="B510" s="302"/>
      <c r="C510" s="305"/>
      <c r="D510" s="189"/>
      <c r="E510" s="191"/>
      <c r="F510" s="191"/>
      <c r="G510" s="191"/>
      <c r="H510" s="191"/>
      <c r="I510" s="191"/>
      <c r="J510" s="191"/>
      <c r="K510" s="191"/>
      <c r="L510" s="191"/>
      <c r="M510" s="192"/>
      <c r="N510" s="192"/>
      <c r="O510" s="192"/>
      <c r="P510" s="192"/>
      <c r="Q510" s="192"/>
    </row>
    <row r="511" spans="1:17">
      <c r="A511" s="294" t="s">
        <v>852</v>
      </c>
      <c r="B511" s="294"/>
      <c r="C511" s="294"/>
      <c r="D511" s="203"/>
      <c r="E511" s="204"/>
      <c r="F511" s="204"/>
      <c r="G511" s="204"/>
      <c r="H511" s="204"/>
      <c r="I511" s="204">
        <v>0</v>
      </c>
      <c r="J511" s="204">
        <v>6</v>
      </c>
      <c r="K511" s="204">
        <v>142</v>
      </c>
      <c r="L511" s="204">
        <v>148</v>
      </c>
      <c r="M511" s="205">
        <v>145.5</v>
      </c>
      <c r="N511" s="205">
        <v>22.5</v>
      </c>
      <c r="O511" s="205">
        <v>0</v>
      </c>
      <c r="P511" s="205">
        <v>8.6599998474121094</v>
      </c>
      <c r="Q511" s="205">
        <v>31.159999847412109</v>
      </c>
    </row>
    <row r="512" spans="1:17">
      <c r="A512" s="305"/>
      <c r="B512" s="305"/>
      <c r="C512" s="305"/>
      <c r="D512" s="189"/>
      <c r="E512" s="191"/>
      <c r="F512" s="191"/>
      <c r="G512" s="191"/>
      <c r="H512" s="191"/>
      <c r="I512" s="191"/>
      <c r="J512" s="191"/>
      <c r="K512" s="191"/>
      <c r="L512" s="191"/>
      <c r="M512" s="192"/>
      <c r="N512" s="192"/>
      <c r="O512" s="192"/>
      <c r="P512" s="192"/>
      <c r="Q512" s="192"/>
    </row>
    <row r="513" spans="1:17">
      <c r="A513" s="299" t="s">
        <v>878</v>
      </c>
      <c r="B513" s="299"/>
      <c r="C513" s="299"/>
      <c r="D513" s="229"/>
      <c r="E513" s="198"/>
      <c r="F513" s="198"/>
      <c r="G513" s="198"/>
      <c r="H513" s="198"/>
      <c r="I513" s="198"/>
      <c r="J513" s="198"/>
      <c r="K513" s="198"/>
      <c r="L513" s="198"/>
      <c r="M513" s="199"/>
      <c r="N513" s="199"/>
      <c r="O513" s="199"/>
      <c r="P513" s="199"/>
      <c r="Q513" s="199"/>
    </row>
    <row r="514" spans="1:17">
      <c r="A514" s="302"/>
      <c r="B514" s="302" t="s">
        <v>883</v>
      </c>
      <c r="C514" s="299" t="s">
        <v>305</v>
      </c>
      <c r="D514" s="229"/>
      <c r="E514" s="198"/>
      <c r="F514" s="198"/>
      <c r="G514" s="198"/>
      <c r="H514" s="198"/>
      <c r="I514" s="198"/>
      <c r="J514" s="198"/>
      <c r="K514" s="198"/>
      <c r="L514" s="198"/>
      <c r="M514" s="199"/>
      <c r="N514" s="199"/>
      <c r="O514" s="199"/>
      <c r="P514" s="199"/>
      <c r="Q514" s="199"/>
    </row>
    <row r="515" spans="1:17">
      <c r="A515" s="302"/>
      <c r="B515" s="302"/>
      <c r="C515" s="302"/>
      <c r="D515" s="200" t="s">
        <v>1215</v>
      </c>
      <c r="E515" s="201"/>
      <c r="F515" s="201"/>
      <c r="G515" s="201"/>
      <c r="H515" s="201"/>
      <c r="I515" s="201">
        <v>1</v>
      </c>
      <c r="J515" s="201">
        <v>3</v>
      </c>
      <c r="K515" s="201">
        <v>91</v>
      </c>
      <c r="L515" s="201">
        <v>95</v>
      </c>
      <c r="M515" s="202">
        <v>93.375</v>
      </c>
      <c r="N515" s="202">
        <v>7.7100000381469727</v>
      </c>
      <c r="O515" s="202">
        <v>2</v>
      </c>
      <c r="P515" s="202">
        <v>17</v>
      </c>
      <c r="Q515" s="202">
        <v>26.710000038146973</v>
      </c>
    </row>
    <row r="516" spans="1:17">
      <c r="A516" s="302"/>
      <c r="B516" s="302"/>
      <c r="C516" s="294" t="s">
        <v>885</v>
      </c>
      <c r="D516" s="203"/>
      <c r="E516" s="204"/>
      <c r="F516" s="204"/>
      <c r="G516" s="204"/>
      <c r="H516" s="204"/>
      <c r="I516" s="204">
        <v>1</v>
      </c>
      <c r="J516" s="204">
        <v>3</v>
      </c>
      <c r="K516" s="204">
        <v>91</v>
      </c>
      <c r="L516" s="204">
        <v>95</v>
      </c>
      <c r="M516" s="205">
        <v>93.375</v>
      </c>
      <c r="N516" s="205">
        <v>7.7100000381469727</v>
      </c>
      <c r="O516" s="205">
        <v>2</v>
      </c>
      <c r="P516" s="205">
        <v>17</v>
      </c>
      <c r="Q516" s="205">
        <v>26.710000038146973</v>
      </c>
    </row>
    <row r="517" spans="1:17">
      <c r="A517" s="302"/>
      <c r="B517" s="302"/>
      <c r="C517" s="305"/>
      <c r="D517" s="189"/>
      <c r="E517" s="191"/>
      <c r="F517" s="191"/>
      <c r="G517" s="191"/>
      <c r="H517" s="191"/>
      <c r="I517" s="191"/>
      <c r="J517" s="191"/>
      <c r="K517" s="191"/>
      <c r="L517" s="191"/>
      <c r="M517" s="192"/>
      <c r="N517" s="192"/>
      <c r="O517" s="192"/>
      <c r="P517" s="192"/>
      <c r="Q517" s="192"/>
    </row>
    <row r="518" spans="1:17">
      <c r="A518" s="294" t="s">
        <v>926</v>
      </c>
      <c r="B518" s="294"/>
      <c r="C518" s="294"/>
      <c r="D518" s="203"/>
      <c r="E518" s="204"/>
      <c r="F518" s="204"/>
      <c r="G518" s="204"/>
      <c r="H518" s="204"/>
      <c r="I518" s="204">
        <v>1</v>
      </c>
      <c r="J518" s="204">
        <v>3</v>
      </c>
      <c r="K518" s="204">
        <v>91</v>
      </c>
      <c r="L518" s="204">
        <v>95</v>
      </c>
      <c r="M518" s="205">
        <v>93.375</v>
      </c>
      <c r="N518" s="205">
        <v>7.7100000381469727</v>
      </c>
      <c r="O518" s="205">
        <v>2</v>
      </c>
      <c r="P518" s="205">
        <v>17</v>
      </c>
      <c r="Q518" s="205">
        <v>26.710000038146973</v>
      </c>
    </row>
    <row r="519" spans="1:17">
      <c r="A519" s="305"/>
      <c r="B519" s="305"/>
      <c r="C519" s="305"/>
      <c r="D519" s="189"/>
      <c r="E519" s="191"/>
      <c r="F519" s="191"/>
      <c r="G519" s="191"/>
      <c r="H519" s="191"/>
      <c r="I519" s="191"/>
      <c r="J519" s="191"/>
      <c r="K519" s="191"/>
      <c r="L519" s="191"/>
      <c r="M519" s="192"/>
      <c r="N519" s="192"/>
      <c r="O519" s="192"/>
      <c r="P519" s="192"/>
      <c r="Q519" s="192"/>
    </row>
    <row r="520" spans="1:17">
      <c r="A520" s="116" t="s">
        <v>1216</v>
      </c>
      <c r="B520" s="294"/>
      <c r="C520" s="294"/>
      <c r="D520" s="203"/>
      <c r="E520" s="204"/>
      <c r="F520" s="204"/>
      <c r="G520" s="204"/>
      <c r="H520" s="204"/>
      <c r="I520" s="204">
        <v>29</v>
      </c>
      <c r="J520" s="204">
        <v>100</v>
      </c>
      <c r="K520" s="204">
        <v>2841</v>
      </c>
      <c r="L520" s="204">
        <v>2970</v>
      </c>
      <c r="M520" s="205">
        <v>2985.75</v>
      </c>
      <c r="N520" s="205">
        <v>159.37000054121017</v>
      </c>
      <c r="O520" s="205">
        <v>174.69999928772449</v>
      </c>
      <c r="P520" s="205">
        <v>431.95000034570694</v>
      </c>
      <c r="Q520" s="205">
        <v>766.02000017464161</v>
      </c>
    </row>
    <row r="521" spans="1:17">
      <c r="A521" s="308"/>
      <c r="B521" s="294"/>
      <c r="C521" s="294"/>
      <c r="D521" s="203"/>
      <c r="E521" s="204"/>
      <c r="F521" s="204"/>
      <c r="G521" s="204"/>
      <c r="H521" s="204"/>
      <c r="I521" s="204"/>
      <c r="J521" s="204"/>
      <c r="K521" s="204"/>
      <c r="L521" s="204"/>
      <c r="M521" s="205"/>
      <c r="N521" s="205"/>
      <c r="O521" s="205"/>
      <c r="P521" s="205"/>
      <c r="Q521" s="205"/>
    </row>
    <row r="522" spans="1:17">
      <c r="A522" s="309" t="s">
        <v>17</v>
      </c>
      <c r="B522" s="310"/>
      <c r="C522" s="310"/>
      <c r="D522" s="232"/>
      <c r="E522" s="208">
        <v>29477829</v>
      </c>
      <c r="F522" s="208">
        <v>8299089</v>
      </c>
      <c r="G522" s="208">
        <v>37776918</v>
      </c>
      <c r="H522" s="208">
        <v>5524607</v>
      </c>
      <c r="I522" s="208">
        <v>172</v>
      </c>
      <c r="J522" s="208">
        <v>725</v>
      </c>
      <c r="K522" s="208">
        <v>18106</v>
      </c>
      <c r="L522" s="208">
        <v>19003</v>
      </c>
      <c r="M522" s="209">
        <v>19330.5</v>
      </c>
      <c r="N522" s="209">
        <v>1470.8499995470047</v>
      </c>
      <c r="O522" s="209">
        <v>960.25000423192978</v>
      </c>
      <c r="P522" s="209">
        <v>2854.2299986854196</v>
      </c>
      <c r="Q522" s="209">
        <v>5285.330002464354</v>
      </c>
    </row>
    <row r="524" spans="1:17">
      <c r="C524" s="233" t="s">
        <v>1217</v>
      </c>
    </row>
  </sheetData>
  <mergeCells count="2">
    <mergeCell ref="I4:M4"/>
    <mergeCell ref="N4:Q4"/>
  </mergeCells>
  <hyperlinks>
    <hyperlink ref="D1" location="Efnisyfirlit!A1" display="Efnisyfirlit" xr:uid="{70A1DD1C-32F4-4291-BBBC-2B42CC996E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F821-D8BC-4B26-90F7-0BB769E45C67}">
  <dimension ref="A1:M33"/>
  <sheetViews>
    <sheetView workbookViewId="0">
      <selection activeCell="A2" sqref="A2"/>
    </sheetView>
  </sheetViews>
  <sheetFormatPr defaultRowHeight="14.5"/>
  <cols>
    <col min="1" max="1" width="26.6328125" customWidth="1"/>
    <col min="2" max="2" width="11.6328125" customWidth="1"/>
    <col min="3" max="3" width="0.6328125" customWidth="1"/>
    <col min="4" max="6" width="12.08984375" customWidth="1"/>
    <col min="7" max="7" width="10.54296875" customWidth="1"/>
    <col min="8" max="8" width="11.54296875" customWidth="1"/>
    <col min="9" max="9" width="0.6328125" customWidth="1"/>
    <col min="10" max="10" width="13" customWidth="1"/>
    <col min="11" max="11" width="10.6328125" customWidth="1"/>
    <col min="12" max="12" width="0.6328125" customWidth="1"/>
    <col min="13" max="13" width="12" customWidth="1"/>
  </cols>
  <sheetData>
    <row r="1" spans="1:13">
      <c r="A1" s="235" t="s">
        <v>1223</v>
      </c>
    </row>
    <row r="2" spans="1:13" ht="15.5">
      <c r="A2" s="2" t="s">
        <v>1227</v>
      </c>
    </row>
    <row r="3" spans="1:1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>
      <c r="A4" s="16"/>
      <c r="B4" s="22" t="s">
        <v>60</v>
      </c>
      <c r="C4" s="23"/>
      <c r="D4" s="24" t="s">
        <v>61</v>
      </c>
      <c r="E4" s="24" t="s">
        <v>62</v>
      </c>
      <c r="F4" s="24" t="s">
        <v>63</v>
      </c>
      <c r="G4" s="25"/>
      <c r="H4" s="22" t="s">
        <v>32</v>
      </c>
      <c r="I4" s="26"/>
      <c r="J4" s="27" t="s">
        <v>64</v>
      </c>
      <c r="K4" s="24" t="s">
        <v>65</v>
      </c>
      <c r="L4" s="28"/>
      <c r="M4" s="22"/>
    </row>
    <row r="5" spans="1:13">
      <c r="A5" s="16"/>
      <c r="B5" s="29" t="s">
        <v>66</v>
      </c>
      <c r="C5" s="23"/>
      <c r="D5" s="30" t="s">
        <v>67</v>
      </c>
      <c r="E5" s="30" t="s">
        <v>68</v>
      </c>
      <c r="F5" s="30" t="s">
        <v>69</v>
      </c>
      <c r="G5" s="31" t="s">
        <v>31</v>
      </c>
      <c r="H5" s="29" t="s">
        <v>70</v>
      </c>
      <c r="I5" s="26"/>
      <c r="J5" s="32" t="s">
        <v>71</v>
      </c>
      <c r="K5" s="30" t="s">
        <v>72</v>
      </c>
      <c r="L5" s="28"/>
      <c r="M5" s="29" t="s">
        <v>73</v>
      </c>
    </row>
    <row r="6" spans="1:13">
      <c r="A6" s="33" t="s">
        <v>74</v>
      </c>
      <c r="B6" s="124"/>
      <c r="C6" s="16"/>
      <c r="D6" s="16"/>
      <c r="E6" s="16"/>
      <c r="F6" s="16"/>
      <c r="G6" s="16"/>
      <c r="H6" s="124"/>
      <c r="I6" s="16"/>
      <c r="J6" s="16"/>
      <c r="K6" s="16"/>
      <c r="L6" s="16"/>
      <c r="M6" s="124"/>
    </row>
    <row r="7" spans="1:13">
      <c r="A7" s="36" t="s">
        <v>1228</v>
      </c>
      <c r="B7" s="37">
        <v>184091703.68700001</v>
      </c>
      <c r="C7" s="39"/>
      <c r="D7" s="39"/>
      <c r="E7" s="39"/>
      <c r="F7" s="39"/>
      <c r="G7" s="39"/>
      <c r="H7" s="40"/>
      <c r="I7" s="39"/>
      <c r="J7" s="39"/>
      <c r="K7" s="39"/>
      <c r="L7" s="39"/>
      <c r="M7" s="37">
        <f>B7</f>
        <v>184091703.68700001</v>
      </c>
    </row>
    <row r="8" spans="1:13">
      <c r="A8" s="41" t="s">
        <v>76</v>
      </c>
      <c r="B8" s="42">
        <v>38438014.371000007</v>
      </c>
      <c r="C8" s="16"/>
      <c r="D8" s="16"/>
      <c r="E8" s="16"/>
      <c r="F8" s="16"/>
      <c r="G8" s="16"/>
      <c r="H8" s="34"/>
      <c r="I8" s="16"/>
      <c r="J8" s="16"/>
      <c r="K8" s="16"/>
      <c r="L8" s="16"/>
      <c r="M8" s="42">
        <f>B8</f>
        <v>38438014.371000007</v>
      </c>
    </row>
    <row r="9" spans="1:13">
      <c r="A9" s="36" t="s">
        <v>77</v>
      </c>
      <c r="B9" s="37">
        <v>40842974.207999989</v>
      </c>
      <c r="C9" s="39"/>
      <c r="D9" s="39"/>
      <c r="E9" s="39"/>
      <c r="F9" s="39"/>
      <c r="G9" s="39"/>
      <c r="H9" s="40"/>
      <c r="I9" s="39"/>
      <c r="J9" s="39"/>
      <c r="K9" s="39"/>
      <c r="L9" s="39"/>
      <c r="M9" s="37">
        <f>B9</f>
        <v>40842974.207999989</v>
      </c>
    </row>
    <row r="10" spans="1:13">
      <c r="A10" s="43" t="s">
        <v>78</v>
      </c>
      <c r="B10" s="44">
        <v>4512198.8120000018</v>
      </c>
      <c r="C10" s="18"/>
      <c r="D10" s="18"/>
      <c r="E10" s="18"/>
      <c r="F10" s="18"/>
      <c r="G10" s="18"/>
      <c r="H10" s="46"/>
      <c r="I10" s="18"/>
      <c r="J10" s="18"/>
      <c r="K10" s="18"/>
      <c r="L10" s="18"/>
      <c r="M10" s="44">
        <f>B10</f>
        <v>4512198.8120000018</v>
      </c>
    </row>
    <row r="11" spans="1:13">
      <c r="A11" s="47" t="s">
        <v>79</v>
      </c>
      <c r="B11" s="48">
        <v>267884891.0780001</v>
      </c>
      <c r="C11" s="19"/>
      <c r="D11" s="19"/>
      <c r="E11" s="19"/>
      <c r="F11" s="19"/>
      <c r="G11" s="19"/>
      <c r="H11" s="50"/>
      <c r="I11" s="19"/>
      <c r="J11" s="19"/>
      <c r="K11" s="19"/>
      <c r="L11" s="19"/>
      <c r="M11" s="48">
        <f>B11</f>
        <v>267884891.0780001</v>
      </c>
    </row>
    <row r="12" spans="1:13">
      <c r="A12" s="16"/>
      <c r="B12" s="34"/>
      <c r="C12" s="16"/>
      <c r="D12" s="16"/>
      <c r="E12" s="16"/>
      <c r="F12" s="16"/>
      <c r="G12" s="16"/>
      <c r="H12" s="34"/>
      <c r="I12" s="16"/>
      <c r="J12" s="16"/>
      <c r="K12" s="16"/>
      <c r="L12" s="16"/>
      <c r="M12" s="34"/>
    </row>
    <row r="13" spans="1:13">
      <c r="A13" s="36" t="s">
        <v>80</v>
      </c>
      <c r="B13" s="37">
        <v>8778272.3330000024</v>
      </c>
      <c r="C13" s="39"/>
      <c r="D13" s="38">
        <v>27959386.194999993</v>
      </c>
      <c r="E13" s="38"/>
      <c r="F13" s="38">
        <v>25676441.640999995</v>
      </c>
      <c r="G13" s="38"/>
      <c r="H13" s="37">
        <v>53635827.83600001</v>
      </c>
      <c r="I13" s="39"/>
      <c r="J13" s="38"/>
      <c r="K13" s="38"/>
      <c r="L13" s="39"/>
      <c r="M13" s="37">
        <v>-44857555.502999999</v>
      </c>
    </row>
    <row r="14" spans="1:13">
      <c r="A14" s="41" t="s">
        <v>81</v>
      </c>
      <c r="B14" s="42">
        <v>1543090.4799999997</v>
      </c>
      <c r="C14" s="16"/>
      <c r="D14" s="35">
        <v>820723.61100000003</v>
      </c>
      <c r="E14" s="35"/>
      <c r="F14" s="35">
        <v>415623.54700000002</v>
      </c>
      <c r="G14" s="35"/>
      <c r="H14" s="42">
        <v>1236347.1580000005</v>
      </c>
      <c r="I14" s="16"/>
      <c r="J14" s="35"/>
      <c r="K14" s="35"/>
      <c r="L14" s="16"/>
      <c r="M14" s="42">
        <v>306743.32199999975</v>
      </c>
    </row>
    <row r="15" spans="1:13">
      <c r="A15" s="36" t="s">
        <v>82</v>
      </c>
      <c r="B15" s="37">
        <v>13679091.085000001</v>
      </c>
      <c r="C15" s="39"/>
      <c r="D15" s="38">
        <v>93948334.64199993</v>
      </c>
      <c r="E15" s="38"/>
      <c r="F15" s="38">
        <v>53000933.305999979</v>
      </c>
      <c r="G15" s="38"/>
      <c r="H15" s="37">
        <v>146949267.94800004</v>
      </c>
      <c r="I15" s="39"/>
      <c r="J15" s="38"/>
      <c r="K15" s="38"/>
      <c r="L15" s="39"/>
      <c r="M15" s="37">
        <v>-133270176.86300002</v>
      </c>
    </row>
    <row r="16" spans="1:13">
      <c r="A16" s="41" t="s">
        <v>83</v>
      </c>
      <c r="B16" s="42">
        <v>1648197.9989999987</v>
      </c>
      <c r="C16" s="16"/>
      <c r="D16" s="35">
        <v>3358132.6509999991</v>
      </c>
      <c r="E16" s="35"/>
      <c r="F16" s="35">
        <v>8269310.3010000056</v>
      </c>
      <c r="G16" s="35"/>
      <c r="H16" s="42">
        <v>11627442.952</v>
      </c>
      <c r="I16" s="16"/>
      <c r="J16" s="35"/>
      <c r="K16" s="35"/>
      <c r="L16" s="16"/>
      <c r="M16" s="42">
        <v>-9979244.9530000016</v>
      </c>
    </row>
    <row r="17" spans="1:13">
      <c r="A17" s="36" t="s">
        <v>84</v>
      </c>
      <c r="B17" s="37">
        <v>8869299.9069999978</v>
      </c>
      <c r="C17" s="39"/>
      <c r="D17" s="38">
        <v>10678026.682000004</v>
      </c>
      <c r="E17" s="38"/>
      <c r="F17" s="38">
        <v>24821387.749000002</v>
      </c>
      <c r="G17" s="38"/>
      <c r="H17" s="37">
        <v>35499414.430999994</v>
      </c>
      <c r="I17" s="39"/>
      <c r="J17" s="38"/>
      <c r="K17" s="38"/>
      <c r="L17" s="39"/>
      <c r="M17" s="37">
        <v>-26630114.524000008</v>
      </c>
    </row>
    <row r="18" spans="1:13">
      <c r="A18" s="41" t="s">
        <v>85</v>
      </c>
      <c r="B18" s="42">
        <v>606571.62800000003</v>
      </c>
      <c r="C18" s="16"/>
      <c r="D18" s="35">
        <v>1125067.3890000002</v>
      </c>
      <c r="E18" s="35"/>
      <c r="F18" s="35">
        <v>3078877.7280000011</v>
      </c>
      <c r="G18" s="35"/>
      <c r="H18" s="42">
        <v>4203945.1170000015</v>
      </c>
      <c r="I18" s="16"/>
      <c r="J18" s="35"/>
      <c r="K18" s="35"/>
      <c r="L18" s="16"/>
      <c r="M18" s="42">
        <v>-3597373.4890000015</v>
      </c>
    </row>
    <row r="19" spans="1:13">
      <c r="A19" s="36" t="s">
        <v>86</v>
      </c>
      <c r="B19" s="37">
        <v>5126121.8569999998</v>
      </c>
      <c r="C19" s="39"/>
      <c r="D19" s="38">
        <v>704290.73599999968</v>
      </c>
      <c r="E19" s="38"/>
      <c r="F19" s="38">
        <v>5320921.4679999975</v>
      </c>
      <c r="G19" s="38"/>
      <c r="H19" s="37">
        <v>6025212.203999998</v>
      </c>
      <c r="I19" s="39"/>
      <c r="J19" s="38"/>
      <c r="K19" s="38"/>
      <c r="L19" s="39"/>
      <c r="M19" s="37">
        <v>-899090.3469999996</v>
      </c>
    </row>
    <row r="20" spans="1:13">
      <c r="A20" s="41" t="s">
        <v>87</v>
      </c>
      <c r="B20" s="42">
        <v>1911281.3350000007</v>
      </c>
      <c r="C20" s="16"/>
      <c r="D20" s="35">
        <v>2187253.7799999989</v>
      </c>
      <c r="E20" s="35"/>
      <c r="F20" s="35">
        <v>2426481.2909999993</v>
      </c>
      <c r="G20" s="35"/>
      <c r="H20" s="42">
        <v>4613735.0709999986</v>
      </c>
      <c r="I20" s="16"/>
      <c r="J20" s="35"/>
      <c r="K20" s="35"/>
      <c r="L20" s="16"/>
      <c r="M20" s="42">
        <v>-2702453.736</v>
      </c>
    </row>
    <row r="21" spans="1:13">
      <c r="A21" s="36" t="s">
        <v>88</v>
      </c>
      <c r="B21" s="37">
        <v>475331.40200000012</v>
      </c>
      <c r="C21" s="39"/>
      <c r="D21" s="38">
        <v>355235.022</v>
      </c>
      <c r="E21" s="38"/>
      <c r="F21" s="38">
        <v>13822197.76</v>
      </c>
      <c r="G21" s="38"/>
      <c r="H21" s="37">
        <v>14177432.781999998</v>
      </c>
      <c r="I21" s="39"/>
      <c r="J21" s="38"/>
      <c r="K21" s="38"/>
      <c r="L21" s="39"/>
      <c r="M21" s="37">
        <v>-13702101.379999997</v>
      </c>
    </row>
    <row r="22" spans="1:13">
      <c r="A22" s="41" t="s">
        <v>89</v>
      </c>
      <c r="B22" s="42">
        <v>498968.93699999998</v>
      </c>
      <c r="C22" s="16"/>
      <c r="D22" s="35">
        <v>1131512.1970000004</v>
      </c>
      <c r="E22" s="35"/>
      <c r="F22" s="35">
        <v>3173773.2280000015</v>
      </c>
      <c r="G22" s="35"/>
      <c r="H22" s="42">
        <v>4305285.4250000007</v>
      </c>
      <c r="I22" s="16"/>
      <c r="J22" s="35"/>
      <c r="K22" s="35"/>
      <c r="L22" s="16"/>
      <c r="M22" s="42">
        <v>-3806316.4880000013</v>
      </c>
    </row>
    <row r="23" spans="1:13">
      <c r="A23" s="36" t="s">
        <v>90</v>
      </c>
      <c r="B23" s="37">
        <v>639205.32000000007</v>
      </c>
      <c r="C23" s="39"/>
      <c r="D23" s="38">
        <v>434108.42300000001</v>
      </c>
      <c r="E23" s="38"/>
      <c r="F23" s="38">
        <v>1474006.6999999997</v>
      </c>
      <c r="G23" s="38"/>
      <c r="H23" s="37">
        <v>1908115.122999999</v>
      </c>
      <c r="I23" s="39"/>
      <c r="J23" s="38"/>
      <c r="K23" s="38"/>
      <c r="L23" s="39"/>
      <c r="M23" s="37">
        <v>-1268909.8030000003</v>
      </c>
    </row>
    <row r="24" spans="1:13">
      <c r="A24" s="41" t="s">
        <v>91</v>
      </c>
      <c r="B24" s="42">
        <v>1076.5350000000001</v>
      </c>
      <c r="C24" s="16"/>
      <c r="D24" s="35"/>
      <c r="E24" s="35"/>
      <c r="F24" s="35">
        <v>437604.9</v>
      </c>
      <c r="G24" s="35"/>
      <c r="H24" s="42">
        <v>437604.9</v>
      </c>
      <c r="I24" s="16"/>
      <c r="J24" s="35"/>
      <c r="K24" s="35"/>
      <c r="L24" s="16"/>
      <c r="M24" s="42">
        <v>-436528.36499999999</v>
      </c>
    </row>
    <row r="25" spans="1:13">
      <c r="A25" s="36" t="s">
        <v>92</v>
      </c>
      <c r="B25" s="37">
        <v>4852011.493999999</v>
      </c>
      <c r="C25" s="39"/>
      <c r="D25" s="38">
        <v>11387599.322000006</v>
      </c>
      <c r="E25" s="38"/>
      <c r="F25" s="38">
        <v>10723237.047000008</v>
      </c>
      <c r="G25" s="38"/>
      <c r="H25" s="37">
        <v>22110836.368999999</v>
      </c>
      <c r="I25" s="39"/>
      <c r="J25" s="38"/>
      <c r="K25" s="38"/>
      <c r="L25" s="39"/>
      <c r="M25" s="37">
        <v>-17258824.875000004</v>
      </c>
    </row>
    <row r="26" spans="1:13">
      <c r="A26" s="41" t="s">
        <v>93</v>
      </c>
      <c r="B26" s="42"/>
      <c r="C26" s="16"/>
      <c r="D26" s="35">
        <v>8560332.3489999995</v>
      </c>
      <c r="E26" s="35">
        <v>14025663.323000001</v>
      </c>
      <c r="F26" s="35"/>
      <c r="G26" s="35"/>
      <c r="H26" s="42">
        <v>22585995.671999998</v>
      </c>
      <c r="I26" s="16"/>
      <c r="J26" s="35"/>
      <c r="K26" s="35"/>
      <c r="L26" s="16"/>
      <c r="M26" s="42">
        <v>-22585995.671999998</v>
      </c>
    </row>
    <row r="27" spans="1:13">
      <c r="A27" s="36" t="s">
        <v>94</v>
      </c>
      <c r="B27" s="37"/>
      <c r="C27" s="39"/>
      <c r="D27" s="38"/>
      <c r="E27" s="38"/>
      <c r="F27" s="38"/>
      <c r="G27" s="38"/>
      <c r="H27" s="37"/>
      <c r="I27" s="39"/>
      <c r="J27" s="38"/>
      <c r="K27" s="38">
        <v>-18014.376</v>
      </c>
      <c r="L27" s="39"/>
      <c r="M27" s="37">
        <v>-18014.376</v>
      </c>
    </row>
    <row r="28" spans="1:13">
      <c r="A28" s="43" t="s">
        <v>95</v>
      </c>
      <c r="B28" s="44"/>
      <c r="C28" s="16"/>
      <c r="D28" s="45"/>
      <c r="E28" s="45"/>
      <c r="F28" s="45"/>
      <c r="G28" s="45"/>
      <c r="H28" s="44"/>
      <c r="I28" s="16"/>
      <c r="J28" s="45">
        <v>10350526.197000001</v>
      </c>
      <c r="K28" s="45"/>
      <c r="L28" s="16"/>
      <c r="M28" s="44">
        <v>10350526.197000001</v>
      </c>
    </row>
    <row r="29" spans="1:13">
      <c r="A29" s="15" t="s">
        <v>96</v>
      </c>
      <c r="B29" s="42">
        <f>B11+SUM(B13:B28)</f>
        <v>316513411.3900001</v>
      </c>
      <c r="C29" s="16"/>
      <c r="D29" s="35">
        <f t="shared" ref="D29:M29" si="0">D11+SUM(D13:D28)</f>
        <v>162650002.99899995</v>
      </c>
      <c r="E29" s="35">
        <f t="shared" si="0"/>
        <v>14025663.323000001</v>
      </c>
      <c r="F29" s="35">
        <f t="shared" si="0"/>
        <v>152640796.66599998</v>
      </c>
      <c r="G29" s="244"/>
      <c r="H29" s="42">
        <f t="shared" si="0"/>
        <v>329316462.98800009</v>
      </c>
      <c r="I29" s="16"/>
      <c r="J29" s="35">
        <f t="shared" si="0"/>
        <v>10350526.197000001</v>
      </c>
      <c r="K29" s="35">
        <f t="shared" si="0"/>
        <v>-18014.376</v>
      </c>
      <c r="L29" s="16"/>
      <c r="M29" s="42">
        <f t="shared" si="0"/>
        <v>-2470539.7769999206</v>
      </c>
    </row>
    <row r="30" spans="1:13">
      <c r="A30" s="51"/>
      <c r="B30" s="42"/>
      <c r="C30" s="16"/>
      <c r="D30" s="35"/>
      <c r="E30" s="35"/>
      <c r="F30" s="35"/>
      <c r="G30" s="35"/>
      <c r="H30" s="42"/>
      <c r="I30" s="16"/>
      <c r="J30" s="35"/>
      <c r="K30" s="35"/>
      <c r="L30" s="16"/>
      <c r="M30" s="42"/>
    </row>
    <row r="31" spans="1:13">
      <c r="A31" s="52" t="s">
        <v>1229</v>
      </c>
      <c r="B31" s="37">
        <f>B33-B29</f>
        <v>-873947.3900001049</v>
      </c>
      <c r="C31" s="39"/>
      <c r="D31" s="38">
        <f>D33-D29</f>
        <v>4294382.0010000467</v>
      </c>
      <c r="E31" s="38">
        <f t="shared" ref="E31:G31" si="1">E33-E29</f>
        <v>406241.67699999921</v>
      </c>
      <c r="F31" s="38">
        <f t="shared" si="1"/>
        <v>-48105019.665999979</v>
      </c>
      <c r="G31" s="38">
        <f t="shared" si="1"/>
        <v>12196451</v>
      </c>
      <c r="H31" s="37">
        <f>H33-H29</f>
        <v>-31207943.988000095</v>
      </c>
      <c r="I31" s="39"/>
      <c r="J31" s="38">
        <f>J33-J29</f>
        <v>-15013355.197000001</v>
      </c>
      <c r="K31" s="38">
        <f>K33-K29</f>
        <v>384714.37599999999</v>
      </c>
      <c r="L31" s="39"/>
      <c r="M31" s="37">
        <f>M33-M29</f>
        <v>15705355.776999921</v>
      </c>
    </row>
    <row r="32" spans="1:13">
      <c r="A32" s="51"/>
      <c r="B32" s="42"/>
      <c r="C32" s="16"/>
      <c r="D32" s="35"/>
      <c r="E32" s="35"/>
      <c r="F32" s="35"/>
      <c r="G32" s="35"/>
      <c r="H32" s="42"/>
      <c r="I32" s="16"/>
      <c r="J32" s="35"/>
      <c r="K32" s="35"/>
      <c r="L32" s="16"/>
      <c r="M32" s="42"/>
    </row>
    <row r="33" spans="1:13">
      <c r="A33" s="15" t="s">
        <v>97</v>
      </c>
      <c r="B33" s="53">
        <v>315639464</v>
      </c>
      <c r="C33" s="16"/>
      <c r="D33" s="49">
        <v>166944385</v>
      </c>
      <c r="E33" s="49">
        <v>14431905</v>
      </c>
      <c r="F33" s="49">
        <v>104535777</v>
      </c>
      <c r="G33" s="49">
        <v>12196451</v>
      </c>
      <c r="H33" s="53">
        <v>298108519</v>
      </c>
      <c r="I33" s="16"/>
      <c r="J33" s="49">
        <v>-4662829</v>
      </c>
      <c r="K33" s="49">
        <v>366700</v>
      </c>
      <c r="L33" s="16"/>
      <c r="M33" s="53">
        <f>B33-H33+J33+K33</f>
        <v>13234816</v>
      </c>
    </row>
  </sheetData>
  <hyperlinks>
    <hyperlink ref="A1" location="Efnisyfirlit!A1" display="Efnisyfirlit" xr:uid="{322CD05C-2414-4336-8775-C1CEADBF27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3A53-A9AC-4B87-A9F4-DE0E3F400149}">
  <dimension ref="A1:Q151"/>
  <sheetViews>
    <sheetView workbookViewId="0"/>
  </sheetViews>
  <sheetFormatPr defaultRowHeight="14.5"/>
  <cols>
    <col min="1" max="1" width="31.54296875" customWidth="1"/>
    <col min="2" max="10" width="12.453125" hidden="1" customWidth="1"/>
    <col min="11" max="15" width="12.453125" customWidth="1"/>
    <col min="16" max="18" width="13.36328125" customWidth="1"/>
  </cols>
  <sheetData>
    <row r="1" spans="1:17">
      <c r="A1" s="235" t="s">
        <v>1223</v>
      </c>
    </row>
    <row r="2" spans="1:17" ht="15.5">
      <c r="A2" s="2" t="s">
        <v>1230</v>
      </c>
    </row>
    <row r="4" spans="1:17">
      <c r="A4" s="54" t="s">
        <v>98</v>
      </c>
      <c r="B4" s="16"/>
      <c r="C4" s="16"/>
      <c r="D4" s="16"/>
      <c r="E4" s="16"/>
      <c r="F4" s="16"/>
      <c r="G4" s="16"/>
      <c r="H4" s="16"/>
    </row>
    <row r="5" spans="1:17">
      <c r="B5" s="56">
        <v>2002</v>
      </c>
      <c r="C5" s="55">
        <v>2003</v>
      </c>
      <c r="D5" s="56">
        <v>2004</v>
      </c>
      <c r="E5" s="55">
        <v>2005</v>
      </c>
      <c r="F5" s="56">
        <v>2006</v>
      </c>
      <c r="G5" s="55">
        <v>2007</v>
      </c>
      <c r="H5" s="56">
        <v>2008</v>
      </c>
      <c r="I5" s="55">
        <v>2009</v>
      </c>
      <c r="J5" s="56">
        <v>2010</v>
      </c>
      <c r="K5" s="55">
        <v>2011</v>
      </c>
      <c r="L5" s="56">
        <v>2012</v>
      </c>
      <c r="M5" s="55">
        <v>2013</v>
      </c>
      <c r="N5" s="56">
        <v>2014</v>
      </c>
      <c r="O5" s="55">
        <v>2015</v>
      </c>
      <c r="P5" s="56">
        <v>2016</v>
      </c>
      <c r="Q5" s="55">
        <v>2017</v>
      </c>
    </row>
    <row r="6" spans="1:17">
      <c r="A6" s="57" t="s">
        <v>99</v>
      </c>
      <c r="B6" s="51"/>
      <c r="C6" s="58"/>
      <c r="D6" s="51"/>
      <c r="E6" s="58"/>
      <c r="F6" s="51"/>
      <c r="G6" s="58"/>
      <c r="H6" s="51"/>
      <c r="I6" s="58"/>
      <c r="J6" s="51"/>
      <c r="K6" s="58"/>
      <c r="L6" s="51"/>
      <c r="M6" s="58"/>
      <c r="N6" s="51"/>
      <c r="O6" s="58"/>
      <c r="P6" s="51"/>
      <c r="Q6" s="245"/>
    </row>
    <row r="7" spans="1:17">
      <c r="A7" s="16" t="s">
        <v>24</v>
      </c>
      <c r="B7" s="129">
        <v>64738805</v>
      </c>
      <c r="C7" s="59">
        <v>68494678</v>
      </c>
      <c r="D7" s="129">
        <v>74141010.365700006</v>
      </c>
      <c r="E7" s="59">
        <v>83787089.555000007</v>
      </c>
      <c r="F7" s="129">
        <v>96665641.859999999</v>
      </c>
      <c r="G7" s="59">
        <v>111918365.81999999</v>
      </c>
      <c r="H7" s="129">
        <v>124494602.76000001</v>
      </c>
      <c r="I7" s="59">
        <v>127468440.41</v>
      </c>
      <c r="J7" s="129">
        <v>126325560</v>
      </c>
      <c r="K7" s="59">
        <v>138368570</v>
      </c>
      <c r="L7" s="129">
        <v>147688802.14199999</v>
      </c>
      <c r="M7" s="59">
        <v>158247103</v>
      </c>
      <c r="N7" s="129">
        <v>167199855</v>
      </c>
      <c r="O7" s="59">
        <v>180215769</v>
      </c>
      <c r="P7" s="129">
        <v>200864226.31199998</v>
      </c>
      <c r="Q7" s="246">
        <v>222439669.69999999</v>
      </c>
    </row>
    <row r="8" spans="1:17">
      <c r="A8" s="16" t="s">
        <v>25</v>
      </c>
      <c r="B8" s="129">
        <v>7805037</v>
      </c>
      <c r="C8" s="59">
        <v>8152793</v>
      </c>
      <c r="D8" s="129">
        <v>8796265.5710000005</v>
      </c>
      <c r="E8" s="59">
        <v>10550246.119000001</v>
      </c>
      <c r="F8" s="129">
        <v>12880197.210000001</v>
      </c>
      <c r="G8" s="59">
        <v>15868986.859999999</v>
      </c>
      <c r="H8" s="129">
        <v>16129234.359999999</v>
      </c>
      <c r="I8" s="59">
        <v>14954799.66</v>
      </c>
      <c r="J8" s="129">
        <v>16328584</v>
      </c>
      <c r="K8" s="59">
        <v>24092252</v>
      </c>
      <c r="L8" s="129">
        <v>25622056.897</v>
      </c>
      <c r="M8" s="59">
        <v>27609296</v>
      </c>
      <c r="N8" s="129">
        <v>29686233</v>
      </c>
      <c r="O8" s="59">
        <v>33286598</v>
      </c>
      <c r="P8" s="129">
        <v>37301582.971000001</v>
      </c>
      <c r="Q8" s="246">
        <v>40908266.700000003</v>
      </c>
    </row>
    <row r="9" spans="1:17">
      <c r="A9" s="18" t="s">
        <v>26</v>
      </c>
      <c r="B9" s="247">
        <v>14595031</v>
      </c>
      <c r="C9" s="60">
        <v>16169360</v>
      </c>
      <c r="D9" s="247">
        <v>18695538.712899998</v>
      </c>
      <c r="E9" s="60">
        <v>23072084.386</v>
      </c>
      <c r="F9" s="247">
        <v>29445543.609999999</v>
      </c>
      <c r="G9" s="60">
        <v>35172283.07</v>
      </c>
      <c r="H9" s="247">
        <v>26329317.780000001</v>
      </c>
      <c r="I9" s="60">
        <v>28475592.699999999</v>
      </c>
      <c r="J9" s="247">
        <v>30548098</v>
      </c>
      <c r="K9" s="60">
        <v>29940217</v>
      </c>
      <c r="L9" s="247">
        <v>33251713.421</v>
      </c>
      <c r="M9" s="60">
        <v>37364632</v>
      </c>
      <c r="N9" s="247">
        <v>38182455</v>
      </c>
      <c r="O9" s="60">
        <v>41620622</v>
      </c>
      <c r="P9" s="247">
        <v>46853468.787</v>
      </c>
      <c r="Q9" s="248">
        <v>52291527.700000003</v>
      </c>
    </row>
    <row r="10" spans="1:17">
      <c r="A10" s="15" t="s">
        <v>27</v>
      </c>
      <c r="B10" s="62">
        <v>87138873</v>
      </c>
      <c r="C10" s="61">
        <v>92816831</v>
      </c>
      <c r="D10" s="62">
        <v>101632814.64960001</v>
      </c>
      <c r="E10" s="61">
        <v>117409420.06</v>
      </c>
      <c r="F10" s="62">
        <v>138991382.68000001</v>
      </c>
      <c r="G10" s="61">
        <v>162959635.75</v>
      </c>
      <c r="H10" s="62">
        <v>166953154.90000001</v>
      </c>
      <c r="I10" s="61">
        <v>170898832.77000001</v>
      </c>
      <c r="J10" s="62">
        <v>173202242</v>
      </c>
      <c r="K10" s="61">
        <v>192401039</v>
      </c>
      <c r="L10" s="62">
        <v>206562572.45999998</v>
      </c>
      <c r="M10" s="61">
        <v>223221031</v>
      </c>
      <c r="N10" s="62">
        <v>235068543</v>
      </c>
      <c r="O10" s="61">
        <v>255122989</v>
      </c>
      <c r="P10" s="62">
        <v>285019278.06999999</v>
      </c>
      <c r="Q10" s="61">
        <v>315639464.09999996</v>
      </c>
    </row>
    <row r="11" spans="1:17">
      <c r="B11" s="62"/>
      <c r="C11" s="61"/>
      <c r="D11" s="62"/>
      <c r="E11" s="61"/>
      <c r="F11" s="62"/>
      <c r="G11" s="61"/>
      <c r="H11" s="62"/>
      <c r="I11" s="61"/>
      <c r="J11" s="62"/>
      <c r="K11" s="61"/>
      <c r="L11" s="62"/>
      <c r="M11" s="61"/>
      <c r="N11" s="62"/>
      <c r="O11" s="61"/>
      <c r="P11" s="62"/>
      <c r="Q11" s="61"/>
    </row>
    <row r="12" spans="1:17">
      <c r="A12" s="16" t="s">
        <v>28</v>
      </c>
      <c r="B12" s="129">
        <v>45255365</v>
      </c>
      <c r="C12" s="59">
        <v>49296961</v>
      </c>
      <c r="D12" s="129">
        <v>51452630</v>
      </c>
      <c r="E12" s="59">
        <v>58743738.313000001</v>
      </c>
      <c r="F12" s="129">
        <v>66949597.630000003</v>
      </c>
      <c r="G12" s="59">
        <v>72493932.439999998</v>
      </c>
      <c r="H12" s="129">
        <v>81438913.829999998</v>
      </c>
      <c r="I12" s="59">
        <v>88297475.790000007</v>
      </c>
      <c r="J12" s="129">
        <v>90350673</v>
      </c>
      <c r="K12" s="59">
        <v>98341257</v>
      </c>
      <c r="L12" s="129">
        <v>104042586.87199999</v>
      </c>
      <c r="M12" s="59">
        <v>110663069</v>
      </c>
      <c r="N12" s="129">
        <v>122214954</v>
      </c>
      <c r="O12" s="59">
        <v>136622529</v>
      </c>
      <c r="P12" s="129">
        <v>145239379.43700001</v>
      </c>
      <c r="Q12" s="246">
        <v>166944384.89999998</v>
      </c>
    </row>
    <row r="13" spans="1:17">
      <c r="A13" s="16" t="s">
        <v>29</v>
      </c>
      <c r="B13" s="129">
        <v>5857905</v>
      </c>
      <c r="C13" s="59">
        <v>3556041</v>
      </c>
      <c r="D13" s="129">
        <v>5796830</v>
      </c>
      <c r="E13" s="59">
        <v>6454022.2300000004</v>
      </c>
      <c r="F13" s="129">
        <v>10184705.17</v>
      </c>
      <c r="G13" s="59">
        <v>3535927.84</v>
      </c>
      <c r="H13" s="129">
        <v>3444201.97</v>
      </c>
      <c r="I13" s="59">
        <v>409978.61</v>
      </c>
      <c r="J13" s="129">
        <v>1482887</v>
      </c>
      <c r="K13" s="59">
        <v>7400557</v>
      </c>
      <c r="L13" s="129">
        <v>6172447</v>
      </c>
      <c r="M13" s="59">
        <v>2317443</v>
      </c>
      <c r="N13" s="129">
        <v>7880249</v>
      </c>
      <c r="O13" s="59">
        <v>19957285</v>
      </c>
      <c r="P13" s="129">
        <v>13797230</v>
      </c>
      <c r="Q13" s="246">
        <v>14431905</v>
      </c>
    </row>
    <row r="14" spans="1:17">
      <c r="A14" s="16" t="s">
        <v>30</v>
      </c>
      <c r="B14" s="129">
        <v>37033331</v>
      </c>
      <c r="C14" s="59">
        <v>40153136</v>
      </c>
      <c r="D14" s="129">
        <v>42080120.92970001</v>
      </c>
      <c r="E14" s="59">
        <v>45018156.473999999</v>
      </c>
      <c r="F14" s="129">
        <v>52203093.149999999</v>
      </c>
      <c r="G14" s="59">
        <v>61661719.630000003</v>
      </c>
      <c r="H14" s="129">
        <v>75793098.730000004</v>
      </c>
      <c r="I14" s="59">
        <v>71554132.060000002</v>
      </c>
      <c r="J14" s="129">
        <v>69849494</v>
      </c>
      <c r="K14" s="59">
        <v>73623877</v>
      </c>
      <c r="L14" s="129">
        <v>77515500.788000003</v>
      </c>
      <c r="M14" s="59">
        <v>85669576</v>
      </c>
      <c r="N14" s="129">
        <v>92296256</v>
      </c>
      <c r="O14" s="59">
        <v>95831847</v>
      </c>
      <c r="P14" s="129">
        <v>99495940.434</v>
      </c>
      <c r="Q14" s="246">
        <v>104535777.19999999</v>
      </c>
    </row>
    <row r="15" spans="1:17">
      <c r="A15" s="18" t="s">
        <v>31</v>
      </c>
      <c r="B15" s="247">
        <v>4049692</v>
      </c>
      <c r="C15" s="60">
        <v>4303106</v>
      </c>
      <c r="D15" s="247">
        <v>4552586.57</v>
      </c>
      <c r="E15" s="60">
        <v>5042452.28</v>
      </c>
      <c r="F15" s="247">
        <v>5409327.3899999997</v>
      </c>
      <c r="G15" s="60">
        <v>5918573.7400000002</v>
      </c>
      <c r="H15" s="247">
        <v>6232275.0899999999</v>
      </c>
      <c r="I15" s="60">
        <v>7110074.3499999996</v>
      </c>
      <c r="J15" s="247">
        <v>8854277</v>
      </c>
      <c r="K15" s="60">
        <v>9387128</v>
      </c>
      <c r="L15" s="247">
        <v>9654264.4409999996</v>
      </c>
      <c r="M15" s="60">
        <v>10020963</v>
      </c>
      <c r="N15" s="247">
        <v>10570941</v>
      </c>
      <c r="O15" s="60">
        <v>11169414</v>
      </c>
      <c r="P15" s="247">
        <v>11755254.888</v>
      </c>
      <c r="Q15" s="248">
        <v>12196451.4</v>
      </c>
    </row>
    <row r="16" spans="1:17">
      <c r="A16" s="15" t="s">
        <v>32</v>
      </c>
      <c r="B16" s="62">
        <v>92196293</v>
      </c>
      <c r="C16" s="61">
        <v>97309244</v>
      </c>
      <c r="D16" s="62">
        <v>103882167.03569999</v>
      </c>
      <c r="E16" s="61">
        <v>115258369.29700001</v>
      </c>
      <c r="F16" s="62">
        <v>134746723.34</v>
      </c>
      <c r="G16" s="61">
        <v>143610153.65000001</v>
      </c>
      <c r="H16" s="62">
        <v>166908489.62</v>
      </c>
      <c r="I16" s="61">
        <v>167371660.81</v>
      </c>
      <c r="J16" s="62">
        <v>170537330</v>
      </c>
      <c r="K16" s="61">
        <v>188752820</v>
      </c>
      <c r="L16" s="62">
        <v>197384799.10100001</v>
      </c>
      <c r="M16" s="61">
        <v>208671051</v>
      </c>
      <c r="N16" s="62">
        <v>232962400</v>
      </c>
      <c r="O16" s="61">
        <v>263581074</v>
      </c>
      <c r="P16" s="62">
        <v>270287804.759</v>
      </c>
      <c r="Q16" s="61">
        <v>298108518.49999994</v>
      </c>
    </row>
    <row r="17" spans="1:17">
      <c r="B17" s="62"/>
      <c r="C17" s="61"/>
      <c r="D17" s="62"/>
      <c r="E17" s="61"/>
      <c r="F17" s="62"/>
      <c r="G17" s="61"/>
      <c r="H17" s="62"/>
      <c r="I17" s="61"/>
      <c r="J17" s="62"/>
      <c r="K17" s="61"/>
      <c r="L17" s="62"/>
      <c r="M17" s="61"/>
      <c r="N17" s="62"/>
      <c r="O17" s="61"/>
      <c r="P17" s="62"/>
      <c r="Q17" s="61"/>
    </row>
    <row r="18" spans="1:17">
      <c r="A18" s="19" t="s">
        <v>33</v>
      </c>
      <c r="B18" s="49">
        <v>-5057420</v>
      </c>
      <c r="C18" s="63">
        <v>-4492413</v>
      </c>
      <c r="D18" s="49">
        <v>-2249352.3860999793</v>
      </c>
      <c r="E18" s="63">
        <v>2151050.7629999965</v>
      </c>
      <c r="F18" s="49">
        <v>4244659.3400000036</v>
      </c>
      <c r="G18" s="63">
        <v>19349482.099999994</v>
      </c>
      <c r="H18" s="49">
        <v>44665.280000001192</v>
      </c>
      <c r="I18" s="63">
        <v>3527171.9600000083</v>
      </c>
      <c r="J18" s="49">
        <v>2664911</v>
      </c>
      <c r="K18" s="63">
        <v>3648219</v>
      </c>
      <c r="L18" s="49">
        <f t="shared" ref="L18" si="0">L10-L16</f>
        <v>9177773.3589999676</v>
      </c>
      <c r="M18" s="63">
        <f>M10-M16</f>
        <v>14549980</v>
      </c>
      <c r="N18" s="49">
        <f>N10-N16</f>
        <v>2106143</v>
      </c>
      <c r="O18" s="63">
        <f>O10-O16</f>
        <v>-8458085</v>
      </c>
      <c r="P18" s="49">
        <v>14731473.31099999</v>
      </c>
      <c r="Q18" s="63">
        <v>17530945.600000024</v>
      </c>
    </row>
    <row r="19" spans="1:17">
      <c r="B19" s="129"/>
      <c r="C19" s="59"/>
      <c r="D19" s="129"/>
      <c r="E19" s="59"/>
      <c r="F19" s="129"/>
      <c r="G19" s="59"/>
      <c r="H19" s="129"/>
      <c r="I19" s="59"/>
      <c r="J19" s="129"/>
      <c r="K19" s="59"/>
      <c r="L19" s="129"/>
      <c r="M19" s="59"/>
      <c r="N19" s="129"/>
      <c r="O19" s="59"/>
      <c r="P19" s="129"/>
      <c r="Q19" s="246"/>
    </row>
    <row r="20" spans="1:17">
      <c r="A20" s="16" t="s">
        <v>34</v>
      </c>
      <c r="B20" s="129">
        <v>5089894</v>
      </c>
      <c r="C20" s="59">
        <v>1359841</v>
      </c>
      <c r="D20" s="129">
        <v>3669753.3287999998</v>
      </c>
      <c r="E20" s="59">
        <v>2699041.9049999998</v>
      </c>
      <c r="F20" s="129">
        <v>-2380289.77</v>
      </c>
      <c r="G20" s="59">
        <v>3876594.27</v>
      </c>
      <c r="H20" s="129">
        <v>-22166953.039999999</v>
      </c>
      <c r="I20" s="59">
        <v>-9507643.3599999994</v>
      </c>
      <c r="J20" s="129">
        <v>2810338</v>
      </c>
      <c r="K20" s="59">
        <v>-11088378</v>
      </c>
      <c r="L20" s="129">
        <v>-8188058.7249999996</v>
      </c>
      <c r="M20" s="59">
        <v>-6211689</v>
      </c>
      <c r="N20" s="129">
        <v>-4422925</v>
      </c>
      <c r="O20" s="59">
        <v>-6774147</v>
      </c>
      <c r="P20" s="129">
        <v>-5904190.7979999995</v>
      </c>
      <c r="Q20" s="246">
        <v>-4662829.4000000004</v>
      </c>
    </row>
    <row r="21" spans="1:17">
      <c r="A21" s="16"/>
      <c r="C21" s="58"/>
      <c r="E21" s="58"/>
      <c r="G21" s="58"/>
      <c r="I21" s="58"/>
      <c r="K21" s="58"/>
      <c r="M21" s="58"/>
      <c r="O21" s="58"/>
      <c r="Q21" s="58"/>
    </row>
    <row r="22" spans="1:17">
      <c r="A22" s="19" t="s">
        <v>35</v>
      </c>
      <c r="B22" s="62">
        <v>32474</v>
      </c>
      <c r="C22" s="61">
        <v>-3132572</v>
      </c>
      <c r="D22" s="62">
        <v>1420400.9427000205</v>
      </c>
      <c r="E22" s="61">
        <v>4850092.6679999959</v>
      </c>
      <c r="F22" s="62">
        <v>1864369.5700000036</v>
      </c>
      <c r="G22" s="61">
        <v>23226076.369999994</v>
      </c>
      <c r="H22" s="62">
        <v>-22122287.759999998</v>
      </c>
      <c r="I22" s="61">
        <v>-5980471.3999999911</v>
      </c>
      <c r="J22" s="62">
        <v>5475250</v>
      </c>
      <c r="K22" s="61">
        <v>-7440159</v>
      </c>
      <c r="L22" s="62">
        <f>L18+L20</f>
        <v>989714.63399996795</v>
      </c>
      <c r="M22" s="61">
        <f>M18+M20</f>
        <v>8338291</v>
      </c>
      <c r="N22" s="62">
        <f>N18+N20</f>
        <v>-2316782</v>
      </c>
      <c r="O22" s="61">
        <f>O18+O20</f>
        <v>-15232232</v>
      </c>
      <c r="P22" s="62">
        <v>8827282.5129999891</v>
      </c>
      <c r="Q22" s="61">
        <v>12868116.200000023</v>
      </c>
    </row>
    <row r="23" spans="1:17">
      <c r="A23" s="16"/>
      <c r="C23" s="59"/>
      <c r="E23" s="59"/>
      <c r="G23" s="59"/>
      <c r="I23" s="59"/>
      <c r="K23" s="59"/>
      <c r="M23" s="59"/>
      <c r="O23" s="59"/>
      <c r="Q23" s="58"/>
    </row>
    <row r="24" spans="1:17">
      <c r="A24" s="16" t="s">
        <v>36</v>
      </c>
      <c r="B24" s="129">
        <v>656838</v>
      </c>
      <c r="C24" s="59">
        <v>312185</v>
      </c>
      <c r="D24" s="129">
        <v>937817.31499999994</v>
      </c>
      <c r="E24" s="59">
        <v>100651.667</v>
      </c>
      <c r="F24" s="129">
        <v>1775900.37</v>
      </c>
      <c r="G24" s="59">
        <v>25350898</v>
      </c>
      <c r="H24" s="129">
        <v>2870861.39</v>
      </c>
      <c r="I24" s="59">
        <v>9493029.9299999997</v>
      </c>
      <c r="J24" s="129">
        <v>-286927</v>
      </c>
      <c r="K24" s="59">
        <v>1329535</v>
      </c>
      <c r="L24" s="129">
        <v>299847</v>
      </c>
      <c r="M24" s="59">
        <v>1331998</v>
      </c>
      <c r="N24" s="129">
        <v>-4114235</v>
      </c>
      <c r="O24" s="59">
        <v>-49139</v>
      </c>
      <c r="P24" s="129">
        <v>-284366</v>
      </c>
      <c r="Q24" s="246">
        <v>366699.60000000003</v>
      </c>
    </row>
    <row r="25" spans="1:17">
      <c r="A25" s="16"/>
      <c r="C25" s="58"/>
      <c r="E25" s="58"/>
      <c r="G25" s="58"/>
      <c r="I25" s="58"/>
      <c r="K25" s="58"/>
      <c r="M25" s="58"/>
      <c r="O25" s="58"/>
      <c r="Q25" s="58"/>
    </row>
    <row r="26" spans="1:17" ht="15" thickBot="1">
      <c r="A26" s="20" t="s">
        <v>37</v>
      </c>
      <c r="B26" s="65">
        <v>689312</v>
      </c>
      <c r="C26" s="64">
        <v>-2820387</v>
      </c>
      <c r="D26" s="65">
        <v>2358218.2577000204</v>
      </c>
      <c r="E26" s="64">
        <v>4950744.3349999962</v>
      </c>
      <c r="F26" s="65">
        <v>3640269.9400000037</v>
      </c>
      <c r="G26" s="64">
        <v>48576974.36999999</v>
      </c>
      <c r="H26" s="65">
        <v>-19251426.369999997</v>
      </c>
      <c r="I26" s="64">
        <v>3512558.5300000086</v>
      </c>
      <c r="J26" s="65">
        <v>5188322</v>
      </c>
      <c r="K26" s="64">
        <v>-6110625</v>
      </c>
      <c r="L26" s="65">
        <v>1289561.6339999679</v>
      </c>
      <c r="M26" s="64">
        <v>9670289</v>
      </c>
      <c r="N26" s="65">
        <v>-6431017</v>
      </c>
      <c r="O26" s="64">
        <v>-15281371</v>
      </c>
      <c r="P26" s="65">
        <v>8542916.5129999891</v>
      </c>
      <c r="Q26" s="64">
        <v>13234815.800000023</v>
      </c>
    </row>
    <row r="27" spans="1:17" ht="15" thickTop="1"/>
    <row r="28" spans="1:17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7">
      <c r="A29" s="54" t="s">
        <v>100</v>
      </c>
    </row>
    <row r="30" spans="1:17">
      <c r="B30" s="56">
        <v>2002</v>
      </c>
      <c r="C30" s="55">
        <v>2003</v>
      </c>
      <c r="D30" s="56">
        <v>2004</v>
      </c>
      <c r="E30" s="55">
        <v>2005</v>
      </c>
      <c r="F30" s="56">
        <v>2006</v>
      </c>
      <c r="G30" s="55">
        <v>2007</v>
      </c>
      <c r="H30" s="56">
        <v>2008</v>
      </c>
      <c r="I30" s="55">
        <v>2009</v>
      </c>
      <c r="J30" s="56">
        <v>2010</v>
      </c>
      <c r="K30" s="55">
        <v>2011</v>
      </c>
      <c r="L30" s="56">
        <v>2012</v>
      </c>
      <c r="M30" s="55">
        <v>2013</v>
      </c>
      <c r="N30" s="56">
        <v>2014</v>
      </c>
      <c r="O30" s="55">
        <v>2015</v>
      </c>
      <c r="P30" s="56">
        <v>2016</v>
      </c>
      <c r="Q30" s="55">
        <v>2017</v>
      </c>
    </row>
    <row r="31" spans="1:17">
      <c r="A31" s="57" t="s">
        <v>99</v>
      </c>
      <c r="B31" s="51"/>
      <c r="C31" s="59"/>
      <c r="D31" s="51"/>
      <c r="E31" s="59"/>
      <c r="F31" s="51"/>
      <c r="G31" s="59"/>
      <c r="H31" s="51"/>
      <c r="I31" s="59"/>
      <c r="J31" s="51"/>
      <c r="K31" s="59"/>
      <c r="L31" s="51"/>
      <c r="M31" s="59"/>
      <c r="N31" s="51"/>
      <c r="O31" s="59"/>
      <c r="P31" s="51"/>
      <c r="Q31" s="245"/>
    </row>
    <row r="32" spans="1:17">
      <c r="A32" s="16" t="s">
        <v>39</v>
      </c>
      <c r="B32" s="129">
        <v>112093465</v>
      </c>
      <c r="C32" s="59">
        <v>115906720</v>
      </c>
      <c r="D32" s="129">
        <v>123883168.53989999</v>
      </c>
      <c r="E32" s="59">
        <v>132478142.847</v>
      </c>
      <c r="F32" s="129">
        <v>144971744.16</v>
      </c>
      <c r="G32" s="59">
        <v>157779067.24000001</v>
      </c>
      <c r="H32" s="129">
        <v>193913662.43000001</v>
      </c>
      <c r="I32" s="59">
        <v>243056448.22999999</v>
      </c>
      <c r="J32" s="129">
        <v>311664247</v>
      </c>
      <c r="K32" s="59">
        <v>316714966</v>
      </c>
      <c r="L32" s="129">
        <v>328533781.20200002</v>
      </c>
      <c r="M32" s="59">
        <v>337272355</v>
      </c>
      <c r="N32" s="129">
        <v>353510736</v>
      </c>
      <c r="O32" s="59">
        <v>360628055</v>
      </c>
      <c r="P32" s="129">
        <v>367161213.56899995</v>
      </c>
      <c r="Q32" s="246">
        <v>392346726</v>
      </c>
    </row>
    <row r="33" spans="1:17">
      <c r="A33" s="18" t="s">
        <v>40</v>
      </c>
      <c r="B33" s="247">
        <v>62954694</v>
      </c>
      <c r="C33" s="60">
        <v>62982755</v>
      </c>
      <c r="D33" s="247">
        <v>63860147.803600006</v>
      </c>
      <c r="E33" s="60">
        <v>64787587.077</v>
      </c>
      <c r="F33" s="247">
        <v>62220521.649999999</v>
      </c>
      <c r="G33" s="60">
        <v>56538374.539999999</v>
      </c>
      <c r="H33" s="247">
        <v>59193961.210000001</v>
      </c>
      <c r="I33" s="60">
        <v>71234717.090000004</v>
      </c>
      <c r="J33" s="247">
        <v>61432094</v>
      </c>
      <c r="K33" s="60">
        <v>66377361</v>
      </c>
      <c r="L33" s="247">
        <v>65572640.088999994</v>
      </c>
      <c r="M33" s="60">
        <v>70920754</v>
      </c>
      <c r="N33" s="247">
        <v>65366667</v>
      </c>
      <c r="O33" s="60">
        <v>63033866</v>
      </c>
      <c r="P33" s="247">
        <v>62202299.676999994</v>
      </c>
      <c r="Q33" s="248">
        <v>74317235.800000012</v>
      </c>
    </row>
    <row r="34" spans="1:17">
      <c r="A34" s="16" t="s">
        <v>41</v>
      </c>
      <c r="B34" s="62">
        <v>175048159</v>
      </c>
      <c r="C34" s="59">
        <v>178889475</v>
      </c>
      <c r="D34" s="62">
        <v>187743316.34350002</v>
      </c>
      <c r="E34" s="59">
        <v>197265729.92399999</v>
      </c>
      <c r="F34" s="62">
        <v>207192265.81</v>
      </c>
      <c r="G34" s="59">
        <v>214317441.78</v>
      </c>
      <c r="H34" s="62">
        <v>253107623.63999999</v>
      </c>
      <c r="I34" s="59">
        <v>314291165.31999999</v>
      </c>
      <c r="J34" s="62">
        <v>373096341</v>
      </c>
      <c r="K34" s="59">
        <v>383092327</v>
      </c>
      <c r="L34" s="62">
        <f t="shared" ref="L34" si="1">L32+L33</f>
        <v>394106421.29100001</v>
      </c>
      <c r="M34" s="59">
        <f>M32+M33</f>
        <v>408193109</v>
      </c>
      <c r="N34" s="62">
        <f>N32+N33</f>
        <v>418877403</v>
      </c>
      <c r="O34" s="59">
        <f>O32+O33</f>
        <v>423661921</v>
      </c>
      <c r="P34" s="62">
        <v>429363513.24599993</v>
      </c>
      <c r="Q34" s="61">
        <v>466663961.80000001</v>
      </c>
    </row>
    <row r="35" spans="1:17">
      <c r="A35" s="16" t="s">
        <v>42</v>
      </c>
      <c r="B35" s="129">
        <v>23750921</v>
      </c>
      <c r="C35" s="59">
        <v>26456398</v>
      </c>
      <c r="D35" s="129">
        <v>30738382.544</v>
      </c>
      <c r="E35" s="59">
        <v>34010652.864</v>
      </c>
      <c r="F35" s="129">
        <v>43911927.25</v>
      </c>
      <c r="G35" s="59">
        <v>81827029.950000003</v>
      </c>
      <c r="H35" s="129">
        <v>82397844.590000004</v>
      </c>
      <c r="I35" s="59">
        <v>71801220.890000001</v>
      </c>
      <c r="J35" s="129">
        <v>69837350</v>
      </c>
      <c r="K35" s="59">
        <v>64804814</v>
      </c>
      <c r="L35" s="129">
        <v>66178770.157000005</v>
      </c>
      <c r="M35" s="59">
        <v>56978373</v>
      </c>
      <c r="N35" s="129">
        <v>52958723</v>
      </c>
      <c r="O35" s="59">
        <v>56609103</v>
      </c>
      <c r="P35" s="129">
        <v>69560485.442999989</v>
      </c>
      <c r="Q35" s="246">
        <v>81405858.799999997</v>
      </c>
    </row>
    <row r="36" spans="1:17">
      <c r="A36" s="15" t="s">
        <v>43</v>
      </c>
      <c r="B36" s="62">
        <v>198799080</v>
      </c>
      <c r="C36" s="61">
        <v>205345873</v>
      </c>
      <c r="D36" s="62">
        <v>218481698.88749999</v>
      </c>
      <c r="E36" s="61">
        <v>231276382.78799999</v>
      </c>
      <c r="F36" s="62">
        <v>251104193.06</v>
      </c>
      <c r="G36" s="61">
        <v>296144471.73000002</v>
      </c>
      <c r="H36" s="62">
        <v>335505468.23000002</v>
      </c>
      <c r="I36" s="61">
        <v>386092386.20999998</v>
      </c>
      <c r="J36" s="62">
        <v>442933691</v>
      </c>
      <c r="K36" s="61">
        <v>447897141</v>
      </c>
      <c r="L36" s="62">
        <v>460285191.44800001</v>
      </c>
      <c r="M36" s="61">
        <v>465171482</v>
      </c>
      <c r="N36" s="62">
        <v>471836126</v>
      </c>
      <c r="O36" s="61">
        <v>480271024</v>
      </c>
      <c r="P36" s="62">
        <v>498923998.68899989</v>
      </c>
      <c r="Q36" s="61">
        <v>548069820.5999999</v>
      </c>
    </row>
    <row r="37" spans="1:17">
      <c r="B37" s="15"/>
      <c r="C37" s="61"/>
      <c r="D37" s="15"/>
      <c r="E37" s="61"/>
      <c r="F37" s="15"/>
      <c r="G37" s="61"/>
      <c r="H37" s="15"/>
      <c r="I37" s="61"/>
      <c r="J37" s="15"/>
      <c r="K37" s="61"/>
      <c r="L37" s="15"/>
      <c r="M37" s="61"/>
      <c r="N37" s="15"/>
      <c r="O37" s="61"/>
      <c r="P37" s="15"/>
      <c r="Q37" s="249"/>
    </row>
    <row r="38" spans="1:17">
      <c r="A38" s="16" t="s">
        <v>44</v>
      </c>
      <c r="B38" s="129">
        <v>90493620</v>
      </c>
      <c r="C38" s="59">
        <v>83663873</v>
      </c>
      <c r="D38" s="129">
        <v>86802982.161300004</v>
      </c>
      <c r="E38" s="59">
        <v>94905650.747999996</v>
      </c>
      <c r="F38" s="129">
        <v>99177402.5</v>
      </c>
      <c r="G38" s="59">
        <v>160519827.19999999</v>
      </c>
      <c r="H38" s="129">
        <v>141278295.41</v>
      </c>
      <c r="I38" s="59">
        <v>161270446.38999999</v>
      </c>
      <c r="J38" s="129">
        <v>189421803</v>
      </c>
      <c r="K38" s="59">
        <v>187312698</v>
      </c>
      <c r="L38" s="129">
        <v>194745962.60600001</v>
      </c>
      <c r="M38" s="59">
        <v>204018362</v>
      </c>
      <c r="N38" s="129">
        <v>204178010</v>
      </c>
      <c r="O38" s="59">
        <v>189227313</v>
      </c>
      <c r="P38" s="129">
        <v>200748241.148</v>
      </c>
      <c r="Q38" s="246">
        <v>223052368.30000001</v>
      </c>
    </row>
    <row r="39" spans="1:17">
      <c r="A39" s="16" t="s">
        <v>45</v>
      </c>
      <c r="B39" s="129">
        <v>35816616</v>
      </c>
      <c r="C39" s="59">
        <v>43059430</v>
      </c>
      <c r="D39" s="129">
        <v>47681579.092099994</v>
      </c>
      <c r="E39" s="59">
        <v>53555665.369999997</v>
      </c>
      <c r="F39" s="129">
        <v>62602587.729999997</v>
      </c>
      <c r="G39" s="59">
        <v>37556125.619999997</v>
      </c>
      <c r="H39" s="129">
        <v>39638151.82</v>
      </c>
      <c r="I39" s="59">
        <v>38678301.329999998</v>
      </c>
      <c r="J39" s="129">
        <v>38574413</v>
      </c>
      <c r="K39" s="59">
        <v>44070013</v>
      </c>
      <c r="L39" s="129">
        <v>50481878</v>
      </c>
      <c r="M39" s="59">
        <v>49597543</v>
      </c>
      <c r="N39" s="129">
        <v>54926365</v>
      </c>
      <c r="O39" s="59">
        <v>71763849</v>
      </c>
      <c r="P39" s="129">
        <v>82005833</v>
      </c>
      <c r="Q39" s="246">
        <v>90938871</v>
      </c>
    </row>
    <row r="40" spans="1:17">
      <c r="A40" s="16" t="s">
        <v>46</v>
      </c>
      <c r="B40" s="129">
        <v>52929185</v>
      </c>
      <c r="C40" s="59">
        <v>56560586</v>
      </c>
      <c r="D40" s="129">
        <v>60106596.373399995</v>
      </c>
      <c r="E40" s="59">
        <v>58123307.486000001</v>
      </c>
      <c r="F40" s="129">
        <v>58195313.840000004</v>
      </c>
      <c r="G40" s="59">
        <v>57924787.409999996</v>
      </c>
      <c r="H40" s="129">
        <v>106306334.84</v>
      </c>
      <c r="I40" s="59">
        <v>136356083.69999999</v>
      </c>
      <c r="J40" s="129">
        <v>165591663</v>
      </c>
      <c r="K40" s="59">
        <v>170323636</v>
      </c>
      <c r="L40" s="129">
        <v>162841228</v>
      </c>
      <c r="M40" s="59">
        <v>160229362</v>
      </c>
      <c r="N40" s="129">
        <v>157809300</v>
      </c>
      <c r="O40" s="59">
        <v>164721711</v>
      </c>
      <c r="P40" s="129">
        <v>160019312.90399998</v>
      </c>
      <c r="Q40" s="246">
        <v>164817768</v>
      </c>
    </row>
    <row r="41" spans="1:17">
      <c r="A41" s="18" t="s">
        <v>47</v>
      </c>
      <c r="B41" s="247">
        <v>19559659</v>
      </c>
      <c r="C41" s="60">
        <v>22061982</v>
      </c>
      <c r="D41" s="247">
        <v>23890546.830700003</v>
      </c>
      <c r="E41" s="60">
        <v>24691763.296</v>
      </c>
      <c r="F41" s="247">
        <v>31128889.050000001</v>
      </c>
      <c r="G41" s="60">
        <v>40143732.68</v>
      </c>
      <c r="H41" s="247">
        <v>48282686.020000003</v>
      </c>
      <c r="I41" s="60">
        <v>49787555.079999998</v>
      </c>
      <c r="J41" s="247">
        <v>49345813</v>
      </c>
      <c r="K41" s="60">
        <v>46190794</v>
      </c>
      <c r="L41" s="247">
        <v>52216124.842</v>
      </c>
      <c r="M41" s="60">
        <v>51326215</v>
      </c>
      <c r="N41" s="247">
        <v>54922451</v>
      </c>
      <c r="O41" s="60">
        <v>54558152</v>
      </c>
      <c r="P41" s="247">
        <v>56150611.637000002</v>
      </c>
      <c r="Q41" s="248">
        <v>69260813.099999994</v>
      </c>
    </row>
    <row r="42" spans="1:17">
      <c r="A42" s="15" t="s">
        <v>48</v>
      </c>
      <c r="B42" s="62">
        <v>72488844</v>
      </c>
      <c r="C42" s="61">
        <v>78622568</v>
      </c>
      <c r="D42" s="62">
        <v>83997143.204100013</v>
      </c>
      <c r="E42" s="61">
        <v>82815070.782000005</v>
      </c>
      <c r="F42" s="62">
        <v>89324202.890000001</v>
      </c>
      <c r="G42" s="61">
        <v>98068520.090000004</v>
      </c>
      <c r="H42" s="62">
        <v>154589020.86000001</v>
      </c>
      <c r="I42" s="61">
        <v>186143638.77999997</v>
      </c>
      <c r="J42" s="62">
        <v>214937476</v>
      </c>
      <c r="K42" s="61">
        <v>216514429</v>
      </c>
      <c r="L42" s="62">
        <f t="shared" ref="L42" si="2">L40+L41</f>
        <v>215057352.84200001</v>
      </c>
      <c r="M42" s="61">
        <f>M40+M41</f>
        <v>211555577</v>
      </c>
      <c r="N42" s="62">
        <f>N40+N41</f>
        <v>212731751</v>
      </c>
      <c r="O42" s="61">
        <f>O40+O41</f>
        <v>219279863</v>
      </c>
      <c r="P42" s="62">
        <v>216169924.54099998</v>
      </c>
      <c r="Q42" s="61">
        <v>234078581.09999999</v>
      </c>
    </row>
    <row r="43" spans="1:17">
      <c r="A43" s="15" t="s">
        <v>49</v>
      </c>
      <c r="B43" s="62">
        <v>108305460</v>
      </c>
      <c r="C43" s="61">
        <v>121681998</v>
      </c>
      <c r="D43" s="62">
        <v>131678722.29619999</v>
      </c>
      <c r="E43" s="61">
        <v>136370736.15200001</v>
      </c>
      <c r="F43" s="62">
        <v>151926790.62</v>
      </c>
      <c r="G43" s="61">
        <v>135624645.71000001</v>
      </c>
      <c r="H43" s="62">
        <v>194227172.68000001</v>
      </c>
      <c r="I43" s="61">
        <v>224821940.10999995</v>
      </c>
      <c r="J43" s="62">
        <v>253511889</v>
      </c>
      <c r="K43" s="61">
        <v>260584442</v>
      </c>
      <c r="L43" s="62">
        <f t="shared" ref="L43" si="3">L42+L39</f>
        <v>265539230.84200001</v>
      </c>
      <c r="M43" s="61">
        <f>M42+M39</f>
        <v>261153120</v>
      </c>
      <c r="N43" s="62">
        <f>N42+N39</f>
        <v>267658116</v>
      </c>
      <c r="O43" s="61">
        <f>O42+O39</f>
        <v>291043712</v>
      </c>
      <c r="P43" s="62">
        <v>298175757.54100001</v>
      </c>
      <c r="Q43" s="61">
        <v>325017452.10000002</v>
      </c>
    </row>
    <row r="44" spans="1:17">
      <c r="A44" s="15" t="s">
        <v>50</v>
      </c>
      <c r="B44" s="62">
        <v>198799080</v>
      </c>
      <c r="C44" s="61">
        <v>205345871</v>
      </c>
      <c r="D44" s="62">
        <v>218481704.6895</v>
      </c>
      <c r="E44" s="61">
        <v>231276386.90000001</v>
      </c>
      <c r="F44" s="62">
        <v>251104193.12</v>
      </c>
      <c r="G44" s="61">
        <v>296144472.91000003</v>
      </c>
      <c r="H44" s="62">
        <v>335505468.08999997</v>
      </c>
      <c r="I44" s="61">
        <v>386092386.49999994</v>
      </c>
      <c r="J44" s="62">
        <v>442933692</v>
      </c>
      <c r="K44" s="61">
        <v>447897141</v>
      </c>
      <c r="L44" s="62">
        <v>460285193.44800001</v>
      </c>
      <c r="M44" s="61">
        <v>465171482</v>
      </c>
      <c r="N44" s="62">
        <v>471836126</v>
      </c>
      <c r="O44" s="61">
        <v>480271024</v>
      </c>
      <c r="P44" s="62">
        <v>498923998.68900001</v>
      </c>
      <c r="Q44" s="61">
        <v>548069820.39999998</v>
      </c>
    </row>
    <row r="47" spans="1:17">
      <c r="A47" s="54" t="s">
        <v>101</v>
      </c>
    </row>
    <row r="48" spans="1:17">
      <c r="B48" s="56">
        <v>2002</v>
      </c>
      <c r="C48" s="55">
        <v>2003</v>
      </c>
      <c r="D48" s="56">
        <v>2004</v>
      </c>
      <c r="E48" s="55">
        <v>2005</v>
      </c>
      <c r="F48" s="56">
        <v>2006</v>
      </c>
      <c r="G48" s="55">
        <v>2007</v>
      </c>
      <c r="H48" s="56">
        <v>2008</v>
      </c>
      <c r="I48" s="55">
        <v>2009</v>
      </c>
      <c r="J48" s="56">
        <v>2010</v>
      </c>
      <c r="K48" s="55">
        <v>2011</v>
      </c>
      <c r="L48" s="56">
        <v>2012</v>
      </c>
      <c r="M48" s="55">
        <v>2013</v>
      </c>
      <c r="N48" s="56">
        <v>2014</v>
      </c>
      <c r="O48" s="55">
        <v>2015</v>
      </c>
      <c r="P48" s="56">
        <v>2016</v>
      </c>
      <c r="Q48" s="55">
        <v>2017</v>
      </c>
    </row>
    <row r="49" spans="1:17">
      <c r="A49" s="57" t="s">
        <v>102</v>
      </c>
      <c r="B49" s="51"/>
      <c r="C49" s="59"/>
      <c r="D49" s="51"/>
      <c r="E49" s="59"/>
      <c r="F49" s="51"/>
      <c r="G49" s="59"/>
      <c r="H49" s="51"/>
      <c r="I49" s="59"/>
      <c r="J49" s="51"/>
      <c r="K49" s="59"/>
      <c r="L49" s="51"/>
      <c r="M49" s="59"/>
      <c r="N49" s="51"/>
      <c r="O49" s="59"/>
      <c r="P49" s="51"/>
      <c r="Q49" s="245"/>
    </row>
    <row r="50" spans="1:17">
      <c r="A50" s="16" t="s">
        <v>52</v>
      </c>
      <c r="B50" s="129">
        <v>682697</v>
      </c>
      <c r="C50" s="59">
        <v>-2820387</v>
      </c>
      <c r="D50" s="129">
        <v>2363347.4836999997</v>
      </c>
      <c r="E50" s="59">
        <v>4945996.5120000001</v>
      </c>
      <c r="F50" s="129">
        <v>3640307.32</v>
      </c>
      <c r="G50" s="59">
        <v>48576973.009999998</v>
      </c>
      <c r="H50" s="129">
        <v>-19251424.030000001</v>
      </c>
      <c r="I50" s="59">
        <v>3512558.87</v>
      </c>
      <c r="J50" s="129">
        <v>5188395</v>
      </c>
      <c r="K50" s="59">
        <v>-6110632</v>
      </c>
      <c r="L50" s="129">
        <v>1289560.6340000001</v>
      </c>
      <c r="M50" s="59">
        <v>9670289</v>
      </c>
      <c r="N50" s="129">
        <v>-6431017</v>
      </c>
      <c r="O50" s="59">
        <v>-15281371</v>
      </c>
      <c r="P50" s="129">
        <v>8542916.5130000003</v>
      </c>
      <c r="Q50" s="246">
        <v>13234815.599999998</v>
      </c>
    </row>
    <row r="51" spans="1:17">
      <c r="A51" s="18" t="s">
        <v>53</v>
      </c>
      <c r="B51" s="247">
        <v>5903548</v>
      </c>
      <c r="C51" s="60">
        <v>7164857</v>
      </c>
      <c r="D51" s="247">
        <v>5997893.0684000002</v>
      </c>
      <c r="E51" s="60">
        <v>6310359.0219999999</v>
      </c>
      <c r="F51" s="247">
        <v>11442316.27</v>
      </c>
      <c r="G51" s="60">
        <v>-26763110.780000001</v>
      </c>
      <c r="H51" s="247">
        <v>34219079.159999996</v>
      </c>
      <c r="I51" s="60">
        <v>6772836.7800000003</v>
      </c>
      <c r="J51" s="247">
        <v>7137379</v>
      </c>
      <c r="K51" s="60">
        <v>23767422</v>
      </c>
      <c r="L51" s="247">
        <v>22270372.827</v>
      </c>
      <c r="M51" s="60">
        <v>12006849</v>
      </c>
      <c r="N51" s="247">
        <v>22458759</v>
      </c>
      <c r="O51" s="60">
        <v>31908844</v>
      </c>
      <c r="P51" s="247">
        <v>25420585.354000002</v>
      </c>
      <c r="Q51" s="248">
        <v>19768986.5</v>
      </c>
    </row>
    <row r="52" spans="1:17">
      <c r="A52" s="15" t="s">
        <v>54</v>
      </c>
      <c r="B52" s="62">
        <v>6586245</v>
      </c>
      <c r="C52" s="61">
        <v>4344470</v>
      </c>
      <c r="D52" s="62">
        <v>8361240.5521000009</v>
      </c>
      <c r="E52" s="61">
        <v>11256355.534</v>
      </c>
      <c r="F52" s="62">
        <v>15082623.59</v>
      </c>
      <c r="G52" s="61">
        <v>21813862.23</v>
      </c>
      <c r="H52" s="62">
        <v>14967655.130000001</v>
      </c>
      <c r="I52" s="61">
        <v>10285395.65</v>
      </c>
      <c r="J52" s="62">
        <v>12325774</v>
      </c>
      <c r="K52" s="61">
        <v>17656791</v>
      </c>
      <c r="L52" s="62">
        <v>20980812.193</v>
      </c>
      <c r="M52" s="61">
        <v>21677138</v>
      </c>
      <c r="N52" s="62">
        <v>16027742</v>
      </c>
      <c r="O52" s="61">
        <v>16627473</v>
      </c>
      <c r="P52" s="62">
        <v>33963501.866999999</v>
      </c>
      <c r="Q52" s="61">
        <v>33003802.100000001</v>
      </c>
    </row>
    <row r="53" spans="1:17">
      <c r="A53" s="18" t="s">
        <v>55</v>
      </c>
      <c r="B53" s="247">
        <v>-885627</v>
      </c>
      <c r="C53" s="60">
        <v>-236969</v>
      </c>
      <c r="D53" s="247">
        <v>204595.07140000002</v>
      </c>
      <c r="E53" s="60">
        <v>-752685.21200000006</v>
      </c>
      <c r="F53" s="247">
        <v>-3123347.19</v>
      </c>
      <c r="G53" s="60">
        <v>-432360.69</v>
      </c>
      <c r="H53" s="247">
        <v>2413485.31</v>
      </c>
      <c r="I53" s="60">
        <v>-4846212.17</v>
      </c>
      <c r="J53" s="247">
        <v>-704648</v>
      </c>
      <c r="K53" s="60">
        <v>-1226742</v>
      </c>
      <c r="L53" s="247">
        <v>717329.16599999997</v>
      </c>
      <c r="M53" s="60">
        <v>1902433</v>
      </c>
      <c r="N53" s="247">
        <v>288396</v>
      </c>
      <c r="O53" s="60">
        <v>-3670441</v>
      </c>
      <c r="P53" s="247">
        <v>-8963359.1359999999</v>
      </c>
      <c r="Q53" s="248">
        <v>-7226047.5999999996</v>
      </c>
    </row>
    <row r="54" spans="1:17">
      <c r="A54" s="15" t="s">
        <v>56</v>
      </c>
      <c r="B54" s="62">
        <v>5700618</v>
      </c>
      <c r="C54" s="61">
        <v>4107501</v>
      </c>
      <c r="D54" s="62">
        <v>8565835.6235000007</v>
      </c>
      <c r="E54" s="61">
        <v>10503670.322000001</v>
      </c>
      <c r="F54" s="62">
        <v>11959276.4</v>
      </c>
      <c r="G54" s="61">
        <v>21381501.539999999</v>
      </c>
      <c r="H54" s="62">
        <v>17381140.440000001</v>
      </c>
      <c r="I54" s="61">
        <v>5439183.4800000004</v>
      </c>
      <c r="J54" s="62">
        <v>11621126</v>
      </c>
      <c r="K54" s="61">
        <v>16430049</v>
      </c>
      <c r="L54" s="62">
        <v>21698141.358999997</v>
      </c>
      <c r="M54" s="61">
        <v>23579571</v>
      </c>
      <c r="N54" s="62">
        <v>16316138</v>
      </c>
      <c r="O54" s="61">
        <v>12957033</v>
      </c>
      <c r="P54" s="62">
        <v>25000142.730999999</v>
      </c>
      <c r="Q54" s="61">
        <v>25777754.5</v>
      </c>
    </row>
    <row r="55" spans="1:17">
      <c r="A55" s="16" t="s">
        <v>57</v>
      </c>
      <c r="B55" s="129">
        <v>-13968633</v>
      </c>
      <c r="C55" s="59">
        <v>-6779591</v>
      </c>
      <c r="D55" s="129">
        <v>-8241380.4092999985</v>
      </c>
      <c r="E55" s="59">
        <v>-7752626.4519999996</v>
      </c>
      <c r="F55" s="129">
        <v>-5505694.0099999998</v>
      </c>
      <c r="G55" s="59">
        <v>35268301.200000003</v>
      </c>
      <c r="H55" s="129">
        <v>-41729978.020000003</v>
      </c>
      <c r="I55" s="59">
        <v>-18040374.219999999</v>
      </c>
      <c r="J55" s="129">
        <v>-14274665</v>
      </c>
      <c r="K55" s="59">
        <v>-15428183</v>
      </c>
      <c r="L55" s="129">
        <v>-13615625.398000002</v>
      </c>
      <c r="M55" s="59">
        <v>-19103685</v>
      </c>
      <c r="N55" s="129">
        <v>-15952005</v>
      </c>
      <c r="O55" s="59">
        <v>-11755574</v>
      </c>
      <c r="P55" s="129">
        <v>-9678851.9270000011</v>
      </c>
      <c r="Q55" s="246">
        <v>-22030893.700000003</v>
      </c>
    </row>
    <row r="56" spans="1:17">
      <c r="A56" s="18" t="s">
        <v>58</v>
      </c>
      <c r="B56" s="247">
        <v>8002778</v>
      </c>
      <c r="C56" s="60">
        <v>4050843</v>
      </c>
      <c r="D56" s="247">
        <v>1320061.0862999998</v>
      </c>
      <c r="E56" s="60">
        <v>-776337.22499999998</v>
      </c>
      <c r="F56" s="247">
        <v>-3947055.21</v>
      </c>
      <c r="G56" s="60">
        <v>-26115296.539999999</v>
      </c>
      <c r="H56" s="247">
        <v>18246227.949999999</v>
      </c>
      <c r="I56" s="60">
        <v>10755975.390000001</v>
      </c>
      <c r="J56" s="247">
        <v>3583226</v>
      </c>
      <c r="K56" s="60">
        <v>-8029119</v>
      </c>
      <c r="L56" s="247">
        <v>-7549477</v>
      </c>
      <c r="M56" s="60">
        <v>-10978956</v>
      </c>
      <c r="N56" s="247">
        <v>-3017095</v>
      </c>
      <c r="O56" s="60">
        <v>-1787057</v>
      </c>
      <c r="P56" s="247">
        <v>-8583218.4660000019</v>
      </c>
      <c r="Q56" s="248">
        <v>-2090098.600000001</v>
      </c>
    </row>
    <row r="57" spans="1:17">
      <c r="A57" s="15" t="s">
        <v>59</v>
      </c>
      <c r="B57" s="62">
        <v>-265237</v>
      </c>
      <c r="C57" s="63">
        <v>1378753</v>
      </c>
      <c r="D57" s="62">
        <v>1644516.3004999994</v>
      </c>
      <c r="E57" s="63">
        <v>1974706.6450000009</v>
      </c>
      <c r="F57" s="62">
        <v>2506527.1800000006</v>
      </c>
      <c r="G57" s="63">
        <v>30534506.200000003</v>
      </c>
      <c r="H57" s="62">
        <v>-6102609.6300000027</v>
      </c>
      <c r="I57" s="63">
        <v>-1845215.3499999978</v>
      </c>
      <c r="J57" s="62">
        <v>929688</v>
      </c>
      <c r="K57" s="63">
        <v>-7027253</v>
      </c>
      <c r="L57" s="62">
        <v>533038.96099999547</v>
      </c>
      <c r="M57" s="63">
        <v>-6503070</v>
      </c>
      <c r="N57" s="62">
        <v>-2652962</v>
      </c>
      <c r="O57" s="63">
        <v>-585599</v>
      </c>
      <c r="P57" s="62">
        <v>6738072.3379999967</v>
      </c>
      <c r="Q57" s="61">
        <v>1656762.199999996</v>
      </c>
    </row>
    <row r="59" spans="1:1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7">
      <c r="A61" s="54" t="s">
        <v>103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7">
      <c r="B62" s="56">
        <v>2002</v>
      </c>
      <c r="C62" s="55">
        <v>2003</v>
      </c>
      <c r="D62" s="56">
        <v>2004</v>
      </c>
      <c r="E62" s="55">
        <v>2005</v>
      </c>
      <c r="F62" s="56">
        <v>2006</v>
      </c>
      <c r="G62" s="55">
        <v>2007</v>
      </c>
      <c r="H62" s="56">
        <v>2008</v>
      </c>
      <c r="I62" s="55">
        <v>2009</v>
      </c>
      <c r="J62" s="56">
        <v>2010</v>
      </c>
      <c r="K62" s="55">
        <v>2011</v>
      </c>
      <c r="L62" s="56">
        <v>2012</v>
      </c>
      <c r="M62" s="55">
        <v>2013</v>
      </c>
      <c r="N62" s="56">
        <v>2014</v>
      </c>
      <c r="O62" s="55">
        <v>2015</v>
      </c>
      <c r="P62" s="56">
        <v>2016</v>
      </c>
      <c r="Q62" s="55">
        <v>2017</v>
      </c>
    </row>
    <row r="63" spans="1:17">
      <c r="A63" s="57" t="s">
        <v>99</v>
      </c>
      <c r="B63" s="51"/>
      <c r="C63" s="58"/>
      <c r="D63" s="51"/>
      <c r="E63" s="58"/>
      <c r="F63" s="51"/>
      <c r="G63" s="58"/>
      <c r="H63" s="51"/>
      <c r="I63" s="58"/>
      <c r="J63" s="51"/>
      <c r="K63" s="58"/>
      <c r="L63" s="51"/>
      <c r="M63" s="58"/>
      <c r="N63" s="51"/>
      <c r="O63" s="58"/>
      <c r="P63" s="51"/>
      <c r="Q63" s="245"/>
    </row>
    <row r="64" spans="1:17">
      <c r="A64" s="16" t="s">
        <v>24</v>
      </c>
      <c r="B64" s="129">
        <v>64560676</v>
      </c>
      <c r="C64" s="59">
        <v>68222002</v>
      </c>
      <c r="D64" s="129">
        <v>73813268.327699989</v>
      </c>
      <c r="E64" s="59">
        <v>83412268.185000002</v>
      </c>
      <c r="F64" s="129">
        <v>96217595.650000006</v>
      </c>
      <c r="G64" s="59">
        <v>111099994.04000001</v>
      </c>
      <c r="H64" s="129">
        <v>123841325.27</v>
      </c>
      <c r="I64" s="59">
        <v>126579865.56999999</v>
      </c>
      <c r="J64" s="129">
        <v>125564165</v>
      </c>
      <c r="K64" s="59">
        <v>137569236</v>
      </c>
      <c r="L64" s="129">
        <v>146779900.14199999</v>
      </c>
      <c r="M64" s="59">
        <v>157350604</v>
      </c>
      <c r="N64" s="129">
        <v>166318789</v>
      </c>
      <c r="O64" s="59">
        <v>179365374</v>
      </c>
      <c r="P64" s="129">
        <v>199826923.43199998</v>
      </c>
      <c r="Q64" s="246">
        <v>221491849.80000001</v>
      </c>
    </row>
    <row r="65" spans="1:17">
      <c r="A65" s="16" t="s">
        <v>25</v>
      </c>
      <c r="B65" s="129">
        <v>7805037</v>
      </c>
      <c r="C65" s="59">
        <v>8152793</v>
      </c>
      <c r="D65" s="129">
        <v>8796265.5710000005</v>
      </c>
      <c r="E65" s="59">
        <v>10550246.119000001</v>
      </c>
      <c r="F65" s="129">
        <v>12880197.210000001</v>
      </c>
      <c r="G65" s="59">
        <v>15868986.859999999</v>
      </c>
      <c r="H65" s="129">
        <v>16129234.359999999</v>
      </c>
      <c r="I65" s="59">
        <v>14954799.66</v>
      </c>
      <c r="J65" s="129">
        <v>16328584</v>
      </c>
      <c r="K65" s="59">
        <v>24092252</v>
      </c>
      <c r="L65" s="129">
        <v>25622056.897</v>
      </c>
      <c r="M65" s="59">
        <v>27609296</v>
      </c>
      <c r="N65" s="129">
        <v>29686233</v>
      </c>
      <c r="O65" s="59">
        <v>33286599</v>
      </c>
      <c r="P65" s="129">
        <v>37301582.971000001</v>
      </c>
      <c r="Q65" s="246">
        <v>40908267.700000003</v>
      </c>
    </row>
    <row r="66" spans="1:17">
      <c r="A66" s="18" t="s">
        <v>26</v>
      </c>
      <c r="B66" s="247">
        <v>40131535</v>
      </c>
      <c r="C66" s="60">
        <v>43242528</v>
      </c>
      <c r="D66" s="247">
        <v>48713737.460000001</v>
      </c>
      <c r="E66" s="60">
        <v>56522925.589000002</v>
      </c>
      <c r="F66" s="247">
        <v>65253840.75</v>
      </c>
      <c r="G66" s="60">
        <v>76527609.769999996</v>
      </c>
      <c r="H66" s="247">
        <v>73323983.329999998</v>
      </c>
      <c r="I66" s="60">
        <v>81125938.689999998</v>
      </c>
      <c r="J66" s="247">
        <v>87669573</v>
      </c>
      <c r="K66" s="60">
        <v>93752392</v>
      </c>
      <c r="L66" s="247">
        <v>106160969.421</v>
      </c>
      <c r="M66" s="60">
        <v>114615572</v>
      </c>
      <c r="N66" s="247">
        <v>116171525</v>
      </c>
      <c r="O66" s="60">
        <v>124844244</v>
      </c>
      <c r="P66" s="247">
        <v>133969813.82799999</v>
      </c>
      <c r="Q66" s="248">
        <v>142936627.89999998</v>
      </c>
    </row>
    <row r="67" spans="1:17">
      <c r="A67" s="15" t="s">
        <v>27</v>
      </c>
      <c r="B67" s="62">
        <v>112497248</v>
      </c>
      <c r="C67" s="61">
        <v>119617323</v>
      </c>
      <c r="D67" s="62">
        <v>131323271.35870001</v>
      </c>
      <c r="E67" s="61">
        <v>150485439.89300001</v>
      </c>
      <c r="F67" s="62">
        <v>174351633.61000001</v>
      </c>
      <c r="G67" s="61">
        <v>203496590.66999999</v>
      </c>
      <c r="H67" s="62">
        <v>213294542.96000001</v>
      </c>
      <c r="I67" s="61">
        <v>222660603.91999999</v>
      </c>
      <c r="J67" s="62">
        <v>229563322</v>
      </c>
      <c r="K67" s="61">
        <v>255413881</v>
      </c>
      <c r="L67" s="62">
        <v>278562926.45999998</v>
      </c>
      <c r="M67" s="61">
        <v>299575472</v>
      </c>
      <c r="N67" s="62">
        <v>312176547</v>
      </c>
      <c r="O67" s="61">
        <v>337496217</v>
      </c>
      <c r="P67" s="62">
        <v>371098320.23100001</v>
      </c>
      <c r="Q67" s="61">
        <v>405336745.39999998</v>
      </c>
    </row>
    <row r="68" spans="1:17">
      <c r="B68" s="62"/>
      <c r="C68" s="61"/>
      <c r="D68" s="62"/>
      <c r="E68" s="61"/>
      <c r="F68" s="62"/>
      <c r="G68" s="61"/>
      <c r="H68" s="62"/>
      <c r="I68" s="61"/>
      <c r="J68" s="62"/>
      <c r="K68" s="61"/>
      <c r="L68" s="62"/>
      <c r="M68" s="61"/>
      <c r="N68" s="62"/>
      <c r="O68" s="61"/>
      <c r="P68" s="62"/>
      <c r="Q68" s="61"/>
    </row>
    <row r="69" spans="1:17">
      <c r="A69" s="16" t="s">
        <v>28</v>
      </c>
      <c r="B69" s="129">
        <v>52237994</v>
      </c>
      <c r="C69" s="59">
        <v>56404570</v>
      </c>
      <c r="D69" s="129">
        <v>59274383</v>
      </c>
      <c r="E69" s="59">
        <v>67210050.223000005</v>
      </c>
      <c r="F69" s="129">
        <v>76740398.560000002</v>
      </c>
      <c r="G69" s="59">
        <v>82991215.939999998</v>
      </c>
      <c r="H69" s="129">
        <v>93251053.590000004</v>
      </c>
      <c r="I69" s="59">
        <v>100503653.01000001</v>
      </c>
      <c r="J69" s="129">
        <v>103187379</v>
      </c>
      <c r="K69" s="59">
        <v>111182082</v>
      </c>
      <c r="L69" s="129">
        <v>117368475.87199999</v>
      </c>
      <c r="M69" s="59">
        <v>125479717</v>
      </c>
      <c r="N69" s="129">
        <v>137963699</v>
      </c>
      <c r="O69" s="59">
        <v>155156774</v>
      </c>
      <c r="P69" s="129">
        <v>166027520.051</v>
      </c>
      <c r="Q69" s="246">
        <v>190457406.29999998</v>
      </c>
    </row>
    <row r="70" spans="1:17">
      <c r="A70" s="16" t="s">
        <v>29</v>
      </c>
      <c r="B70" s="129">
        <v>6274378</v>
      </c>
      <c r="C70" s="59">
        <v>3658918</v>
      </c>
      <c r="D70" s="129">
        <v>6087208</v>
      </c>
      <c r="E70" s="59">
        <v>6736332.1299999999</v>
      </c>
      <c r="F70" s="129">
        <v>10290265.26</v>
      </c>
      <c r="G70" s="59">
        <v>3671594.97</v>
      </c>
      <c r="H70" s="129">
        <v>3769725.89</v>
      </c>
      <c r="I70" s="59">
        <v>534345.68999999994</v>
      </c>
      <c r="J70" s="129">
        <v>1561401</v>
      </c>
      <c r="K70" s="59">
        <v>7825058</v>
      </c>
      <c r="L70" s="129">
        <v>6480719</v>
      </c>
      <c r="M70" s="59">
        <v>2581977</v>
      </c>
      <c r="N70" s="129">
        <v>8312090</v>
      </c>
      <c r="O70" s="59">
        <v>20451171</v>
      </c>
      <c r="P70" s="129">
        <v>14396116.563999999</v>
      </c>
      <c r="Q70" s="246">
        <v>14019353</v>
      </c>
    </row>
    <row r="71" spans="1:17">
      <c r="A71" s="16" t="s">
        <v>30</v>
      </c>
      <c r="B71" s="129">
        <v>45255365</v>
      </c>
      <c r="C71" s="59">
        <v>49313324</v>
      </c>
      <c r="D71" s="129">
        <v>51285353.468399994</v>
      </c>
      <c r="E71" s="59">
        <v>54261659.913000003</v>
      </c>
      <c r="F71" s="129">
        <v>60848287.979999997</v>
      </c>
      <c r="G71" s="59">
        <v>71607306.099999994</v>
      </c>
      <c r="H71" s="129">
        <v>88132352.049999997</v>
      </c>
      <c r="I71" s="59">
        <v>85635523.170000002</v>
      </c>
      <c r="J71" s="129">
        <v>85849955</v>
      </c>
      <c r="K71" s="59">
        <v>88190920</v>
      </c>
      <c r="L71" s="129">
        <v>95130995.788000003</v>
      </c>
      <c r="M71" s="59">
        <v>104723012</v>
      </c>
      <c r="N71" s="129">
        <v>112176769</v>
      </c>
      <c r="O71" s="59">
        <v>117249961</v>
      </c>
      <c r="P71" s="129">
        <v>121988306.03200001</v>
      </c>
      <c r="Q71" s="246">
        <v>127129558.39999999</v>
      </c>
    </row>
    <row r="72" spans="1:17">
      <c r="A72" s="18" t="s">
        <v>31</v>
      </c>
      <c r="B72" s="247">
        <v>5857905</v>
      </c>
      <c r="C72" s="60">
        <v>12195247</v>
      </c>
      <c r="D72" s="247">
        <v>12276260.652799999</v>
      </c>
      <c r="E72" s="60">
        <v>12820701.914000001</v>
      </c>
      <c r="F72" s="247">
        <v>14045090.48</v>
      </c>
      <c r="G72" s="60">
        <v>15961296.880000001</v>
      </c>
      <c r="H72" s="247">
        <v>17865153.510000002</v>
      </c>
      <c r="I72" s="60">
        <v>20330533.539999999</v>
      </c>
      <c r="J72" s="247">
        <v>22241930</v>
      </c>
      <c r="K72" s="60">
        <v>23561607</v>
      </c>
      <c r="L72" s="247">
        <v>25449190.441</v>
      </c>
      <c r="M72" s="60">
        <v>23967827</v>
      </c>
      <c r="N72" s="247">
        <v>24690148</v>
      </c>
      <c r="O72" s="60">
        <v>26947270</v>
      </c>
      <c r="P72" s="247">
        <v>27468089.103</v>
      </c>
      <c r="Q72" s="248">
        <v>26717000.5</v>
      </c>
    </row>
    <row r="73" spans="1:17">
      <c r="A73" s="15" t="s">
        <v>32</v>
      </c>
      <c r="B73" s="62">
        <v>116453913</v>
      </c>
      <c r="C73" s="61">
        <v>121572059</v>
      </c>
      <c r="D73" s="62">
        <v>128923205.1392</v>
      </c>
      <c r="E73" s="61">
        <v>141028744.18000001</v>
      </c>
      <c r="F73" s="62">
        <v>161924042.28</v>
      </c>
      <c r="G73" s="61">
        <v>174231413.88999999</v>
      </c>
      <c r="H73" s="62">
        <v>203018285.03999999</v>
      </c>
      <c r="I73" s="61">
        <v>207004055.41</v>
      </c>
      <c r="J73" s="62">
        <v>212840665</v>
      </c>
      <c r="K73" s="61">
        <v>230759667</v>
      </c>
      <c r="L73" s="62">
        <v>244429381.10100001</v>
      </c>
      <c r="M73" s="61">
        <v>256752533</v>
      </c>
      <c r="N73" s="62">
        <v>283142706</v>
      </c>
      <c r="O73" s="61">
        <v>319805175</v>
      </c>
      <c r="P73" s="62">
        <v>329880031.75</v>
      </c>
      <c r="Q73" s="61">
        <v>358323318.19999999</v>
      </c>
    </row>
    <row r="74" spans="1:17">
      <c r="B74" s="62"/>
      <c r="C74" s="61"/>
      <c r="D74" s="62"/>
      <c r="E74" s="61"/>
      <c r="F74" s="62"/>
      <c r="G74" s="61"/>
      <c r="H74" s="62"/>
      <c r="I74" s="61"/>
      <c r="J74" s="62"/>
      <c r="K74" s="61"/>
      <c r="L74" s="62"/>
      <c r="M74" s="61"/>
      <c r="N74" s="62"/>
      <c r="O74" s="61"/>
      <c r="P74" s="62"/>
      <c r="Q74" s="61"/>
    </row>
    <row r="75" spans="1:17">
      <c r="A75" s="19" t="s">
        <v>33</v>
      </c>
      <c r="B75" s="49">
        <v>-3956665</v>
      </c>
      <c r="C75" s="63">
        <v>-1954736</v>
      </c>
      <c r="D75" s="49">
        <v>2400066.2195000052</v>
      </c>
      <c r="E75" s="63">
        <v>9456695.7129999995</v>
      </c>
      <c r="F75" s="49">
        <v>12427591.330000013</v>
      </c>
      <c r="G75" s="63">
        <v>29265176.780000001</v>
      </c>
      <c r="H75" s="49">
        <v>10276257.920000017</v>
      </c>
      <c r="I75" s="63">
        <v>15656548.50999999</v>
      </c>
      <c r="J75" s="49">
        <v>16722658</v>
      </c>
      <c r="K75" s="63">
        <v>24654214</v>
      </c>
      <c r="L75" s="49">
        <f t="shared" ref="L75:O75" si="4">L67-L73</f>
        <v>34133545.358999968</v>
      </c>
      <c r="M75" s="63">
        <f t="shared" si="4"/>
        <v>42822939</v>
      </c>
      <c r="N75" s="49">
        <f t="shared" si="4"/>
        <v>29033841</v>
      </c>
      <c r="O75" s="63">
        <f t="shared" si="4"/>
        <v>17691042</v>
      </c>
      <c r="P75" s="49">
        <v>41218288.481000006</v>
      </c>
      <c r="Q75" s="63">
        <v>47013427.199999988</v>
      </c>
    </row>
    <row r="76" spans="1:17">
      <c r="B76" s="129"/>
      <c r="C76" s="59"/>
      <c r="D76" s="129"/>
      <c r="E76" s="59"/>
      <c r="F76" s="129"/>
      <c r="G76" s="59"/>
      <c r="H76" s="129"/>
      <c r="I76" s="59"/>
      <c r="J76" s="129"/>
      <c r="K76" s="59"/>
      <c r="L76" s="129"/>
      <c r="M76" s="59"/>
      <c r="N76" s="129"/>
      <c r="O76" s="59"/>
      <c r="P76" s="129"/>
      <c r="Q76" s="246"/>
    </row>
    <row r="77" spans="1:17">
      <c r="A77" s="16" t="s">
        <v>34</v>
      </c>
      <c r="B77" s="129">
        <v>3804101</v>
      </c>
      <c r="C77" s="59">
        <v>-2860292</v>
      </c>
      <c r="D77" s="129">
        <v>69534.189199999892</v>
      </c>
      <c r="E77" s="59">
        <v>-2450657.5079999999</v>
      </c>
      <c r="F77" s="129">
        <v>-20695730.899999999</v>
      </c>
      <c r="G77" s="59">
        <v>903008.65</v>
      </c>
      <c r="H77" s="129">
        <v>-138865300.38999999</v>
      </c>
      <c r="I77" s="59">
        <v>-30358512.949999999</v>
      </c>
      <c r="J77" s="129">
        <v>8846024</v>
      </c>
      <c r="K77" s="59">
        <v>-39472379</v>
      </c>
      <c r="L77" s="129">
        <v>-36433391.725000001</v>
      </c>
      <c r="M77" s="59">
        <v>-19566073</v>
      </c>
      <c r="N77" s="129">
        <v>-14683918</v>
      </c>
      <c r="O77" s="59">
        <v>-22470530</v>
      </c>
      <c r="P77" s="129">
        <v>-8678026.4400000013</v>
      </c>
      <c r="Q77" s="246">
        <v>-6697293.5999999978</v>
      </c>
    </row>
    <row r="78" spans="1:17">
      <c r="A78" s="16"/>
      <c r="C78" s="58"/>
      <c r="E78" s="58"/>
      <c r="G78" s="58"/>
      <c r="I78" s="58"/>
      <c r="K78" s="58"/>
      <c r="M78" s="58"/>
      <c r="O78" s="58"/>
      <c r="Q78" s="58"/>
    </row>
    <row r="79" spans="1:17">
      <c r="A79" s="19" t="s">
        <v>35</v>
      </c>
      <c r="B79" s="62">
        <v>-152564</v>
      </c>
      <c r="C79" s="61">
        <v>-4815028</v>
      </c>
      <c r="D79" s="62">
        <v>2469600.4087000052</v>
      </c>
      <c r="E79" s="61">
        <v>7006038.2050000001</v>
      </c>
      <c r="F79" s="62">
        <v>-8268139.5699999854</v>
      </c>
      <c r="G79" s="61">
        <v>30168185.43</v>
      </c>
      <c r="H79" s="62">
        <v>-128589042.46999997</v>
      </c>
      <c r="I79" s="61">
        <v>-14701964.440000009</v>
      </c>
      <c r="J79" s="62">
        <v>25568682</v>
      </c>
      <c r="K79" s="61">
        <v>-14818165</v>
      </c>
      <c r="L79" s="62">
        <f>L75+L77</f>
        <v>-2299846.3660000339</v>
      </c>
      <c r="M79" s="61">
        <f t="shared" ref="M79:O79" si="5">M75+M77</f>
        <v>23256866</v>
      </c>
      <c r="N79" s="62">
        <f t="shared" si="5"/>
        <v>14349923</v>
      </c>
      <c r="O79" s="61">
        <f t="shared" si="5"/>
        <v>-4779488</v>
      </c>
      <c r="P79" s="62">
        <v>32540262.041000005</v>
      </c>
      <c r="Q79" s="61">
        <v>40316133.599999994</v>
      </c>
    </row>
    <row r="80" spans="1:17">
      <c r="A80" s="16"/>
      <c r="C80" s="59"/>
      <c r="E80" s="59"/>
      <c r="G80" s="59"/>
      <c r="I80" s="59"/>
      <c r="K80" s="59"/>
      <c r="M80" s="59"/>
      <c r="O80" s="59"/>
      <c r="Q80" s="58"/>
    </row>
    <row r="81" spans="1:17">
      <c r="A81" s="16" t="s">
        <v>36</v>
      </c>
      <c r="B81" s="129">
        <v>3210082</v>
      </c>
      <c r="C81" s="59">
        <v>1213384</v>
      </c>
      <c r="D81" s="129">
        <v>4302888.6109999996</v>
      </c>
      <c r="E81" s="59">
        <v>3945621.1669999999</v>
      </c>
      <c r="F81" s="129">
        <v>8440063.5999999996</v>
      </c>
      <c r="G81" s="59">
        <v>13338710.41</v>
      </c>
      <c r="H81" s="129">
        <v>19154385.260000002</v>
      </c>
      <c r="I81" s="59">
        <v>10820834.42</v>
      </c>
      <c r="J81" s="129">
        <v>-5086212</v>
      </c>
      <c r="K81" s="59">
        <v>7720406</v>
      </c>
      <c r="L81" s="129">
        <v>1558806</v>
      </c>
      <c r="M81" s="59">
        <v>-6701990</v>
      </c>
      <c r="N81" s="129">
        <v>109407</v>
      </c>
      <c r="O81" s="59">
        <v>2857078</v>
      </c>
      <c r="P81" s="129">
        <v>4656654</v>
      </c>
      <c r="Q81" s="246">
        <v>1153055.3999999985</v>
      </c>
    </row>
    <row r="82" spans="1:17">
      <c r="A82" s="16"/>
      <c r="C82" s="58"/>
      <c r="E82" s="58"/>
      <c r="G82" s="58"/>
      <c r="I82" s="58"/>
      <c r="K82" s="58"/>
      <c r="M82" s="58"/>
      <c r="O82" s="58"/>
      <c r="Q82" s="58"/>
    </row>
    <row r="83" spans="1:17" ht="15" thickBot="1">
      <c r="A83" s="20" t="s">
        <v>37</v>
      </c>
      <c r="B83" s="65">
        <v>3057518</v>
      </c>
      <c r="C83" s="64">
        <v>-3601644</v>
      </c>
      <c r="D83" s="65">
        <v>6772489.0197000047</v>
      </c>
      <c r="E83" s="64">
        <v>10951659.372</v>
      </c>
      <c r="F83" s="65">
        <v>171924.03000001423</v>
      </c>
      <c r="G83" s="64">
        <v>43506895.840000004</v>
      </c>
      <c r="H83" s="65">
        <v>-109434657.20999996</v>
      </c>
      <c r="I83" s="64">
        <v>-3881130.0200000089</v>
      </c>
      <c r="J83" s="65">
        <v>20482470</v>
      </c>
      <c r="K83" s="64">
        <v>-7097759</v>
      </c>
      <c r="L83" s="65">
        <f>L67-L73+L77+L81</f>
        <v>-741040.36600003392</v>
      </c>
      <c r="M83" s="64">
        <f>M67-M73+M77+M81</f>
        <v>16554876</v>
      </c>
      <c r="N83" s="65">
        <v>14459330</v>
      </c>
      <c r="O83" s="64">
        <v>-1922410</v>
      </c>
      <c r="P83" s="65">
        <v>37196916.041000009</v>
      </c>
      <c r="Q83" s="64">
        <v>41469188.999999993</v>
      </c>
    </row>
    <row r="84" spans="1:17" ht="15" thickTop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7">
      <c r="A86" s="54" t="s">
        <v>104</v>
      </c>
    </row>
    <row r="87" spans="1:17">
      <c r="B87" s="56">
        <v>2002</v>
      </c>
      <c r="C87" s="55">
        <v>2003</v>
      </c>
      <c r="D87" s="56">
        <v>2004</v>
      </c>
      <c r="E87" s="55">
        <v>2005</v>
      </c>
      <c r="F87" s="56">
        <v>2006</v>
      </c>
      <c r="G87" s="55">
        <v>2007</v>
      </c>
      <c r="H87" s="56">
        <v>2008</v>
      </c>
      <c r="I87" s="55">
        <v>2009</v>
      </c>
      <c r="J87" s="56">
        <v>2010</v>
      </c>
      <c r="K87" s="55">
        <v>2011</v>
      </c>
      <c r="L87" s="56">
        <v>2012</v>
      </c>
      <c r="M87" s="55">
        <v>2013</v>
      </c>
      <c r="N87" s="56">
        <v>2014</v>
      </c>
      <c r="O87" s="55">
        <v>2015</v>
      </c>
      <c r="P87" s="56">
        <v>2016</v>
      </c>
      <c r="Q87" s="55">
        <v>2017</v>
      </c>
    </row>
    <row r="88" spans="1:17">
      <c r="A88" s="57" t="s">
        <v>99</v>
      </c>
      <c r="B88" s="51"/>
      <c r="C88" s="59"/>
      <c r="D88" s="51"/>
      <c r="E88" s="59"/>
      <c r="F88" s="51"/>
      <c r="G88" s="59"/>
      <c r="H88" s="51"/>
      <c r="I88" s="59"/>
      <c r="J88" s="51"/>
      <c r="K88" s="59"/>
      <c r="L88" s="51"/>
      <c r="M88" s="59"/>
      <c r="N88" s="51"/>
      <c r="O88" s="59"/>
      <c r="P88" s="51"/>
      <c r="Q88" s="245"/>
    </row>
    <row r="89" spans="1:17">
      <c r="A89" s="16" t="s">
        <v>39</v>
      </c>
      <c r="B89" s="129">
        <v>262656674</v>
      </c>
      <c r="C89" s="59">
        <v>272857417</v>
      </c>
      <c r="D89" s="129">
        <v>287178801.76719999</v>
      </c>
      <c r="E89" s="59">
        <v>310292392.31800002</v>
      </c>
      <c r="F89" s="129">
        <v>366233166.76999998</v>
      </c>
      <c r="G89" s="59">
        <v>420071424.51999998</v>
      </c>
      <c r="H89" s="129">
        <v>529753195.41000003</v>
      </c>
      <c r="I89" s="59">
        <v>617438910.21000004</v>
      </c>
      <c r="J89" s="129">
        <v>696445238</v>
      </c>
      <c r="K89" s="59">
        <v>715686311</v>
      </c>
      <c r="L89" s="129">
        <v>717272187.20200002</v>
      </c>
      <c r="M89" s="59">
        <v>753600813</v>
      </c>
      <c r="N89" s="129">
        <v>791581228</v>
      </c>
      <c r="O89" s="59">
        <v>817970535</v>
      </c>
      <c r="P89" s="129">
        <v>827632020.83099997</v>
      </c>
      <c r="Q89" s="246">
        <v>886195679.80000007</v>
      </c>
    </row>
    <row r="90" spans="1:17">
      <c r="A90" s="18" t="s">
        <v>40</v>
      </c>
      <c r="B90" s="247">
        <v>41460175</v>
      </c>
      <c r="C90" s="60">
        <v>42521947</v>
      </c>
      <c r="D90" s="247">
        <v>47416122.7993</v>
      </c>
      <c r="E90" s="60">
        <v>52195361.056999996</v>
      </c>
      <c r="F90" s="247">
        <v>60325082.259999998</v>
      </c>
      <c r="G90" s="60">
        <v>59933806.969999999</v>
      </c>
      <c r="H90" s="247">
        <v>64993492.670000002</v>
      </c>
      <c r="I90" s="60">
        <v>74903396.739999995</v>
      </c>
      <c r="J90" s="247">
        <v>66743573</v>
      </c>
      <c r="K90" s="60">
        <v>64308664</v>
      </c>
      <c r="L90" s="247">
        <v>61430257.089000002</v>
      </c>
      <c r="M90" s="60">
        <v>44053318</v>
      </c>
      <c r="N90" s="247">
        <v>43378616</v>
      </c>
      <c r="O90" s="60">
        <v>39108123</v>
      </c>
      <c r="P90" s="247">
        <v>41746642.629999995</v>
      </c>
      <c r="Q90" s="248">
        <v>53189621.799999997</v>
      </c>
    </row>
    <row r="91" spans="1:17">
      <c r="A91" s="16" t="s">
        <v>41</v>
      </c>
      <c r="B91" s="62">
        <v>304116849</v>
      </c>
      <c r="C91" s="59">
        <v>315379364</v>
      </c>
      <c r="D91" s="62">
        <v>334594924.56650001</v>
      </c>
      <c r="E91" s="59">
        <v>362487753.375</v>
      </c>
      <c r="F91" s="62">
        <v>426558249.02999997</v>
      </c>
      <c r="G91" s="59">
        <v>480005231.49000001</v>
      </c>
      <c r="H91" s="62">
        <v>594746688.08000004</v>
      </c>
      <c r="I91" s="59">
        <v>692342306.95000005</v>
      </c>
      <c r="J91" s="62">
        <v>763188810</v>
      </c>
      <c r="K91" s="59">
        <v>779994975</v>
      </c>
      <c r="L91" s="62">
        <f>L89+L90</f>
        <v>778702444.29100001</v>
      </c>
      <c r="M91" s="59">
        <f t="shared" ref="M91:O91" si="6">M89+M90</f>
        <v>797654131</v>
      </c>
      <c r="N91" s="62">
        <f t="shared" si="6"/>
        <v>834959844</v>
      </c>
      <c r="O91" s="59">
        <f t="shared" si="6"/>
        <v>857078658</v>
      </c>
      <c r="P91" s="62">
        <v>869378663.46099997</v>
      </c>
      <c r="Q91" s="61">
        <v>939385301.60000002</v>
      </c>
    </row>
    <row r="92" spans="1:17">
      <c r="A92" s="16" t="s">
        <v>42</v>
      </c>
      <c r="B92" s="129">
        <v>26638294</v>
      </c>
      <c r="C92" s="59">
        <v>28942883</v>
      </c>
      <c r="D92" s="129">
        <v>33556385.197400004</v>
      </c>
      <c r="E92" s="59">
        <v>36835147.729000002</v>
      </c>
      <c r="F92" s="129">
        <v>45531272.840000004</v>
      </c>
      <c r="G92" s="59">
        <v>88548377.019999996</v>
      </c>
      <c r="H92" s="129">
        <v>85240657.099999994</v>
      </c>
      <c r="I92" s="59">
        <v>77131924.670000002</v>
      </c>
      <c r="J92" s="129">
        <v>76022799</v>
      </c>
      <c r="K92" s="59">
        <v>70315144</v>
      </c>
      <c r="L92" s="129">
        <v>82789481.157000005</v>
      </c>
      <c r="M92" s="59">
        <v>73589839</v>
      </c>
      <c r="N92" s="129">
        <v>72732258</v>
      </c>
      <c r="O92" s="59">
        <v>86430080</v>
      </c>
      <c r="P92" s="129">
        <v>99731693.585999995</v>
      </c>
      <c r="Q92" s="246">
        <v>105511573.59999999</v>
      </c>
    </row>
    <row r="93" spans="1:17">
      <c r="A93" s="15" t="s">
        <v>43</v>
      </c>
      <c r="B93" s="62">
        <v>330755143</v>
      </c>
      <c r="C93" s="61">
        <v>344322247</v>
      </c>
      <c r="D93" s="62">
        <v>368151309.76389998</v>
      </c>
      <c r="E93" s="61">
        <v>399322901.10399997</v>
      </c>
      <c r="F93" s="62">
        <v>472089521.87</v>
      </c>
      <c r="G93" s="61">
        <v>568553608.50999999</v>
      </c>
      <c r="H93" s="62">
        <v>679987345.17999995</v>
      </c>
      <c r="I93" s="61">
        <v>769474231.62</v>
      </c>
      <c r="J93" s="62">
        <v>839211609</v>
      </c>
      <c r="K93" s="61">
        <v>850310119</v>
      </c>
      <c r="L93" s="62">
        <v>861491925.44799995</v>
      </c>
      <c r="M93" s="61">
        <v>871243970</v>
      </c>
      <c r="N93" s="62">
        <v>907692102</v>
      </c>
      <c r="O93" s="61">
        <v>943508739</v>
      </c>
      <c r="P93" s="62">
        <v>969110357.04699993</v>
      </c>
      <c r="Q93" s="61">
        <v>1044896875.2000002</v>
      </c>
    </row>
    <row r="94" spans="1:17">
      <c r="B94" s="15"/>
      <c r="C94" s="61"/>
      <c r="D94" s="15"/>
      <c r="E94" s="61"/>
      <c r="F94" s="15"/>
      <c r="G94" s="61"/>
      <c r="H94" s="15"/>
      <c r="I94" s="61"/>
      <c r="J94" s="15"/>
      <c r="K94" s="61"/>
      <c r="L94" s="15"/>
      <c r="M94" s="61"/>
      <c r="N94" s="15"/>
      <c r="O94" s="61"/>
      <c r="P94" s="15"/>
      <c r="Q94" s="249"/>
    </row>
    <row r="95" spans="1:17">
      <c r="A95" s="16" t="s">
        <v>44</v>
      </c>
      <c r="B95" s="129">
        <v>150562652</v>
      </c>
      <c r="C95" s="59">
        <v>145719228</v>
      </c>
      <c r="D95" s="129">
        <v>154342856.19069999</v>
      </c>
      <c r="E95" s="59">
        <v>170121109.83199999</v>
      </c>
      <c r="F95" s="129">
        <v>192469269.66999999</v>
      </c>
      <c r="G95" s="59">
        <v>267774081.61000001</v>
      </c>
      <c r="H95" s="129">
        <v>192796391.40000001</v>
      </c>
      <c r="I95" s="59">
        <v>207839458.69</v>
      </c>
      <c r="J95" s="129">
        <v>253300519</v>
      </c>
      <c r="K95" s="59">
        <v>260773066</v>
      </c>
      <c r="L95" s="129">
        <v>268252954.60600001</v>
      </c>
      <c r="M95" s="59">
        <v>321286620</v>
      </c>
      <c r="N95" s="129">
        <v>354087776</v>
      </c>
      <c r="O95" s="59">
        <v>364874261</v>
      </c>
      <c r="P95" s="129">
        <v>399685652.76899999</v>
      </c>
      <c r="Q95" s="246">
        <v>463315826.70000005</v>
      </c>
    </row>
    <row r="96" spans="1:17">
      <c r="A96" s="16" t="s">
        <v>45</v>
      </c>
      <c r="B96" s="129">
        <v>38143991</v>
      </c>
      <c r="C96" s="59">
        <v>45510240</v>
      </c>
      <c r="D96" s="129">
        <v>50716614.046099998</v>
      </c>
      <c r="E96" s="59">
        <v>55275447.979999997</v>
      </c>
      <c r="F96" s="129">
        <v>64504712.530000001</v>
      </c>
      <c r="G96" s="59">
        <v>44456680.869999997</v>
      </c>
      <c r="H96" s="129">
        <v>42068190.689999998</v>
      </c>
      <c r="I96" s="59">
        <v>41867018.729999997</v>
      </c>
      <c r="J96" s="129">
        <v>46812655</v>
      </c>
      <c r="K96" s="59">
        <v>48384591</v>
      </c>
      <c r="L96" s="129">
        <v>55577683</v>
      </c>
      <c r="M96" s="59">
        <v>54613310</v>
      </c>
      <c r="N96" s="129">
        <v>65495293</v>
      </c>
      <c r="O96" s="59">
        <v>85537999</v>
      </c>
      <c r="P96" s="129">
        <v>96229372.266000003</v>
      </c>
      <c r="Q96" s="246">
        <v>108892585.2</v>
      </c>
    </row>
    <row r="97" spans="1:17">
      <c r="A97" s="16" t="s">
        <v>46</v>
      </c>
      <c r="B97" s="129">
        <v>115403840</v>
      </c>
      <c r="C97" s="59">
        <v>125619646</v>
      </c>
      <c r="D97" s="129">
        <v>129559992.87719999</v>
      </c>
      <c r="E97" s="59">
        <v>139375467.766</v>
      </c>
      <c r="F97" s="129">
        <v>169225559.74000001</v>
      </c>
      <c r="G97" s="59">
        <v>201036675.86000001</v>
      </c>
      <c r="H97" s="129">
        <v>376934035.56999999</v>
      </c>
      <c r="I97" s="59">
        <v>442814403.08999997</v>
      </c>
      <c r="J97" s="129">
        <v>463198022</v>
      </c>
      <c r="K97" s="59">
        <v>471501184</v>
      </c>
      <c r="L97" s="129">
        <v>449393134</v>
      </c>
      <c r="M97" s="59">
        <v>416278010</v>
      </c>
      <c r="N97" s="129">
        <v>404329533</v>
      </c>
      <c r="O97" s="59">
        <v>404398888</v>
      </c>
      <c r="P97" s="129">
        <v>385673776.74599999</v>
      </c>
      <c r="Q97" s="246">
        <v>372529014</v>
      </c>
    </row>
    <row r="98" spans="1:17">
      <c r="A98" s="18" t="s">
        <v>47</v>
      </c>
      <c r="B98" s="247">
        <v>26644660</v>
      </c>
      <c r="C98" s="60">
        <v>27473131</v>
      </c>
      <c r="D98" s="247">
        <v>33531853.111099996</v>
      </c>
      <c r="E98" s="60">
        <v>34550883.737000003</v>
      </c>
      <c r="F98" s="247">
        <v>45889978.619999997</v>
      </c>
      <c r="G98" s="60">
        <v>55286167.729999997</v>
      </c>
      <c r="H98" s="247">
        <v>68188727.420000002</v>
      </c>
      <c r="I98" s="60">
        <v>76953351.019999996</v>
      </c>
      <c r="J98" s="247">
        <v>75900413</v>
      </c>
      <c r="K98" s="60">
        <v>69651278</v>
      </c>
      <c r="L98" s="247">
        <v>88268155.841999993</v>
      </c>
      <c r="M98" s="60">
        <v>79066030</v>
      </c>
      <c r="N98" s="247">
        <v>83779500</v>
      </c>
      <c r="O98" s="60">
        <v>88697591</v>
      </c>
      <c r="P98" s="247">
        <v>87521555.266000003</v>
      </c>
      <c r="Q98" s="248">
        <v>100159449.09999999</v>
      </c>
    </row>
    <row r="99" spans="1:17">
      <c r="A99" s="15" t="s">
        <v>48</v>
      </c>
      <c r="B99" s="62">
        <v>142048500</v>
      </c>
      <c r="C99" s="61">
        <v>153092777</v>
      </c>
      <c r="D99" s="62">
        <v>163091845.9883</v>
      </c>
      <c r="E99" s="61">
        <v>173926351.50300002</v>
      </c>
      <c r="F99" s="62">
        <v>215115538.36000001</v>
      </c>
      <c r="G99" s="61">
        <v>256322843.59</v>
      </c>
      <c r="H99" s="62">
        <v>445122762.99000001</v>
      </c>
      <c r="I99" s="61">
        <v>519767754.10999995</v>
      </c>
      <c r="J99" s="62">
        <v>539098435</v>
      </c>
      <c r="K99" s="61">
        <v>541152462</v>
      </c>
      <c r="L99" s="62">
        <f>L97+L98</f>
        <v>537661289.84200001</v>
      </c>
      <c r="M99" s="61">
        <f t="shared" ref="M99:O99" si="7">M97+M98</f>
        <v>495344040</v>
      </c>
      <c r="N99" s="62">
        <f t="shared" si="7"/>
        <v>488109033</v>
      </c>
      <c r="O99" s="61">
        <f t="shared" si="7"/>
        <v>493096479</v>
      </c>
      <c r="P99" s="62">
        <v>473195332.01199996</v>
      </c>
      <c r="Q99" s="61">
        <v>472688463.10000002</v>
      </c>
    </row>
    <row r="100" spans="1:17">
      <c r="A100" s="15" t="s">
        <v>49</v>
      </c>
      <c r="B100" s="62">
        <v>180192491</v>
      </c>
      <c r="C100" s="61">
        <v>198603017</v>
      </c>
      <c r="D100" s="62">
        <v>213808460.03439999</v>
      </c>
      <c r="E100" s="61">
        <v>229201799.48300001</v>
      </c>
      <c r="F100" s="62">
        <v>279620250.88999999</v>
      </c>
      <c r="G100" s="61">
        <v>300779524.45999998</v>
      </c>
      <c r="H100" s="62">
        <v>487190953.68000001</v>
      </c>
      <c r="I100" s="61">
        <v>561634772.83999991</v>
      </c>
      <c r="J100" s="62">
        <v>585911090</v>
      </c>
      <c r="K100" s="61">
        <v>589537053</v>
      </c>
      <c r="L100" s="62">
        <f>L99+L96</f>
        <v>593238972.84200001</v>
      </c>
      <c r="M100" s="61">
        <f t="shared" ref="M100:O100" si="8">M99+M96</f>
        <v>549957350</v>
      </c>
      <c r="N100" s="62">
        <f t="shared" si="8"/>
        <v>553604326</v>
      </c>
      <c r="O100" s="61">
        <f t="shared" si="8"/>
        <v>578634478</v>
      </c>
      <c r="P100" s="62">
        <v>569424704.278</v>
      </c>
      <c r="Q100" s="61">
        <v>581581048.30000007</v>
      </c>
    </row>
    <row r="101" spans="1:17">
      <c r="A101" s="15" t="s">
        <v>50</v>
      </c>
      <c r="B101" s="62">
        <v>330755143</v>
      </c>
      <c r="C101" s="61">
        <v>344322245</v>
      </c>
      <c r="D101" s="62">
        <v>368151316.22509998</v>
      </c>
      <c r="E101" s="61">
        <v>399322909.315</v>
      </c>
      <c r="F101" s="62">
        <v>472089520.56</v>
      </c>
      <c r="G101" s="61">
        <v>568553606.07000005</v>
      </c>
      <c r="H101" s="62">
        <v>679987345.08000004</v>
      </c>
      <c r="I101" s="61">
        <v>769474231.52999997</v>
      </c>
      <c r="J101" s="62">
        <v>839211609</v>
      </c>
      <c r="K101" s="61">
        <v>850310119</v>
      </c>
      <c r="L101" s="62">
        <v>861491927.44799995</v>
      </c>
      <c r="M101" s="61">
        <v>871243970</v>
      </c>
      <c r="N101" s="62">
        <v>907692102</v>
      </c>
      <c r="O101" s="61">
        <v>943508739</v>
      </c>
      <c r="P101" s="62">
        <v>969110357.04699993</v>
      </c>
      <c r="Q101" s="61">
        <v>1044896875.0000001</v>
      </c>
    </row>
    <row r="104" spans="1:17">
      <c r="A104" s="54" t="s">
        <v>1231</v>
      </c>
    </row>
    <row r="105" spans="1:17">
      <c r="B105" s="56">
        <v>2002</v>
      </c>
      <c r="C105" s="55">
        <v>2003</v>
      </c>
      <c r="D105" s="56">
        <v>2004</v>
      </c>
      <c r="E105" s="55">
        <v>2005</v>
      </c>
      <c r="F105" s="56">
        <v>2006</v>
      </c>
      <c r="G105" s="55">
        <v>2007</v>
      </c>
      <c r="H105" s="56">
        <v>2008</v>
      </c>
      <c r="I105" s="55">
        <v>2009</v>
      </c>
      <c r="J105" s="56">
        <v>2010</v>
      </c>
      <c r="K105" s="55">
        <v>2011</v>
      </c>
      <c r="L105" s="56">
        <v>2012</v>
      </c>
      <c r="M105" s="55">
        <v>2013</v>
      </c>
      <c r="N105" s="56">
        <v>2014</v>
      </c>
      <c r="O105" s="55">
        <v>2015</v>
      </c>
      <c r="P105" s="56">
        <v>2016</v>
      </c>
      <c r="Q105" s="55">
        <v>2017</v>
      </c>
    </row>
    <row r="106" spans="1:17">
      <c r="A106" s="57" t="s">
        <v>99</v>
      </c>
      <c r="B106" s="51"/>
      <c r="C106" s="59"/>
      <c r="D106" s="51"/>
      <c r="E106" s="59"/>
      <c r="F106" s="51"/>
      <c r="G106" s="59"/>
      <c r="H106" s="51"/>
      <c r="I106" s="59"/>
      <c r="J106" s="51"/>
      <c r="K106" s="59"/>
      <c r="L106" s="51"/>
      <c r="M106" s="59"/>
      <c r="N106" s="51"/>
      <c r="O106" s="59"/>
      <c r="P106" s="51"/>
      <c r="Q106" s="245"/>
    </row>
    <row r="107" spans="1:17">
      <c r="A107" s="16" t="s">
        <v>52</v>
      </c>
      <c r="B107" s="129">
        <v>3056797</v>
      </c>
      <c r="C107" s="59">
        <v>-3601644</v>
      </c>
      <c r="D107" s="129">
        <v>6778063.3909000009</v>
      </c>
      <c r="E107" s="59">
        <v>10952135.649</v>
      </c>
      <c r="F107" s="129">
        <v>172128.63</v>
      </c>
      <c r="G107" s="59">
        <v>43486794.729999997</v>
      </c>
      <c r="H107" s="129">
        <v>-109461404.76000001</v>
      </c>
      <c r="I107" s="59">
        <v>-3916579.34</v>
      </c>
      <c r="J107" s="129">
        <v>20492066</v>
      </c>
      <c r="K107" s="59">
        <v>-7097761</v>
      </c>
      <c r="L107" s="129">
        <v>-741046.36599999992</v>
      </c>
      <c r="M107" s="59">
        <v>16554876</v>
      </c>
      <c r="N107" s="129">
        <v>14459330</v>
      </c>
      <c r="O107" s="59">
        <v>-1922410</v>
      </c>
      <c r="P107" s="129">
        <v>37196916.041000001</v>
      </c>
      <c r="Q107" s="246">
        <v>41469189.000000007</v>
      </c>
    </row>
    <row r="108" spans="1:17">
      <c r="A108" s="18" t="s">
        <v>53</v>
      </c>
      <c r="B108" s="247">
        <v>8163112</v>
      </c>
      <c r="C108" s="60">
        <v>14146050</v>
      </c>
      <c r="D108" s="247">
        <v>9383931.2583000008</v>
      </c>
      <c r="E108" s="60">
        <v>9929525.9360000007</v>
      </c>
      <c r="F108" s="247">
        <v>24919529.149999999</v>
      </c>
      <c r="G108" s="60">
        <v>-8044828.0499999998</v>
      </c>
      <c r="H108" s="247">
        <v>137069896.86000001</v>
      </c>
      <c r="I108" s="60">
        <v>30586162.120000001</v>
      </c>
      <c r="J108" s="247">
        <v>10690538</v>
      </c>
      <c r="K108" s="60">
        <v>51402051</v>
      </c>
      <c r="L108" s="247">
        <v>50628034.827000007</v>
      </c>
      <c r="M108" s="60">
        <v>36797926</v>
      </c>
      <c r="N108" s="247">
        <v>32516305</v>
      </c>
      <c r="O108" s="60">
        <v>54060343</v>
      </c>
      <c r="P108" s="247">
        <v>29955198.866999999</v>
      </c>
      <c r="Q108" s="248">
        <v>25896257.799999997</v>
      </c>
    </row>
    <row r="109" spans="1:17">
      <c r="A109" s="15" t="s">
        <v>54</v>
      </c>
      <c r="B109" s="62">
        <v>11219909</v>
      </c>
      <c r="C109" s="61">
        <v>10544406</v>
      </c>
      <c r="D109" s="62">
        <v>16161994.649200002</v>
      </c>
      <c r="E109" s="61">
        <v>20881661.585000001</v>
      </c>
      <c r="F109" s="62">
        <v>25091657.780000001</v>
      </c>
      <c r="G109" s="61">
        <v>35441966.68</v>
      </c>
      <c r="H109" s="62">
        <v>27608492.100000001</v>
      </c>
      <c r="I109" s="61">
        <v>26669582.780000001</v>
      </c>
      <c r="J109" s="62">
        <v>31182604</v>
      </c>
      <c r="K109" s="61">
        <v>44304291</v>
      </c>
      <c r="L109" s="62">
        <v>51369081.193000004</v>
      </c>
      <c r="M109" s="61">
        <v>53352802</v>
      </c>
      <c r="N109" s="62">
        <v>46975635</v>
      </c>
      <c r="O109" s="61">
        <v>52137933</v>
      </c>
      <c r="P109" s="62">
        <v>67152114.908000007</v>
      </c>
      <c r="Q109" s="61">
        <v>67365446.799999997</v>
      </c>
    </row>
    <row r="110" spans="1:17">
      <c r="A110" s="18" t="s">
        <v>55</v>
      </c>
      <c r="B110" s="247">
        <v>-1064030</v>
      </c>
      <c r="C110" s="60">
        <v>373965</v>
      </c>
      <c r="D110" s="247">
        <v>-259745.73560000007</v>
      </c>
      <c r="E110" s="60">
        <v>-591663.478</v>
      </c>
      <c r="F110" s="247">
        <v>-2595162.23</v>
      </c>
      <c r="G110" s="60">
        <v>-3988523.63</v>
      </c>
      <c r="H110" s="247">
        <v>2421187.1800000002</v>
      </c>
      <c r="I110" s="60">
        <v>-4676736.17</v>
      </c>
      <c r="J110" s="247">
        <v>1350224</v>
      </c>
      <c r="K110" s="60">
        <v>-1512503</v>
      </c>
      <c r="L110" s="247">
        <v>-408725.8339999998</v>
      </c>
      <c r="M110" s="60">
        <v>2059939</v>
      </c>
      <c r="N110" s="247">
        <v>3525623</v>
      </c>
      <c r="O110" s="60">
        <v>-3733951</v>
      </c>
      <c r="P110" s="247">
        <v>-8160080.0399999991</v>
      </c>
      <c r="Q110" s="248">
        <v>-3758535</v>
      </c>
    </row>
    <row r="111" spans="1:17">
      <c r="A111" s="15" t="s">
        <v>56</v>
      </c>
      <c r="B111" s="62">
        <v>10155879</v>
      </c>
      <c r="C111" s="61">
        <v>10918371</v>
      </c>
      <c r="D111" s="62">
        <v>15902248.913599998</v>
      </c>
      <c r="E111" s="61">
        <v>20289998.107000001</v>
      </c>
      <c r="F111" s="62">
        <v>22496495.550000001</v>
      </c>
      <c r="G111" s="61">
        <v>31453443.050000001</v>
      </c>
      <c r="H111" s="62">
        <v>30029679.280000001</v>
      </c>
      <c r="I111" s="61">
        <v>21992846.609999999</v>
      </c>
      <c r="J111" s="62">
        <v>32532828</v>
      </c>
      <c r="K111" s="61">
        <v>42791788</v>
      </c>
      <c r="L111" s="62">
        <v>50960355.359000005</v>
      </c>
      <c r="M111" s="61">
        <v>55412741</v>
      </c>
      <c r="N111" s="62">
        <v>50501258</v>
      </c>
      <c r="O111" s="61">
        <v>48403982</v>
      </c>
      <c r="P111" s="62">
        <v>58992034.868000001</v>
      </c>
      <c r="Q111" s="61">
        <v>63606911.799999997</v>
      </c>
    </row>
    <row r="112" spans="1:17">
      <c r="A112" s="16" t="s">
        <v>57</v>
      </c>
      <c r="B112" s="129">
        <v>-27582831</v>
      </c>
      <c r="C112" s="59">
        <v>-18578266</v>
      </c>
      <c r="D112" s="129">
        <v>-21750730.690099999</v>
      </c>
      <c r="E112" s="59">
        <v>-26258808.782000002</v>
      </c>
      <c r="F112" s="129">
        <v>-37986932.189999998</v>
      </c>
      <c r="G112" s="59">
        <v>-10824061.67</v>
      </c>
      <c r="H112" s="129">
        <v>-85160176.209999993</v>
      </c>
      <c r="I112" s="59">
        <v>-45753087.350000001</v>
      </c>
      <c r="J112" s="129">
        <v>-34643384</v>
      </c>
      <c r="K112" s="59">
        <v>-25185741</v>
      </c>
      <c r="L112" s="129">
        <v>-20218587.397999998</v>
      </c>
      <c r="M112" s="59">
        <v>-19319799</v>
      </c>
      <c r="N112" s="129">
        <v>-32480794</v>
      </c>
      <c r="O112" s="59">
        <v>-28546078</v>
      </c>
      <c r="P112" s="129">
        <v>-33805684.523000002</v>
      </c>
      <c r="Q112" s="246">
        <v>-60078889.299999997</v>
      </c>
    </row>
    <row r="113" spans="1:17">
      <c r="A113" s="18" t="s">
        <v>58</v>
      </c>
      <c r="B113" s="247">
        <v>17199528</v>
      </c>
      <c r="C113" s="60">
        <v>9744359</v>
      </c>
      <c r="D113" s="247">
        <v>7443124.6668000007</v>
      </c>
      <c r="E113" s="60">
        <v>8266931.21</v>
      </c>
      <c r="F113" s="247">
        <v>17752351.27</v>
      </c>
      <c r="G113" s="60">
        <v>13710261.01</v>
      </c>
      <c r="H113" s="247">
        <v>45699080.079999998</v>
      </c>
      <c r="I113" s="60">
        <v>23824642.170000002</v>
      </c>
      <c r="J113" s="247">
        <v>2461411</v>
      </c>
      <c r="K113" s="60">
        <v>-24344448</v>
      </c>
      <c r="L113" s="247">
        <v>-24688691</v>
      </c>
      <c r="M113" s="60">
        <v>-38856862</v>
      </c>
      <c r="N113" s="247">
        <v>-19687537</v>
      </c>
      <c r="O113" s="60">
        <v>-18682626</v>
      </c>
      <c r="P113" s="247">
        <v>-12172734.942</v>
      </c>
      <c r="Q113" s="248">
        <v>-10440580.700000003</v>
      </c>
    </row>
    <row r="114" spans="1:17">
      <c r="A114" s="15" t="s">
        <v>59</v>
      </c>
      <c r="B114" s="62">
        <v>-227424</v>
      </c>
      <c r="C114" s="63">
        <v>2084464</v>
      </c>
      <c r="D114" s="62">
        <v>1594642.8902999996</v>
      </c>
      <c r="E114" s="63">
        <v>2298120.5349999992</v>
      </c>
      <c r="F114" s="62">
        <v>2261914.6300000027</v>
      </c>
      <c r="G114" s="63">
        <v>34339642.390000001</v>
      </c>
      <c r="H114" s="62">
        <v>-9431416.849999994</v>
      </c>
      <c r="I114" s="63">
        <v>64401.429999999702</v>
      </c>
      <c r="J114" s="62">
        <v>350855</v>
      </c>
      <c r="K114" s="63">
        <v>-6738401</v>
      </c>
      <c r="L114" s="62">
        <v>6053076.9610000104</v>
      </c>
      <c r="M114" s="63">
        <v>-2763920</v>
      </c>
      <c r="N114" s="62">
        <v>-1667073</v>
      </c>
      <c r="O114" s="63">
        <v>1175279</v>
      </c>
      <c r="P114" s="62">
        <v>13013615.402999999</v>
      </c>
      <c r="Q114" s="61">
        <v>-6912558.200000003</v>
      </c>
    </row>
    <row r="116" spans="1:17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7">
      <c r="A117" s="19" t="s">
        <v>105</v>
      </c>
    </row>
    <row r="118" spans="1:17">
      <c r="A118" s="19"/>
      <c r="B118" s="56">
        <v>2002</v>
      </c>
      <c r="C118" s="55">
        <v>2003</v>
      </c>
      <c r="D118" s="56">
        <v>2004</v>
      </c>
      <c r="E118" s="55">
        <v>2005</v>
      </c>
      <c r="F118" s="56">
        <v>2006</v>
      </c>
      <c r="G118" s="55">
        <v>2007</v>
      </c>
      <c r="H118" s="56">
        <v>2008</v>
      </c>
      <c r="I118" s="55">
        <v>2009</v>
      </c>
      <c r="J118" s="56">
        <v>2010</v>
      </c>
      <c r="K118" s="55">
        <v>2011</v>
      </c>
      <c r="L118" s="56">
        <v>2012</v>
      </c>
      <c r="M118" s="55">
        <v>2013</v>
      </c>
      <c r="N118" s="56">
        <v>2014</v>
      </c>
      <c r="O118" s="55">
        <v>2015</v>
      </c>
      <c r="P118" s="56">
        <v>2016</v>
      </c>
      <c r="Q118" s="55">
        <v>2017</v>
      </c>
    </row>
    <row r="119" spans="1:17">
      <c r="A119" s="16" t="s">
        <v>106</v>
      </c>
      <c r="B119" s="17">
        <v>288202</v>
      </c>
      <c r="C119" s="59">
        <v>290501</v>
      </c>
      <c r="D119" s="17">
        <v>293186</v>
      </c>
      <c r="E119" s="59">
        <v>299404</v>
      </c>
      <c r="F119" s="17">
        <v>307261</v>
      </c>
      <c r="G119" s="59">
        <v>312872</v>
      </c>
      <c r="H119" s="17">
        <v>319756</v>
      </c>
      <c r="I119" s="59">
        <v>317593</v>
      </c>
      <c r="J119" s="17">
        <v>318236</v>
      </c>
      <c r="K119" s="59">
        <v>319412</v>
      </c>
      <c r="L119" s="17">
        <v>321857</v>
      </c>
      <c r="M119" s="59">
        <v>325671</v>
      </c>
      <c r="N119" s="17">
        <v>329100</v>
      </c>
      <c r="O119" s="59">
        <v>332529</v>
      </c>
      <c r="P119" s="17">
        <v>338349</v>
      </c>
      <c r="Q119" s="59">
        <v>348450</v>
      </c>
    </row>
    <row r="120" spans="1:17">
      <c r="A120" s="19"/>
      <c r="B120" s="56"/>
      <c r="C120" s="55"/>
      <c r="D120" s="56"/>
      <c r="E120" s="55"/>
      <c r="F120" s="56"/>
      <c r="G120" s="55"/>
      <c r="H120" s="56"/>
      <c r="I120" s="55"/>
      <c r="J120" s="56"/>
      <c r="K120" s="55"/>
      <c r="L120" s="56"/>
      <c r="M120" s="55"/>
      <c r="N120" s="56"/>
      <c r="O120" s="55"/>
      <c r="P120" s="56"/>
      <c r="Q120" s="58"/>
    </row>
    <row r="121" spans="1:17">
      <c r="A121" s="66" t="s">
        <v>107</v>
      </c>
      <c r="C121" s="58"/>
      <c r="E121" s="58"/>
      <c r="G121" s="58"/>
      <c r="I121" s="58"/>
      <c r="K121" s="58"/>
      <c r="M121" s="58"/>
      <c r="O121" s="58"/>
      <c r="Q121" s="58"/>
    </row>
    <row r="122" spans="1:17">
      <c r="A122" s="16" t="s">
        <v>108</v>
      </c>
      <c r="B122" s="68">
        <f>(B12+B13)/B10</f>
        <v>0.58657253921564945</v>
      </c>
      <c r="C122" s="67">
        <f t="shared" ref="C122:Q122" si="9">(C12+C13)/C10</f>
        <v>0.56943338218474626</v>
      </c>
      <c r="D122" s="68">
        <f t="shared" si="9"/>
        <v>0.56329700399796323</v>
      </c>
      <c r="E122" s="67">
        <f t="shared" si="9"/>
        <v>0.55530263678742164</v>
      </c>
      <c r="F122" s="68">
        <f t="shared" si="9"/>
        <v>0.55495744637339406</v>
      </c>
      <c r="G122" s="67">
        <f t="shared" si="9"/>
        <v>0.4665563955766267</v>
      </c>
      <c r="H122" s="68">
        <f t="shared" si="9"/>
        <v>0.50842474855202624</v>
      </c>
      <c r="I122" s="67">
        <f t="shared" si="9"/>
        <v>0.51906413263445017</v>
      </c>
      <c r="J122" s="68">
        <f t="shared" si="9"/>
        <v>0.53020999578053962</v>
      </c>
      <c r="K122" s="67">
        <f t="shared" si="9"/>
        <v>0.54959065995480405</v>
      </c>
      <c r="L122" s="68">
        <f t="shared" si="9"/>
        <v>0.53356729904853739</v>
      </c>
      <c r="M122" s="67">
        <f t="shared" si="9"/>
        <v>0.50613739885468045</v>
      </c>
      <c r="N122" s="68">
        <f t="shared" si="9"/>
        <v>0.55343518677443793</v>
      </c>
      <c r="O122" s="67">
        <f t="shared" si="9"/>
        <v>0.61374247226305423</v>
      </c>
      <c r="P122" s="68">
        <f t="shared" si="9"/>
        <v>0.55798544755958934</v>
      </c>
      <c r="Q122" s="67">
        <f t="shared" si="9"/>
        <v>0.57463121861890143</v>
      </c>
    </row>
    <row r="123" spans="1:17">
      <c r="A123" s="51" t="s">
        <v>54</v>
      </c>
      <c r="B123" s="68">
        <f t="shared" ref="B123:Q123" si="10">B52/B10</f>
        <v>7.5583316300177533E-2</v>
      </c>
      <c r="C123" s="67">
        <f t="shared" si="10"/>
        <v>4.6806920180241879E-2</v>
      </c>
      <c r="D123" s="68">
        <f t="shared" si="10"/>
        <v>8.2269103546202996E-2</v>
      </c>
      <c r="E123" s="67">
        <f t="shared" si="10"/>
        <v>9.5872678088756755E-2</v>
      </c>
      <c r="F123" s="68">
        <f t="shared" si="10"/>
        <v>0.10851481076869879</v>
      </c>
      <c r="G123" s="67">
        <f t="shared" si="10"/>
        <v>0.13386052398561527</v>
      </c>
      <c r="H123" s="68">
        <f t="shared" si="10"/>
        <v>8.9651825621176087E-2</v>
      </c>
      <c r="I123" s="67">
        <f t="shared" si="10"/>
        <v>6.0184118775359612E-2</v>
      </c>
      <c r="J123" s="68">
        <f t="shared" si="10"/>
        <v>7.1164055717015492E-2</v>
      </c>
      <c r="K123" s="67">
        <f t="shared" si="10"/>
        <v>9.1770767412539811E-2</v>
      </c>
      <c r="L123" s="68">
        <f t="shared" si="10"/>
        <v>0.10157121855685086</v>
      </c>
      <c r="M123" s="67">
        <f t="shared" si="10"/>
        <v>9.7110643665112364E-2</v>
      </c>
      <c r="N123" s="68">
        <f t="shared" si="10"/>
        <v>6.8183270272790183E-2</v>
      </c>
      <c r="O123" s="67">
        <f t="shared" si="10"/>
        <v>6.517434224635868E-2</v>
      </c>
      <c r="P123" s="68">
        <f t="shared" si="10"/>
        <v>0.11916212158343427</v>
      </c>
      <c r="Q123" s="67">
        <f t="shared" si="10"/>
        <v>0.10456170996901654</v>
      </c>
    </row>
    <row r="124" spans="1:17">
      <c r="A124" s="51" t="s">
        <v>48</v>
      </c>
      <c r="B124" s="68">
        <f>B42/B10</f>
        <v>0.83187722659667629</v>
      </c>
      <c r="C124" s="67">
        <f t="shared" ref="C124:Q124" si="11">C42/C10</f>
        <v>0.84707231601130617</v>
      </c>
      <c r="D124" s="68">
        <f t="shared" si="11"/>
        <v>0.82647660102396459</v>
      </c>
      <c r="E124" s="67">
        <f t="shared" si="11"/>
        <v>0.70535286469926206</v>
      </c>
      <c r="F124" s="68">
        <f t="shared" si="11"/>
        <v>0.64266000645271082</v>
      </c>
      <c r="G124" s="67">
        <f t="shared" si="11"/>
        <v>0.60179638742227615</v>
      </c>
      <c r="H124" s="68">
        <f t="shared" si="11"/>
        <v>0.92594249538197859</v>
      </c>
      <c r="I124" s="67">
        <f t="shared" si="11"/>
        <v>1.0892036871341118</v>
      </c>
      <c r="J124" s="68">
        <f t="shared" si="11"/>
        <v>1.2409624351167463</v>
      </c>
      <c r="K124" s="67">
        <f t="shared" si="11"/>
        <v>1.1253287930529314</v>
      </c>
      <c r="L124" s="68">
        <f t="shared" si="11"/>
        <v>1.0411244896925604</v>
      </c>
      <c r="M124" s="67">
        <f t="shared" si="11"/>
        <v>0.94774034530823392</v>
      </c>
      <c r="N124" s="68">
        <f t="shared" si="11"/>
        <v>0.90497753670085923</v>
      </c>
      <c r="O124" s="67">
        <f t="shared" si="11"/>
        <v>0.85950648296927878</v>
      </c>
      <c r="P124" s="68">
        <f t="shared" si="11"/>
        <v>0.75843966066010882</v>
      </c>
      <c r="Q124" s="67">
        <f t="shared" si="11"/>
        <v>0.74160112319110993</v>
      </c>
    </row>
    <row r="125" spans="1:17">
      <c r="A125" s="51" t="s">
        <v>49</v>
      </c>
      <c r="B125" s="68">
        <f>B43/B10</f>
        <v>1.2429063662551614</v>
      </c>
      <c r="C125" s="67">
        <f t="shared" ref="C125:Q125" si="12">C43/C10</f>
        <v>1.3109906542704524</v>
      </c>
      <c r="D125" s="68">
        <f t="shared" si="12"/>
        <v>1.2956319546023536</v>
      </c>
      <c r="E125" s="67">
        <f t="shared" si="12"/>
        <v>1.1614974001431075</v>
      </c>
      <c r="F125" s="68">
        <f t="shared" si="12"/>
        <v>1.0930662584297128</v>
      </c>
      <c r="G125" s="67">
        <f t="shared" si="12"/>
        <v>0.83225913635487492</v>
      </c>
      <c r="H125" s="68">
        <f t="shared" si="12"/>
        <v>1.1633632967064105</v>
      </c>
      <c r="I125" s="67">
        <f t="shared" si="12"/>
        <v>1.3155264811701262</v>
      </c>
      <c r="J125" s="68">
        <f t="shared" si="12"/>
        <v>1.4636755625830755</v>
      </c>
      <c r="K125" s="67">
        <f t="shared" si="12"/>
        <v>1.3543816777413555</v>
      </c>
      <c r="L125" s="68">
        <f t="shared" si="12"/>
        <v>1.2855147361868793</v>
      </c>
      <c r="M125" s="67">
        <f t="shared" si="12"/>
        <v>1.1699306236068769</v>
      </c>
      <c r="N125" s="68">
        <f t="shared" si="12"/>
        <v>1.1386385969984933</v>
      </c>
      <c r="O125" s="67">
        <f t="shared" si="12"/>
        <v>1.14079767229444</v>
      </c>
      <c r="P125" s="68">
        <f t="shared" si="12"/>
        <v>1.0461599634947107</v>
      </c>
      <c r="Q125" s="67">
        <f t="shared" si="12"/>
        <v>1.0297110756626711</v>
      </c>
    </row>
    <row r="126" spans="1:17">
      <c r="C126" s="58"/>
      <c r="E126" s="58"/>
      <c r="G126" s="58"/>
      <c r="I126" s="58"/>
      <c r="K126" s="58"/>
      <c r="M126" s="58"/>
      <c r="O126" s="58"/>
      <c r="Q126" s="58"/>
    </row>
    <row r="127" spans="1:17">
      <c r="A127" s="66" t="s">
        <v>109</v>
      </c>
      <c r="C127" s="58"/>
      <c r="E127" s="58"/>
      <c r="G127" s="58"/>
      <c r="I127" s="58"/>
      <c r="K127" s="58"/>
      <c r="M127" s="58"/>
      <c r="O127" s="58"/>
      <c r="Q127" s="58"/>
    </row>
    <row r="128" spans="1:17">
      <c r="A128" s="51" t="s">
        <v>27</v>
      </c>
      <c r="B128" s="17">
        <f t="shared" ref="B128:Q128" si="13">(B10/B119)*1000</f>
        <v>302353.46388991055</v>
      </c>
      <c r="C128" s="59">
        <f t="shared" si="13"/>
        <v>319506.06366243149</v>
      </c>
      <c r="D128" s="17">
        <f t="shared" si="13"/>
        <v>346649.6171358797</v>
      </c>
      <c r="E128" s="59">
        <f t="shared" si="13"/>
        <v>392143.79253450187</v>
      </c>
      <c r="F128" s="17">
        <f t="shared" si="13"/>
        <v>452356.08385053754</v>
      </c>
      <c r="G128" s="59">
        <f t="shared" si="13"/>
        <v>520850.81359150069</v>
      </c>
      <c r="H128" s="17">
        <f t="shared" si="13"/>
        <v>522126.73069465475</v>
      </c>
      <c r="I128" s="59">
        <f t="shared" si="13"/>
        <v>538106.42164657277</v>
      </c>
      <c r="J128" s="17">
        <f t="shared" si="13"/>
        <v>544257.22419839364</v>
      </c>
      <c r="K128" s="59">
        <f t="shared" si="13"/>
        <v>602360.08352848364</v>
      </c>
      <c r="L128" s="17">
        <f t="shared" si="13"/>
        <v>641783.68797323026</v>
      </c>
      <c r="M128" s="59">
        <f t="shared" si="13"/>
        <v>685418.81530747283</v>
      </c>
      <c r="N128" s="17">
        <f t="shared" si="13"/>
        <v>714276.94621695532</v>
      </c>
      <c r="O128" s="59">
        <f t="shared" si="13"/>
        <v>767220.26951032842</v>
      </c>
      <c r="P128" s="17">
        <f t="shared" si="13"/>
        <v>842382.50466234575</v>
      </c>
      <c r="Q128" s="59">
        <f t="shared" si="13"/>
        <v>905838.61127851903</v>
      </c>
    </row>
    <row r="129" spans="1:17">
      <c r="A129" s="16" t="s">
        <v>108</v>
      </c>
      <c r="B129" s="17">
        <f>((B12+B13)/B119)*1000</f>
        <v>177352.23905455202</v>
      </c>
      <c r="C129" s="59">
        <f t="shared" ref="C129:Q129" si="14">((C12+C13)/C119)*1000</f>
        <v>181937.41845983319</v>
      </c>
      <c r="D129" s="17">
        <f t="shared" si="14"/>
        <v>195266.69076968206</v>
      </c>
      <c r="E129" s="59">
        <f t="shared" si="14"/>
        <v>217758.48199422852</v>
      </c>
      <c r="F129" s="17">
        <f t="shared" si="14"/>
        <v>251038.37714516322</v>
      </c>
      <c r="G129" s="59">
        <f t="shared" si="14"/>
        <v>243006.27822240407</v>
      </c>
      <c r="H129" s="17">
        <f t="shared" si="14"/>
        <v>265462.15176572133</v>
      </c>
      <c r="I129" s="59">
        <f t="shared" si="14"/>
        <v>279311.74301700603</v>
      </c>
      <c r="J129" s="17">
        <f t="shared" si="14"/>
        <v>288570.62054575852</v>
      </c>
      <c r="K129" s="59">
        <f t="shared" si="14"/>
        <v>331051.47583685024</v>
      </c>
      <c r="L129" s="17">
        <f t="shared" si="14"/>
        <v>342434.78896528581</v>
      </c>
      <c r="M129" s="59">
        <f t="shared" si="14"/>
        <v>346916.09630578099</v>
      </c>
      <c r="N129" s="17">
        <f t="shared" si="14"/>
        <v>395305.99513825588</v>
      </c>
      <c r="O129" s="59">
        <f t="shared" si="14"/>
        <v>470875.66497959575</v>
      </c>
      <c r="P129" s="17">
        <f t="shared" si="14"/>
        <v>470037.17888038681</v>
      </c>
      <c r="Q129" s="59">
        <f t="shared" si="14"/>
        <v>520523.14507102879</v>
      </c>
    </row>
    <row r="130" spans="1:17">
      <c r="A130" s="51" t="s">
        <v>54</v>
      </c>
      <c r="B130" s="17">
        <f t="shared" ref="B130:Q130" si="15">(B52/B119)*1000</f>
        <v>22852.877495645414</v>
      </c>
      <c r="C130" s="59">
        <f t="shared" si="15"/>
        <v>14955.094818950709</v>
      </c>
      <c r="D130" s="17">
        <f t="shared" si="15"/>
        <v>28518.553246403309</v>
      </c>
      <c r="E130" s="59">
        <f t="shared" si="15"/>
        <v>37595.875586164511</v>
      </c>
      <c r="F130" s="17">
        <f t="shared" si="15"/>
        <v>49087.334839110721</v>
      </c>
      <c r="G130" s="59">
        <f t="shared" si="15"/>
        <v>69721.362825692297</v>
      </c>
      <c r="H130" s="17">
        <f t="shared" si="15"/>
        <v>46809.614612391953</v>
      </c>
      <c r="I130" s="59">
        <f t="shared" si="15"/>
        <v>32385.460794161085</v>
      </c>
      <c r="J130" s="17">
        <f t="shared" si="15"/>
        <v>38731.551427242681</v>
      </c>
      <c r="K130" s="59">
        <f t="shared" si="15"/>
        <v>55279.047124090517</v>
      </c>
      <c r="L130" s="17">
        <f t="shared" si="15"/>
        <v>65186.751237350749</v>
      </c>
      <c r="M130" s="59">
        <f t="shared" si="15"/>
        <v>66561.462334687458</v>
      </c>
      <c r="N130" s="17">
        <f t="shared" si="15"/>
        <v>48701.738073533881</v>
      </c>
      <c r="O130" s="59">
        <f t="shared" si="15"/>
        <v>50003.076423409686</v>
      </c>
      <c r="P130" s="17">
        <f t="shared" si="15"/>
        <v>100380.08644033232</v>
      </c>
      <c r="Q130" s="59">
        <f t="shared" si="15"/>
        <v>94716.034151241212</v>
      </c>
    </row>
    <row r="131" spans="1:17">
      <c r="A131" s="51" t="s">
        <v>48</v>
      </c>
      <c r="B131" s="17">
        <f t="shared" ref="B131:Q131" si="16">(B42/B119)*1000</f>
        <v>251520.96099263709</v>
      </c>
      <c r="C131" s="59">
        <f t="shared" si="16"/>
        <v>270644.74132619164</v>
      </c>
      <c r="D131" s="17">
        <f t="shared" si="16"/>
        <v>286497.79731672048</v>
      </c>
      <c r="E131" s="59">
        <f t="shared" si="16"/>
        <v>276599.747438244</v>
      </c>
      <c r="F131" s="17">
        <f t="shared" si="16"/>
        <v>290711.16376630944</v>
      </c>
      <c r="G131" s="59">
        <f t="shared" si="16"/>
        <v>313446.13800531847</v>
      </c>
      <c r="H131" s="17">
        <f t="shared" si="16"/>
        <v>483459.32792504289</v>
      </c>
      <c r="I131" s="59">
        <f t="shared" si="16"/>
        <v>586107.49852799019</v>
      </c>
      <c r="J131" s="17">
        <f t="shared" si="16"/>
        <v>675402.77027111955</v>
      </c>
      <c r="K131" s="59">
        <f t="shared" si="16"/>
        <v>677853.14578037139</v>
      </c>
      <c r="L131" s="17">
        <f t="shared" si="16"/>
        <v>668176.71463413874</v>
      </c>
      <c r="M131" s="59">
        <f t="shared" si="16"/>
        <v>649599.06470026495</v>
      </c>
      <c r="N131" s="17">
        <f t="shared" si="16"/>
        <v>646404.59130963229</v>
      </c>
      <c r="O131" s="59">
        <f t="shared" si="16"/>
        <v>659430.79550956469</v>
      </c>
      <c r="P131" s="17">
        <f t="shared" si="16"/>
        <v>638896.30098212196</v>
      </c>
      <c r="Q131" s="59">
        <f t="shared" si="16"/>
        <v>671770.93155402492</v>
      </c>
    </row>
    <row r="132" spans="1:17">
      <c r="A132" s="51" t="s">
        <v>49</v>
      </c>
      <c r="B132" s="17">
        <f>(B43/B119)*1000</f>
        <v>375797.04512806988</v>
      </c>
      <c r="C132" s="59">
        <f t="shared" ref="C132:Q132" si="17">(C43/C119)*1000</f>
        <v>418869.46344418777</v>
      </c>
      <c r="D132" s="17">
        <f t="shared" si="17"/>
        <v>449130.32101191732</v>
      </c>
      <c r="E132" s="59">
        <f t="shared" si="17"/>
        <v>455473.995511082</v>
      </c>
      <c r="F132" s="17">
        <f t="shared" si="17"/>
        <v>494455.17205242452</v>
      </c>
      <c r="G132" s="59">
        <f t="shared" si="17"/>
        <v>433482.84828939632</v>
      </c>
      <c r="H132" s="17">
        <f t="shared" si="17"/>
        <v>607423.07471947372</v>
      </c>
      <c r="I132" s="59">
        <f t="shared" si="17"/>
        <v>707893.24736376421</v>
      </c>
      <c r="J132" s="17">
        <f t="shared" si="17"/>
        <v>796615.99881848693</v>
      </c>
      <c r="K132" s="59">
        <f t="shared" si="17"/>
        <v>815825.46053373069</v>
      </c>
      <c r="L132" s="17">
        <f t="shared" si="17"/>
        <v>825022.38833394961</v>
      </c>
      <c r="M132" s="59">
        <f t="shared" si="17"/>
        <v>801892.46202455857</v>
      </c>
      <c r="N132" s="17">
        <f t="shared" si="17"/>
        <v>813303.29990884231</v>
      </c>
      <c r="O132" s="59">
        <f t="shared" si="17"/>
        <v>875243.09759449551</v>
      </c>
      <c r="P132" s="17">
        <f t="shared" si="17"/>
        <v>881266.85032614251</v>
      </c>
      <c r="Q132" s="59">
        <f t="shared" si="17"/>
        <v>932752.05079638411</v>
      </c>
    </row>
    <row r="133" spans="1:17">
      <c r="C133" s="58"/>
      <c r="E133" s="58"/>
      <c r="G133" s="58"/>
      <c r="I133" s="58"/>
      <c r="K133" s="58"/>
      <c r="M133" s="58"/>
      <c r="O133" s="58"/>
      <c r="Q133" s="58"/>
    </row>
    <row r="134" spans="1:17">
      <c r="A134" s="51" t="s">
        <v>110</v>
      </c>
      <c r="B134" s="70">
        <f>B35/B41</f>
        <v>1.2142809340387786</v>
      </c>
      <c r="C134" s="69">
        <f t="shared" ref="C134:Q134" si="18">C35/C41</f>
        <v>1.1991850052275448</v>
      </c>
      <c r="D134" s="70">
        <f t="shared" si="18"/>
        <v>1.2866336949851789</v>
      </c>
      <c r="E134" s="69">
        <f t="shared" si="18"/>
        <v>1.37740883290865</v>
      </c>
      <c r="F134" s="70">
        <f t="shared" si="18"/>
        <v>1.4106487121807516</v>
      </c>
      <c r="G134" s="69">
        <f t="shared" si="18"/>
        <v>2.0383513063489245</v>
      </c>
      <c r="H134" s="70">
        <f t="shared" si="18"/>
        <v>1.7065712656472463</v>
      </c>
      <c r="I134" s="69">
        <f t="shared" si="18"/>
        <v>1.442151975019216</v>
      </c>
      <c r="J134" s="70">
        <f t="shared" si="18"/>
        <v>1.4152639454942206</v>
      </c>
      <c r="K134" s="69">
        <f t="shared" si="18"/>
        <v>1.4029811654677338</v>
      </c>
      <c r="L134" s="70">
        <f t="shared" si="18"/>
        <v>1.2674010252053243</v>
      </c>
      <c r="M134" s="69">
        <f t="shared" si="18"/>
        <v>1.1101222445489114</v>
      </c>
      <c r="N134" s="70">
        <f t="shared" si="18"/>
        <v>0.96424544126772493</v>
      </c>
      <c r="O134" s="69">
        <f t="shared" si="18"/>
        <v>1.0375920174129065</v>
      </c>
      <c r="P134" s="70">
        <f t="shared" si="18"/>
        <v>1.2388197281392328</v>
      </c>
      <c r="Q134" s="69">
        <f t="shared" si="18"/>
        <v>1.1753523407596265</v>
      </c>
    </row>
    <row r="135" spans="1:17">
      <c r="A135" s="51"/>
      <c r="B135" s="70"/>
      <c r="C135" s="69"/>
      <c r="D135" s="70"/>
      <c r="E135" s="69"/>
      <c r="F135" s="70"/>
      <c r="G135" s="69"/>
      <c r="H135" s="70"/>
      <c r="I135" s="69"/>
      <c r="J135" s="70"/>
      <c r="K135" s="69"/>
      <c r="L135" s="70"/>
      <c r="M135" s="69"/>
      <c r="N135" s="70"/>
      <c r="O135" s="69"/>
      <c r="P135" s="70"/>
      <c r="Q135" s="58"/>
    </row>
    <row r="136" spans="1:17">
      <c r="A136" s="19" t="s">
        <v>1232</v>
      </c>
      <c r="C136" s="58"/>
      <c r="E136" s="58"/>
      <c r="G136" s="58"/>
      <c r="I136" s="58"/>
      <c r="K136" s="58"/>
      <c r="M136" s="58"/>
      <c r="O136" s="58"/>
      <c r="Q136" s="58"/>
    </row>
    <row r="137" spans="1:17">
      <c r="A137" s="19"/>
      <c r="B137" s="56">
        <v>2002</v>
      </c>
      <c r="C137" s="55">
        <v>2003</v>
      </c>
      <c r="D137" s="56">
        <v>2004</v>
      </c>
      <c r="E137" s="55">
        <v>2005</v>
      </c>
      <c r="F137" s="56">
        <v>2006</v>
      </c>
      <c r="G137" s="55">
        <v>2007</v>
      </c>
      <c r="H137" s="56">
        <v>2008</v>
      </c>
      <c r="I137" s="55">
        <v>2009</v>
      </c>
      <c r="J137" s="56">
        <v>2010</v>
      </c>
      <c r="K137" s="55">
        <v>2011</v>
      </c>
      <c r="L137" s="56">
        <v>2012</v>
      </c>
      <c r="M137" s="55">
        <v>2013</v>
      </c>
      <c r="N137" s="56">
        <v>2014</v>
      </c>
      <c r="O137" s="55">
        <v>2015</v>
      </c>
      <c r="P137" s="56">
        <v>2016</v>
      </c>
      <c r="Q137" s="55">
        <v>2017</v>
      </c>
    </row>
    <row r="138" spans="1:17">
      <c r="A138" s="66" t="s">
        <v>107</v>
      </c>
      <c r="C138" s="58"/>
      <c r="E138" s="58"/>
      <c r="G138" s="58"/>
      <c r="I138" s="58"/>
      <c r="K138" s="58"/>
      <c r="M138" s="58"/>
      <c r="O138" s="58"/>
      <c r="Q138" s="58"/>
    </row>
    <row r="139" spans="1:17">
      <c r="A139" s="16" t="s">
        <v>108</v>
      </c>
      <c r="B139" s="68">
        <f>(B69+B70)/B67</f>
        <v>0.52012269669032263</v>
      </c>
      <c r="C139" s="67">
        <f t="shared" ref="C139:Q139" si="19">(C69+C70)/C67</f>
        <v>0.50213034779251831</v>
      </c>
      <c r="D139" s="68">
        <f t="shared" si="19"/>
        <v>0.49771522079639297</v>
      </c>
      <c r="E139" s="67">
        <f t="shared" si="19"/>
        <v>0.49138562777620387</v>
      </c>
      <c r="F139" s="68">
        <f t="shared" si="19"/>
        <v>0.49916746988832528</v>
      </c>
      <c r="G139" s="67">
        <f t="shared" si="19"/>
        <v>0.42586861344786187</v>
      </c>
      <c r="H139" s="68">
        <f t="shared" si="19"/>
        <v>0.45486761233359219</v>
      </c>
      <c r="I139" s="67">
        <f t="shared" si="19"/>
        <v>0.45377582258019061</v>
      </c>
      <c r="J139" s="68">
        <f t="shared" si="19"/>
        <v>0.45629580146953963</v>
      </c>
      <c r="K139" s="67">
        <f t="shared" si="19"/>
        <v>0.46593841937666652</v>
      </c>
      <c r="L139" s="68">
        <f t="shared" si="19"/>
        <v>0.44460042276940975</v>
      </c>
      <c r="M139" s="67">
        <f t="shared" si="19"/>
        <v>0.42747723351663452</v>
      </c>
      <c r="N139" s="68">
        <f t="shared" si="19"/>
        <v>0.46856751541940783</v>
      </c>
      <c r="O139" s="67">
        <f t="shared" si="19"/>
        <v>0.52032566930965041</v>
      </c>
      <c r="P139" s="68">
        <f t="shared" si="19"/>
        <v>0.48618823308790654</v>
      </c>
      <c r="Q139" s="67">
        <f t="shared" si="19"/>
        <v>0.50446144254258374</v>
      </c>
    </row>
    <row r="140" spans="1:17">
      <c r="A140" s="51" t="s">
        <v>54</v>
      </c>
      <c r="B140" s="68">
        <f t="shared" ref="B140:Q140" si="20">B109/B67</f>
        <v>9.9734964183301619E-2</v>
      </c>
      <c r="C140" s="67">
        <f t="shared" si="20"/>
        <v>8.8151161851364956E-2</v>
      </c>
      <c r="D140" s="68">
        <f t="shared" si="20"/>
        <v>0.12307030187402722</v>
      </c>
      <c r="E140" s="67">
        <f t="shared" si="20"/>
        <v>0.13876200647615833</v>
      </c>
      <c r="F140" s="68">
        <f t="shared" si="20"/>
        <v>0.14391409624601795</v>
      </c>
      <c r="G140" s="67">
        <f t="shared" si="20"/>
        <v>0.17416491629323866</v>
      </c>
      <c r="H140" s="68">
        <f t="shared" si="20"/>
        <v>0.1294383424763827</v>
      </c>
      <c r="I140" s="67">
        <f t="shared" si="20"/>
        <v>0.11977683663151363</v>
      </c>
      <c r="J140" s="68">
        <f t="shared" si="20"/>
        <v>0.13583443438756301</v>
      </c>
      <c r="K140" s="67">
        <f t="shared" si="20"/>
        <v>0.17346077991743919</v>
      </c>
      <c r="L140" s="68">
        <f t="shared" si="20"/>
        <v>0.18440745811297435</v>
      </c>
      <c r="M140" s="67">
        <f t="shared" si="20"/>
        <v>0.1780946939474404</v>
      </c>
      <c r="N140" s="68">
        <f t="shared" si="20"/>
        <v>0.15047778397010714</v>
      </c>
      <c r="O140" s="67">
        <f t="shared" si="20"/>
        <v>0.15448449604399567</v>
      </c>
      <c r="P140" s="68">
        <f t="shared" si="20"/>
        <v>0.18095504950332136</v>
      </c>
      <c r="Q140" s="67">
        <f t="shared" si="20"/>
        <v>0.16619624932726368</v>
      </c>
    </row>
    <row r="141" spans="1:17">
      <c r="A141" s="51" t="s">
        <v>48</v>
      </c>
      <c r="B141" s="68">
        <f>B99/B67</f>
        <v>1.2626842213953535</v>
      </c>
      <c r="C141" s="67">
        <f t="shared" ref="C141:Q141" si="21">C99/C67</f>
        <v>1.2798545658808966</v>
      </c>
      <c r="D141" s="68">
        <f t="shared" si="21"/>
        <v>1.2419112340175142</v>
      </c>
      <c r="E141" s="67">
        <f t="shared" si="21"/>
        <v>1.1557686353355332</v>
      </c>
      <c r="F141" s="68">
        <f t="shared" si="21"/>
        <v>1.2338028265406626</v>
      </c>
      <c r="G141" s="67">
        <f t="shared" si="21"/>
        <v>1.259592815516333</v>
      </c>
      <c r="H141" s="68">
        <f t="shared" si="21"/>
        <v>2.0868924109018376</v>
      </c>
      <c r="I141" s="67">
        <f t="shared" si="21"/>
        <v>2.3343498803081841</v>
      </c>
      <c r="J141" s="68">
        <f t="shared" si="21"/>
        <v>2.348364844624439</v>
      </c>
      <c r="K141" s="67">
        <f t="shared" si="21"/>
        <v>2.1187276896669527</v>
      </c>
      <c r="L141" s="68">
        <f t="shared" si="21"/>
        <v>1.9301250768529854</v>
      </c>
      <c r="M141" s="67">
        <f t="shared" si="21"/>
        <v>1.6534866379180737</v>
      </c>
      <c r="N141" s="68">
        <f t="shared" si="21"/>
        <v>1.5635672752828547</v>
      </c>
      <c r="O141" s="67">
        <f t="shared" si="21"/>
        <v>1.4610429811128816</v>
      </c>
      <c r="P141" s="68">
        <f t="shared" si="21"/>
        <v>1.2751211908408719</v>
      </c>
      <c r="Q141" s="67">
        <f t="shared" si="21"/>
        <v>1.1661623784775177</v>
      </c>
    </row>
    <row r="142" spans="1:17">
      <c r="A142" s="51" t="s">
        <v>49</v>
      </c>
      <c r="B142" s="68">
        <f>B100/B67</f>
        <v>1.6017502134807777</v>
      </c>
      <c r="C142" s="67">
        <f t="shared" ref="C142:Q142" si="22">C100/C67</f>
        <v>1.6603198601928251</v>
      </c>
      <c r="D142" s="68">
        <f t="shared" si="22"/>
        <v>1.6281079341253817</v>
      </c>
      <c r="E142" s="67">
        <f t="shared" si="22"/>
        <v>1.5230828952353788</v>
      </c>
      <c r="F142" s="68">
        <f t="shared" si="22"/>
        <v>1.6037719010736142</v>
      </c>
      <c r="G142" s="67">
        <f t="shared" si="22"/>
        <v>1.4780568238008407</v>
      </c>
      <c r="H142" s="68">
        <f t="shared" si="22"/>
        <v>2.2841229171595119</v>
      </c>
      <c r="I142" s="67">
        <f t="shared" si="22"/>
        <v>2.522380533207349</v>
      </c>
      <c r="J142" s="68">
        <f t="shared" si="22"/>
        <v>2.5522852905918483</v>
      </c>
      <c r="K142" s="67">
        <f t="shared" si="22"/>
        <v>2.3081637172256899</v>
      </c>
      <c r="L142" s="68">
        <f t="shared" si="22"/>
        <v>2.1296407974346354</v>
      </c>
      <c r="M142" s="67">
        <f t="shared" si="22"/>
        <v>1.8357889794128406</v>
      </c>
      <c r="N142" s="68">
        <f t="shared" si="22"/>
        <v>1.7733693684554721</v>
      </c>
      <c r="O142" s="67">
        <f t="shared" si="22"/>
        <v>1.7144917449548776</v>
      </c>
      <c r="P142" s="68">
        <f t="shared" si="22"/>
        <v>1.5344308320327251</v>
      </c>
      <c r="Q142" s="67">
        <f t="shared" si="22"/>
        <v>1.4348095870905468</v>
      </c>
    </row>
    <row r="143" spans="1:17">
      <c r="C143" s="58"/>
      <c r="E143" s="58"/>
      <c r="G143" s="58"/>
      <c r="I143" s="58"/>
      <c r="K143" s="58"/>
      <c r="M143" s="58"/>
      <c r="O143" s="58"/>
      <c r="Q143" s="58"/>
    </row>
    <row r="144" spans="1:17">
      <c r="A144" s="66" t="s">
        <v>109</v>
      </c>
      <c r="C144" s="58"/>
      <c r="E144" s="58"/>
      <c r="G144" s="58"/>
      <c r="I144" s="58"/>
      <c r="K144" s="58"/>
      <c r="M144" s="58"/>
      <c r="O144" s="58"/>
      <c r="Q144" s="58"/>
    </row>
    <row r="145" spans="1:17">
      <c r="A145" s="51" t="s">
        <v>27</v>
      </c>
      <c r="B145" s="17">
        <f t="shared" ref="B145:Q145" si="23">(B67/B119)*1000</f>
        <v>390341.66313904832</v>
      </c>
      <c r="C145" s="59">
        <f t="shared" si="23"/>
        <v>411762.17293572135</v>
      </c>
      <c r="D145" s="17">
        <f t="shared" si="23"/>
        <v>447917.94751011307</v>
      </c>
      <c r="E145" s="59">
        <f t="shared" si="23"/>
        <v>502616.66475063795</v>
      </c>
      <c r="F145" s="17">
        <f t="shared" si="23"/>
        <v>567438.21575142967</v>
      </c>
      <c r="G145" s="59">
        <f t="shared" si="23"/>
        <v>650414.83632284123</v>
      </c>
      <c r="H145" s="17">
        <f t="shared" si="23"/>
        <v>667054.07548255555</v>
      </c>
      <c r="I145" s="59">
        <f t="shared" si="23"/>
        <v>701087.88266743906</v>
      </c>
      <c r="J145" s="17">
        <f t="shared" si="23"/>
        <v>721361.88866124512</v>
      </c>
      <c r="K145" s="59">
        <f t="shared" si="23"/>
        <v>799637.71242157463</v>
      </c>
      <c r="L145" s="17">
        <f t="shared" si="23"/>
        <v>865486.61815651041</v>
      </c>
      <c r="M145" s="59">
        <f t="shared" si="23"/>
        <v>919871.50222156721</v>
      </c>
      <c r="N145" s="17">
        <f t="shared" si="23"/>
        <v>948576.56335460348</v>
      </c>
      <c r="O145" s="59">
        <f t="shared" si="23"/>
        <v>1014937.6956596267</v>
      </c>
      <c r="P145" s="17">
        <f t="shared" si="23"/>
        <v>1096791.5384144774</v>
      </c>
      <c r="Q145" s="59">
        <f t="shared" si="23"/>
        <v>1163256.5515855933</v>
      </c>
    </row>
    <row r="146" spans="1:17">
      <c r="A146" s="16" t="s">
        <v>108</v>
      </c>
      <c r="B146" s="17">
        <f>((B69+B70)/B119)*1000</f>
        <v>203025.55846246731</v>
      </c>
      <c r="C146" s="59">
        <f t="shared" ref="C146:Q146" si="24">((C69+C70)/C119)*1000</f>
        <v>206758.28310401685</v>
      </c>
      <c r="D146" s="17">
        <f t="shared" si="24"/>
        <v>222935.58014366307</v>
      </c>
      <c r="E146" s="59">
        <f t="shared" si="24"/>
        <v>246978.60533927401</v>
      </c>
      <c r="F146" s="17">
        <f t="shared" si="24"/>
        <v>283246.69847458677</v>
      </c>
      <c r="G146" s="59">
        <f t="shared" si="24"/>
        <v>276991.26451072638</v>
      </c>
      <c r="H146" s="17">
        <f t="shared" si="24"/>
        <v>303421.29461214179</v>
      </c>
      <c r="I146" s="59">
        <f t="shared" si="24"/>
        <v>318136.73065842129</v>
      </c>
      <c r="J146" s="17">
        <f t="shared" si="24"/>
        <v>329154.40113626362</v>
      </c>
      <c r="K146" s="59">
        <f t="shared" si="24"/>
        <v>372581.93179968192</v>
      </c>
      <c r="L146" s="17">
        <f t="shared" si="24"/>
        <v>384795.71633365127</v>
      </c>
      <c r="M146" s="59">
        <f t="shared" si="24"/>
        <v>393224.12496046623</v>
      </c>
      <c r="N146" s="17">
        <f t="shared" si="24"/>
        <v>444472.16347614705</v>
      </c>
      <c r="O146" s="59">
        <f t="shared" si="24"/>
        <v>528098.13580168947</v>
      </c>
      <c r="P146" s="17">
        <f t="shared" si="24"/>
        <v>533247.14012750157</v>
      </c>
      <c r="Q146" s="59">
        <f t="shared" si="24"/>
        <v>586818.07805997983</v>
      </c>
    </row>
    <row r="147" spans="1:17">
      <c r="A147" s="51" t="s">
        <v>54</v>
      </c>
      <c r="B147" s="17">
        <f t="shared" ref="B147:Q147" si="25">(B109/B119)*1000</f>
        <v>38930.711792423368</v>
      </c>
      <c r="C147" s="59">
        <f t="shared" si="25"/>
        <v>36297.313950726508</v>
      </c>
      <c r="D147" s="17">
        <f t="shared" si="25"/>
        <v>55125.397014864291</v>
      </c>
      <c r="E147" s="59">
        <f t="shared" si="25"/>
        <v>69744.096889153123</v>
      </c>
      <c r="F147" s="17">
        <f t="shared" si="25"/>
        <v>81662.357995319937</v>
      </c>
      <c r="G147" s="59">
        <f t="shared" si="25"/>
        <v>113279.44552404818</v>
      </c>
      <c r="H147" s="17">
        <f t="shared" si="25"/>
        <v>86342.373872577853</v>
      </c>
      <c r="I147" s="59">
        <f t="shared" si="25"/>
        <v>83974.088786591645</v>
      </c>
      <c r="J147" s="17">
        <f t="shared" si="25"/>
        <v>97985.784135044421</v>
      </c>
      <c r="K147" s="59">
        <f t="shared" si="25"/>
        <v>138705.78124804329</v>
      </c>
      <c r="L147" s="17">
        <f t="shared" si="25"/>
        <v>159602.18728503655</v>
      </c>
      <c r="M147" s="59">
        <f t="shared" si="25"/>
        <v>163824.23365912226</v>
      </c>
      <c r="N147" s="17">
        <f t="shared" si="25"/>
        <v>142739.69917958067</v>
      </c>
      <c r="O147" s="59">
        <f t="shared" si="25"/>
        <v>156792.13843003166</v>
      </c>
      <c r="P147" s="17">
        <f t="shared" si="25"/>
        <v>198469.96712861574</v>
      </c>
      <c r="Q147" s="59">
        <f t="shared" si="25"/>
        <v>193328.87587889223</v>
      </c>
    </row>
    <row r="148" spans="1:17">
      <c r="A148" s="51" t="s">
        <v>48</v>
      </c>
      <c r="B148" s="17">
        <f t="shared" ref="B148:Q148" si="26">(B99/B119)*1000</f>
        <v>492878.25899889664</v>
      </c>
      <c r="C148" s="59">
        <f t="shared" si="26"/>
        <v>526995.69708882249</v>
      </c>
      <c r="D148" s="17">
        <f t="shared" si="26"/>
        <v>556274.33093087666</v>
      </c>
      <c r="E148" s="59">
        <f t="shared" si="26"/>
        <v>580908.57671574201</v>
      </c>
      <c r="F148" s="17">
        <f t="shared" si="26"/>
        <v>700106.8744813042</v>
      </c>
      <c r="G148" s="59">
        <f t="shared" si="26"/>
        <v>819257.85493748239</v>
      </c>
      <c r="H148" s="17">
        <f t="shared" si="26"/>
        <v>1392070.0877856866</v>
      </c>
      <c r="I148" s="59">
        <f t="shared" si="26"/>
        <v>1636584.4149902547</v>
      </c>
      <c r="J148" s="17">
        <f t="shared" si="26"/>
        <v>1694020.8995839567</v>
      </c>
      <c r="K148" s="59">
        <f t="shared" si="26"/>
        <v>1694214.5630095298</v>
      </c>
      <c r="L148" s="17">
        <f t="shared" si="26"/>
        <v>1670497.4253845653</v>
      </c>
      <c r="M148" s="59">
        <f t="shared" si="26"/>
        <v>1520995.2375249867</v>
      </c>
      <c r="N148" s="17">
        <f t="shared" si="26"/>
        <v>1483163.2725615313</v>
      </c>
      <c r="O148" s="59">
        <f t="shared" si="26"/>
        <v>1482867.5965103796</v>
      </c>
      <c r="P148" s="17">
        <f t="shared" si="26"/>
        <v>1398542.1325672602</v>
      </c>
      <c r="Q148" s="59">
        <f t="shared" si="26"/>
        <v>1356546.0269766108</v>
      </c>
    </row>
    <row r="149" spans="1:17">
      <c r="A149" s="51" t="s">
        <v>49</v>
      </c>
      <c r="B149" s="17">
        <f>(B100/B119)*1000</f>
        <v>625229.84226341243</v>
      </c>
      <c r="C149" s="59">
        <f t="shared" ref="C149:Q149" si="27">(C100/C119)*1000</f>
        <v>683656.91340133082</v>
      </c>
      <c r="D149" s="17">
        <f t="shared" si="27"/>
        <v>729258.76417837141</v>
      </c>
      <c r="E149" s="59">
        <f t="shared" si="27"/>
        <v>765526.84494195133</v>
      </c>
      <c r="F149" s="17">
        <f t="shared" si="27"/>
        <v>910041.4660174899</v>
      </c>
      <c r="G149" s="59">
        <f t="shared" si="27"/>
        <v>961350.08712828241</v>
      </c>
      <c r="H149" s="17">
        <f t="shared" si="27"/>
        <v>1523633.5007943558</v>
      </c>
      <c r="I149" s="59">
        <f t="shared" si="27"/>
        <v>1768410.4273079066</v>
      </c>
      <c r="J149" s="17">
        <f t="shared" si="27"/>
        <v>1841121.3376236504</v>
      </c>
      <c r="K149" s="59">
        <f t="shared" si="27"/>
        <v>1845694.7547368289</v>
      </c>
      <c r="L149" s="17">
        <f t="shared" si="27"/>
        <v>1843175.6116598365</v>
      </c>
      <c r="M149" s="59">
        <f t="shared" si="27"/>
        <v>1688689.9662542874</v>
      </c>
      <c r="N149" s="17">
        <f t="shared" si="27"/>
        <v>1682176.6210878151</v>
      </c>
      <c r="O149" s="59">
        <f t="shared" si="27"/>
        <v>1740102.3008519558</v>
      </c>
      <c r="P149" s="17">
        <f t="shared" si="27"/>
        <v>1682950.7528557789</v>
      </c>
      <c r="Q149" s="59">
        <f t="shared" si="27"/>
        <v>1669051.6524608983</v>
      </c>
    </row>
    <row r="150" spans="1:17">
      <c r="C150" s="58"/>
      <c r="E150" s="58"/>
      <c r="G150" s="58"/>
      <c r="I150" s="58"/>
      <c r="K150" s="58"/>
      <c r="M150" s="58"/>
      <c r="O150" s="58"/>
      <c r="Q150" s="58"/>
    </row>
    <row r="151" spans="1:17">
      <c r="A151" s="51" t="s">
        <v>110</v>
      </c>
      <c r="B151" s="70">
        <f>B92/B98</f>
        <v>0.99976107782947876</v>
      </c>
      <c r="C151" s="69">
        <f t="shared" ref="C151:Q151" si="28">C92/C98</f>
        <v>1.0534977975389845</v>
      </c>
      <c r="D151" s="70">
        <f t="shared" si="28"/>
        <v>1.0007316054444926</v>
      </c>
      <c r="E151" s="69">
        <f t="shared" si="28"/>
        <v>1.0661130409684374</v>
      </c>
      <c r="F151" s="70">
        <f t="shared" si="28"/>
        <v>0.99218335264502255</v>
      </c>
      <c r="G151" s="69">
        <f t="shared" si="28"/>
        <v>1.6016370939733429</v>
      </c>
      <c r="H151" s="70">
        <f t="shared" si="28"/>
        <v>1.250069627710908</v>
      </c>
      <c r="I151" s="69">
        <f t="shared" si="28"/>
        <v>1.0023205441690719</v>
      </c>
      <c r="J151" s="70">
        <f t="shared" si="28"/>
        <v>1.0016124549941514</v>
      </c>
      <c r="K151" s="69">
        <f t="shared" si="28"/>
        <v>1.0095312823980056</v>
      </c>
      <c r="L151" s="70">
        <f t="shared" si="28"/>
        <v>0.93793146993116272</v>
      </c>
      <c r="M151" s="69">
        <f t="shared" si="28"/>
        <v>0.93073901649039414</v>
      </c>
      <c r="N151" s="70">
        <f t="shared" si="28"/>
        <v>0.8681390793690581</v>
      </c>
      <c r="O151" s="69">
        <f t="shared" si="28"/>
        <v>0.97443548382277934</v>
      </c>
      <c r="P151" s="70">
        <f t="shared" si="28"/>
        <v>1.1395100702094509</v>
      </c>
      <c r="Q151" s="69">
        <f t="shared" si="28"/>
        <v>1.053436041712414</v>
      </c>
    </row>
  </sheetData>
  <hyperlinks>
    <hyperlink ref="A1" location="Efnisyfirlit!A1" display="Efnisyfirlit" xr:uid="{9B907712-71D1-41F1-AEAF-E4883AB4AA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FB0-3E83-408D-931A-146D5795F638}">
  <dimension ref="A1:R109"/>
  <sheetViews>
    <sheetView topLeftCell="B1" workbookViewId="0">
      <selection activeCell="B2" sqref="B2"/>
    </sheetView>
  </sheetViews>
  <sheetFormatPr defaultColWidth="8.81640625" defaultRowHeight="14.5"/>
  <cols>
    <col min="1" max="1" width="6.26953125" hidden="1" customWidth="1"/>
    <col min="2" max="2" width="20.81640625" customWidth="1"/>
    <col min="3" max="3" width="11.7265625" customWidth="1"/>
    <col min="4" max="4" width="11.453125" customWidth="1"/>
    <col min="5" max="5" width="9.453125" customWidth="1"/>
    <col min="6" max="6" width="9.7265625" customWidth="1"/>
    <col min="7" max="7" width="10.1796875" customWidth="1"/>
    <col min="8" max="8" width="11.453125" customWidth="1"/>
    <col min="9" max="9" width="11" customWidth="1"/>
    <col min="10" max="10" width="9.81640625" customWidth="1"/>
    <col min="11" max="11" width="9.1796875" customWidth="1"/>
    <col min="12" max="12" width="9.81640625" customWidth="1"/>
    <col min="13" max="13" width="10.7265625" customWidth="1"/>
    <col min="14" max="14" width="10.453125" customWidth="1"/>
    <col min="15" max="15" width="10.7265625" customWidth="1"/>
    <col min="16" max="16" width="10.1796875" customWidth="1"/>
    <col min="17" max="17" width="11.7265625" customWidth="1"/>
    <col min="18" max="18" width="10.7265625" customWidth="1"/>
  </cols>
  <sheetData>
    <row r="1" spans="1:18">
      <c r="B1" s="235" t="s">
        <v>1223</v>
      </c>
    </row>
    <row r="2" spans="1:18" ht="15.5">
      <c r="B2" s="71" t="s">
        <v>1233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72"/>
    </row>
    <row r="3" spans="1:18" ht="3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72"/>
    </row>
    <row r="4" spans="1:18">
      <c r="B4" s="21"/>
      <c r="C4" s="319" t="s">
        <v>111</v>
      </c>
      <c r="D4" s="320"/>
      <c r="E4" s="320"/>
      <c r="F4" s="320"/>
      <c r="G4" s="321"/>
      <c r="H4" s="319" t="s">
        <v>112</v>
      </c>
      <c r="I4" s="320"/>
      <c r="J4" s="320"/>
      <c r="K4" s="320"/>
      <c r="L4" s="321"/>
      <c r="M4" s="319" t="s">
        <v>1234</v>
      </c>
      <c r="N4" s="321"/>
      <c r="O4" s="73" t="s">
        <v>113</v>
      </c>
      <c r="P4" s="73" t="s">
        <v>114</v>
      </c>
      <c r="Q4" s="73" t="s">
        <v>1235</v>
      </c>
      <c r="R4" s="74"/>
    </row>
    <row r="5" spans="1:18" ht="13.5" customHeight="1">
      <c r="B5" s="21"/>
      <c r="C5" s="75" t="s">
        <v>115</v>
      </c>
      <c r="D5" s="76" t="s">
        <v>115</v>
      </c>
      <c r="E5" s="27" t="s">
        <v>115</v>
      </c>
      <c r="F5" s="22"/>
      <c r="G5" s="22"/>
      <c r="H5" s="76" t="s">
        <v>116</v>
      </c>
      <c r="I5" s="27" t="s">
        <v>115</v>
      </c>
      <c r="J5" s="76" t="s">
        <v>115</v>
      </c>
      <c r="K5" s="76"/>
      <c r="L5" s="250" t="s">
        <v>16</v>
      </c>
      <c r="M5" s="27" t="s">
        <v>115</v>
      </c>
      <c r="N5" s="27" t="s">
        <v>115</v>
      </c>
      <c r="O5" s="87" t="s">
        <v>115</v>
      </c>
      <c r="P5" s="27" t="s">
        <v>115</v>
      </c>
      <c r="Q5" s="27" t="s">
        <v>115</v>
      </c>
      <c r="R5" s="27"/>
    </row>
    <row r="6" spans="1:18" ht="13.5" customHeight="1">
      <c r="B6" s="21"/>
      <c r="C6" s="75" t="s">
        <v>117</v>
      </c>
      <c r="D6" s="75" t="s">
        <v>117</v>
      </c>
      <c r="E6" s="75" t="s">
        <v>118</v>
      </c>
      <c r="F6" s="75" t="s">
        <v>119</v>
      </c>
      <c r="G6" s="77" t="s">
        <v>120</v>
      </c>
      <c r="H6" s="75" t="s">
        <v>121</v>
      </c>
      <c r="I6" s="75" t="s">
        <v>122</v>
      </c>
      <c r="J6" s="75" t="s">
        <v>117</v>
      </c>
      <c r="K6" s="75" t="s">
        <v>123</v>
      </c>
      <c r="L6" s="236" t="s">
        <v>124</v>
      </c>
      <c r="M6" s="75" t="s">
        <v>117</v>
      </c>
      <c r="N6" s="75" t="s">
        <v>117</v>
      </c>
      <c r="O6" s="87" t="s">
        <v>117</v>
      </c>
      <c r="P6" s="77" t="s">
        <v>118</v>
      </c>
      <c r="Q6" s="77" t="s">
        <v>1236</v>
      </c>
      <c r="R6" s="75"/>
    </row>
    <row r="7" spans="1:18" ht="13.5" customHeight="1">
      <c r="B7" s="21"/>
      <c r="C7" s="75" t="s">
        <v>125</v>
      </c>
      <c r="D7" s="75" t="s">
        <v>126</v>
      </c>
      <c r="E7" s="75" t="s">
        <v>127</v>
      </c>
      <c r="F7" s="75" t="s">
        <v>128</v>
      </c>
      <c r="G7" s="77" t="s">
        <v>128</v>
      </c>
      <c r="H7" s="75" t="s">
        <v>129</v>
      </c>
      <c r="I7" s="75" t="s">
        <v>130</v>
      </c>
      <c r="J7" s="75" t="s">
        <v>131</v>
      </c>
      <c r="K7" s="75" t="s">
        <v>132</v>
      </c>
      <c r="L7" s="236" t="s">
        <v>117</v>
      </c>
      <c r="M7" s="75" t="s">
        <v>1237</v>
      </c>
      <c r="N7" s="75" t="s">
        <v>127</v>
      </c>
      <c r="O7" s="87" t="s">
        <v>133</v>
      </c>
      <c r="P7" s="75" t="s">
        <v>134</v>
      </c>
      <c r="Q7" s="75" t="s">
        <v>1238</v>
      </c>
      <c r="R7" s="75"/>
    </row>
    <row r="8" spans="1:18" ht="13.5" customHeight="1">
      <c r="B8" s="21"/>
      <c r="C8" s="75" t="s">
        <v>135</v>
      </c>
      <c r="D8" s="75" t="s">
        <v>136</v>
      </c>
      <c r="E8" s="75" t="s">
        <v>137</v>
      </c>
      <c r="F8" s="75" t="s">
        <v>124</v>
      </c>
      <c r="G8" s="77" t="s">
        <v>124</v>
      </c>
      <c r="H8" s="75" t="s">
        <v>138</v>
      </c>
      <c r="I8" s="75" t="s">
        <v>139</v>
      </c>
      <c r="J8" s="75" t="s">
        <v>140</v>
      </c>
      <c r="K8" s="75" t="s">
        <v>141</v>
      </c>
      <c r="L8" s="236" t="s">
        <v>142</v>
      </c>
      <c r="M8" s="75" t="s">
        <v>1239</v>
      </c>
      <c r="N8" s="75" t="s">
        <v>1239</v>
      </c>
      <c r="O8" s="87" t="s">
        <v>143</v>
      </c>
      <c r="P8" s="75" t="s">
        <v>144</v>
      </c>
      <c r="Q8" s="75" t="s">
        <v>1240</v>
      </c>
      <c r="R8" s="75"/>
    </row>
    <row r="9" spans="1:18">
      <c r="B9" s="78" t="s">
        <v>74</v>
      </c>
      <c r="C9" s="79" t="s">
        <v>145</v>
      </c>
      <c r="D9" s="79" t="s">
        <v>146</v>
      </c>
      <c r="E9" s="79" t="s">
        <v>147</v>
      </c>
      <c r="F9" s="79" t="s">
        <v>148</v>
      </c>
      <c r="G9" s="32" t="s">
        <v>149</v>
      </c>
      <c r="H9" s="79" t="s">
        <v>150</v>
      </c>
      <c r="I9" s="79" t="s">
        <v>151</v>
      </c>
      <c r="J9" s="79" t="s">
        <v>152</v>
      </c>
      <c r="K9" s="79" t="s">
        <v>153</v>
      </c>
      <c r="L9" s="251" t="s">
        <v>154</v>
      </c>
      <c r="M9" s="79" t="s">
        <v>1241</v>
      </c>
      <c r="N9" s="79" t="s">
        <v>1241</v>
      </c>
      <c r="O9" s="89" t="s">
        <v>155</v>
      </c>
      <c r="P9" s="79" t="s">
        <v>156</v>
      </c>
      <c r="Q9" s="79" t="s">
        <v>453</v>
      </c>
      <c r="R9" s="80" t="s">
        <v>157</v>
      </c>
    </row>
    <row r="10" spans="1:18" ht="5.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62"/>
    </row>
    <row r="11" spans="1:18">
      <c r="A11" s="252">
        <v>0</v>
      </c>
      <c r="B11" s="52" t="s">
        <v>158</v>
      </c>
      <c r="C11" s="52"/>
      <c r="D11" s="253"/>
      <c r="E11" s="253"/>
      <c r="F11" s="253">
        <v>0</v>
      </c>
      <c r="G11" s="253">
        <v>26654.970780555184</v>
      </c>
      <c r="H11" s="253">
        <v>0</v>
      </c>
      <c r="I11" s="253">
        <v>1191823.753</v>
      </c>
      <c r="J11" s="253">
        <f>(1545945+1198996)/1000</f>
        <v>2744.9409999999998</v>
      </c>
      <c r="K11" s="253"/>
      <c r="L11" s="253">
        <v>18663.34</v>
      </c>
      <c r="M11" s="253">
        <v>8972.6462999903943</v>
      </c>
      <c r="N11" s="253">
        <v>28731.202799999999</v>
      </c>
      <c r="O11" s="253">
        <v>0</v>
      </c>
      <c r="P11" s="253">
        <v>281628.60100000002</v>
      </c>
      <c r="Q11" s="253">
        <v>244040.88481018634</v>
      </c>
      <c r="R11" s="254">
        <f>SUM(C11:Q11)</f>
        <v>1803260.3396907323</v>
      </c>
    </row>
    <row r="12" spans="1:18">
      <c r="A12" s="255">
        <v>1000</v>
      </c>
      <c r="B12" s="51" t="s">
        <v>159</v>
      </c>
      <c r="C12" s="129"/>
      <c r="D12" s="129"/>
      <c r="E12" s="129"/>
      <c r="F12" s="129">
        <v>0</v>
      </c>
      <c r="G12" s="129">
        <v>-548.95753158192792</v>
      </c>
      <c r="H12" s="129">
        <v>420299.50256800756</v>
      </c>
      <c r="I12" s="129">
        <v>133800</v>
      </c>
      <c r="J12" s="129">
        <v>30159.998666666659</v>
      </c>
      <c r="K12" s="129"/>
      <c r="L12" s="129"/>
      <c r="M12" s="129">
        <v>3434.8012487869646</v>
      </c>
      <c r="N12" s="129">
        <v>6013.5</v>
      </c>
      <c r="O12" s="129">
        <v>0</v>
      </c>
      <c r="P12" s="129">
        <v>43484.165000000001</v>
      </c>
      <c r="Q12" s="129">
        <v>70798.387964059802</v>
      </c>
      <c r="R12" s="62">
        <f t="shared" ref="R12:R78" si="0">SUM(C12:Q12)</f>
        <v>707441.3979159391</v>
      </c>
    </row>
    <row r="13" spans="1:18">
      <c r="A13" s="252">
        <v>1100</v>
      </c>
      <c r="B13" s="52" t="s">
        <v>160</v>
      </c>
      <c r="C13" s="253"/>
      <c r="D13" s="253"/>
      <c r="E13" s="253"/>
      <c r="F13" s="253">
        <v>0</v>
      </c>
      <c r="G13" s="253">
        <v>137085.38734764105</v>
      </c>
      <c r="H13" s="253">
        <v>0</v>
      </c>
      <c r="I13" s="253">
        <v>10700</v>
      </c>
      <c r="J13" s="253">
        <v>3899.9989999999998</v>
      </c>
      <c r="K13" s="253"/>
      <c r="L13" s="253"/>
      <c r="M13" s="253">
        <v>94.564696375674245</v>
      </c>
      <c r="N13" s="253">
        <v>0</v>
      </c>
      <c r="O13" s="253">
        <v>0</v>
      </c>
      <c r="P13" s="253">
        <v>5455.576</v>
      </c>
      <c r="Q13" s="253">
        <v>9754.7316766372187</v>
      </c>
      <c r="R13" s="254">
        <f t="shared" si="0"/>
        <v>166990.25872065398</v>
      </c>
    </row>
    <row r="14" spans="1:18">
      <c r="A14" s="255">
        <v>1300</v>
      </c>
      <c r="B14" s="51" t="s">
        <v>161</v>
      </c>
      <c r="C14" s="129">
        <v>176133.83600000001</v>
      </c>
      <c r="D14" s="129"/>
      <c r="E14" s="129"/>
      <c r="F14" s="129">
        <v>0</v>
      </c>
      <c r="G14" s="129">
        <v>192893.94548251553</v>
      </c>
      <c r="H14" s="129">
        <v>380089.22381477512</v>
      </c>
      <c r="I14" s="129">
        <v>48200</v>
      </c>
      <c r="J14" s="129">
        <v>14820</v>
      </c>
      <c r="K14" s="129"/>
      <c r="L14" s="129"/>
      <c r="M14" s="129">
        <v>244.94788081562234</v>
      </c>
      <c r="N14" s="129">
        <v>336.11399999999998</v>
      </c>
      <c r="O14" s="129">
        <v>0</v>
      </c>
      <c r="P14" s="129">
        <v>16513.969000000001</v>
      </c>
      <c r="Q14" s="129">
        <v>31592.911728078005</v>
      </c>
      <c r="R14" s="62">
        <f t="shared" si="0"/>
        <v>860824.94790618424</v>
      </c>
    </row>
    <row r="15" spans="1:18">
      <c r="A15" s="252">
        <v>1400</v>
      </c>
      <c r="B15" s="52" t="s">
        <v>162</v>
      </c>
      <c r="C15" s="253"/>
      <c r="D15" s="253"/>
      <c r="E15" s="253"/>
      <c r="F15" s="253">
        <v>0</v>
      </c>
      <c r="G15" s="253">
        <v>-255.73479116919947</v>
      </c>
      <c r="H15" s="253">
        <v>743881.38952792005</v>
      </c>
      <c r="I15" s="253">
        <v>113850</v>
      </c>
      <c r="J15" s="253">
        <v>36789.997666666663</v>
      </c>
      <c r="K15" s="253"/>
      <c r="L15" s="253"/>
      <c r="M15" s="253">
        <v>1449.5180556498644</v>
      </c>
      <c r="N15" s="253">
        <v>76.695599999999985</v>
      </c>
      <c r="O15" s="253">
        <v>0</v>
      </c>
      <c r="P15" s="253">
        <v>24174.609</v>
      </c>
      <c r="Q15" s="253">
        <v>54638.603988611489</v>
      </c>
      <c r="R15" s="254">
        <f t="shared" si="0"/>
        <v>974605.07904767885</v>
      </c>
    </row>
    <row r="16" spans="1:18">
      <c r="A16" s="255">
        <v>1604</v>
      </c>
      <c r="B16" s="51" t="s">
        <v>163</v>
      </c>
      <c r="C16" s="129"/>
      <c r="D16" s="129"/>
      <c r="E16" s="129"/>
      <c r="F16" s="129">
        <v>0</v>
      </c>
      <c r="G16" s="129">
        <v>225183.3446315997</v>
      </c>
      <c r="H16" s="129">
        <v>415425.70809285622</v>
      </c>
      <c r="I16" s="129">
        <v>65050</v>
      </c>
      <c r="J16" s="129">
        <v>5979.9976666666662</v>
      </c>
      <c r="K16" s="129"/>
      <c r="L16" s="129"/>
      <c r="M16" s="129">
        <v>1871.6456840179687</v>
      </c>
      <c r="N16" s="129">
        <v>0</v>
      </c>
      <c r="O16" s="129">
        <v>27793.09017938493</v>
      </c>
      <c r="P16" s="129">
        <v>17986.679</v>
      </c>
      <c r="Q16" s="129">
        <v>18485.606992437435</v>
      </c>
      <c r="R16" s="62">
        <f t="shared" si="0"/>
        <v>777776.07224696281</v>
      </c>
    </row>
    <row r="17" spans="1:18">
      <c r="A17" s="252">
        <v>1606</v>
      </c>
      <c r="B17" s="52" t="s">
        <v>164</v>
      </c>
      <c r="C17" s="52"/>
      <c r="D17" s="253"/>
      <c r="E17" s="253"/>
      <c r="F17" s="253">
        <v>0</v>
      </c>
      <c r="G17" s="253">
        <v>0</v>
      </c>
      <c r="H17" s="253">
        <v>1525.4991230795449</v>
      </c>
      <c r="I17" s="253">
        <v>1350</v>
      </c>
      <c r="J17" s="253">
        <v>0</v>
      </c>
      <c r="K17" s="253"/>
      <c r="L17" s="253"/>
      <c r="M17" s="253">
        <v>0</v>
      </c>
      <c r="N17" s="253">
        <v>0</v>
      </c>
      <c r="O17" s="253">
        <v>8170.8628799031094</v>
      </c>
      <c r="P17" s="253">
        <v>0</v>
      </c>
      <c r="Q17" s="253">
        <v>399.64394356947031</v>
      </c>
      <c r="R17" s="254">
        <f t="shared" si="0"/>
        <v>11446.005946552124</v>
      </c>
    </row>
    <row r="18" spans="1:18">
      <c r="A18" s="255">
        <v>2000</v>
      </c>
      <c r="B18" s="51" t="s">
        <v>165</v>
      </c>
      <c r="C18" s="129"/>
      <c r="D18" s="129">
        <v>145000</v>
      </c>
      <c r="E18" s="129"/>
      <c r="F18" s="129">
        <v>459748.69353466277</v>
      </c>
      <c r="G18" s="129">
        <v>293018.91958537302</v>
      </c>
      <c r="H18" s="129">
        <v>595792.02573623753</v>
      </c>
      <c r="I18" s="129">
        <v>78950</v>
      </c>
      <c r="J18" s="129">
        <v>37310.001333333334</v>
      </c>
      <c r="K18" s="129"/>
      <c r="L18" s="129"/>
      <c r="M18" s="129">
        <v>1256.5825968723022</v>
      </c>
      <c r="N18" s="129">
        <v>0</v>
      </c>
      <c r="O18" s="129">
        <v>519622.34901175136</v>
      </c>
      <c r="P18" s="129">
        <v>17899.062999999998</v>
      </c>
      <c r="Q18" s="129">
        <v>29434.584356402054</v>
      </c>
      <c r="R18" s="62">
        <f t="shared" si="0"/>
        <v>2178032.2191546322</v>
      </c>
    </row>
    <row r="19" spans="1:18">
      <c r="A19" s="252">
        <v>2300</v>
      </c>
      <c r="B19" s="52" t="s">
        <v>166</v>
      </c>
      <c r="C19" s="253"/>
      <c r="D19" s="253"/>
      <c r="E19" s="253"/>
      <c r="F19" s="253">
        <v>0</v>
      </c>
      <c r="G19" s="253">
        <v>317392.83553715877</v>
      </c>
      <c r="H19" s="253">
        <v>96719.54105757286</v>
      </c>
      <c r="I19" s="253">
        <v>14750</v>
      </c>
      <c r="J19" s="253">
        <v>6240</v>
      </c>
      <c r="K19" s="253"/>
      <c r="L19" s="253"/>
      <c r="M19" s="253">
        <v>91.506617390970035</v>
      </c>
      <c r="N19" s="253">
        <v>286.51259999999996</v>
      </c>
      <c r="O19" s="253">
        <v>85980.857104126655</v>
      </c>
      <c r="P19" s="253">
        <v>2425.7719999999999</v>
      </c>
      <c r="Q19" s="253">
        <v>5559.9407684842899</v>
      </c>
      <c r="R19" s="254">
        <f t="shared" si="0"/>
        <v>529446.96568473359</v>
      </c>
    </row>
    <row r="20" spans="1:18">
      <c r="A20" s="255">
        <v>2503</v>
      </c>
      <c r="B20" s="51" t="s">
        <v>167</v>
      </c>
      <c r="C20" s="129"/>
      <c r="D20" s="129"/>
      <c r="E20" s="129"/>
      <c r="F20" s="129">
        <v>0</v>
      </c>
      <c r="G20" s="129">
        <v>22661.84476792012</v>
      </c>
      <c r="H20" s="129">
        <v>120625.72275914396</v>
      </c>
      <c r="I20" s="129">
        <v>13500</v>
      </c>
      <c r="J20" s="129">
        <v>5720.0013333333336</v>
      </c>
      <c r="K20" s="129"/>
      <c r="L20" s="129"/>
      <c r="M20" s="129">
        <v>-83.28173778079082</v>
      </c>
      <c r="N20" s="129">
        <v>0</v>
      </c>
      <c r="O20" s="129">
        <v>78650.612752227637</v>
      </c>
      <c r="P20" s="129">
        <v>408.57600000000002</v>
      </c>
      <c r="Q20" s="129">
        <v>2860.9249143162788</v>
      </c>
      <c r="R20" s="62">
        <f t="shared" si="0"/>
        <v>244344.40078916051</v>
      </c>
    </row>
    <row r="21" spans="1:18">
      <c r="A21" s="252">
        <v>2504</v>
      </c>
      <c r="B21" s="52" t="s">
        <v>168</v>
      </c>
      <c r="C21" s="253">
        <v>17031.850999999999</v>
      </c>
      <c r="D21" s="253"/>
      <c r="E21" s="253"/>
      <c r="F21" s="253">
        <v>85796.559028094649</v>
      </c>
      <c r="G21" s="253">
        <v>161387.23631808025</v>
      </c>
      <c r="H21" s="253">
        <v>103005.74425675008</v>
      </c>
      <c r="I21" s="253">
        <v>16100</v>
      </c>
      <c r="J21" s="253">
        <v>3899.9989999999998</v>
      </c>
      <c r="K21" s="253"/>
      <c r="L21" s="253"/>
      <c r="M21" s="253">
        <v>52.238284482509165</v>
      </c>
      <c r="N21" s="253">
        <v>38.700000000000003</v>
      </c>
      <c r="O21" s="253">
        <v>38457.399789311698</v>
      </c>
      <c r="P21" s="253">
        <v>3487.971</v>
      </c>
      <c r="Q21" s="253">
        <v>2516.9517246524938</v>
      </c>
      <c r="R21" s="254">
        <f t="shared" si="0"/>
        <v>431774.65040137171</v>
      </c>
    </row>
    <row r="22" spans="1:18">
      <c r="A22" s="255">
        <v>2506</v>
      </c>
      <c r="B22" s="51" t="s">
        <v>169</v>
      </c>
      <c r="C22" s="129"/>
      <c r="D22" s="129"/>
      <c r="E22" s="129"/>
      <c r="F22" s="129">
        <v>54600.637708129521</v>
      </c>
      <c r="G22" s="129">
        <v>117095.77561919909</v>
      </c>
      <c r="H22" s="129">
        <v>116651.75891114626</v>
      </c>
      <c r="I22" s="129">
        <v>6750</v>
      </c>
      <c r="J22" s="129">
        <v>3900</v>
      </c>
      <c r="K22" s="129"/>
      <c r="L22" s="129"/>
      <c r="M22" s="129">
        <v>42.396146310644539</v>
      </c>
      <c r="N22" s="129">
        <v>0</v>
      </c>
      <c r="O22" s="129">
        <v>45277.222143729516</v>
      </c>
      <c r="P22" s="129">
        <v>0</v>
      </c>
      <c r="Q22" s="129">
        <v>2031.7990282782398</v>
      </c>
      <c r="R22" s="62">
        <f t="shared" si="0"/>
        <v>346349.58955679327</v>
      </c>
    </row>
    <row r="23" spans="1:18">
      <c r="A23" s="252">
        <v>3000</v>
      </c>
      <c r="B23" s="52" t="s">
        <v>170</v>
      </c>
      <c r="C23" s="52"/>
      <c r="D23" s="253"/>
      <c r="E23" s="253"/>
      <c r="F23" s="253">
        <v>71151.899261309998</v>
      </c>
      <c r="G23" s="253">
        <v>343074.09358440433</v>
      </c>
      <c r="H23" s="253">
        <v>218383.67634960113</v>
      </c>
      <c r="I23" s="253">
        <v>52350</v>
      </c>
      <c r="J23" s="253">
        <v>11570.002333333332</v>
      </c>
      <c r="K23" s="253"/>
      <c r="L23" s="253"/>
      <c r="M23" s="253">
        <v>361.42766856481552</v>
      </c>
      <c r="N23" s="253">
        <v>16.8</v>
      </c>
      <c r="O23" s="253">
        <v>129916.93644471027</v>
      </c>
      <c r="P23" s="253">
        <v>19196.913</v>
      </c>
      <c r="Q23" s="253">
        <v>13079.67350172479</v>
      </c>
      <c r="R23" s="254">
        <f t="shared" si="0"/>
        <v>859101.42214364884</v>
      </c>
    </row>
    <row r="24" spans="1:18">
      <c r="A24" s="255">
        <v>3506</v>
      </c>
      <c r="B24" s="51" t="s">
        <v>171</v>
      </c>
      <c r="C24" s="129"/>
      <c r="D24" s="129"/>
      <c r="E24" s="129"/>
      <c r="F24" s="129">
        <v>0</v>
      </c>
      <c r="G24" s="129">
        <v>0</v>
      </c>
      <c r="H24" s="129">
        <v>0</v>
      </c>
      <c r="I24" s="129">
        <v>0</v>
      </c>
      <c r="J24" s="129">
        <v>0</v>
      </c>
      <c r="K24" s="129"/>
      <c r="L24" s="129"/>
      <c r="M24" s="129">
        <v>0</v>
      </c>
      <c r="N24" s="129">
        <v>0</v>
      </c>
      <c r="O24" s="129">
        <v>0</v>
      </c>
      <c r="P24" s="129">
        <v>0</v>
      </c>
      <c r="Q24" s="129">
        <v>83.767179652478106</v>
      </c>
      <c r="R24" s="62">
        <f t="shared" si="0"/>
        <v>83.767179652478106</v>
      </c>
    </row>
    <row r="25" spans="1:18">
      <c r="A25" s="252">
        <v>3511</v>
      </c>
      <c r="B25" s="52" t="s">
        <v>172</v>
      </c>
      <c r="C25" s="253"/>
      <c r="D25" s="253"/>
      <c r="E25" s="253"/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/>
      <c r="L25" s="253"/>
      <c r="M25" s="253">
        <v>523.07008873655695</v>
      </c>
      <c r="N25" s="253">
        <v>0</v>
      </c>
      <c r="O25" s="253">
        <v>0</v>
      </c>
      <c r="P25" s="253">
        <v>0</v>
      </c>
      <c r="Q25" s="253">
        <v>1081.7596463343546</v>
      </c>
      <c r="R25" s="254">
        <f t="shared" si="0"/>
        <v>1604.8297350709115</v>
      </c>
    </row>
    <row r="26" spans="1:18">
      <c r="A26" s="255">
        <v>3609</v>
      </c>
      <c r="B26" s="51" t="s">
        <v>173</v>
      </c>
      <c r="C26" s="129"/>
      <c r="D26" s="129"/>
      <c r="E26" s="129"/>
      <c r="F26" s="129">
        <v>0</v>
      </c>
      <c r="G26" s="129">
        <v>444492.72258707369</v>
      </c>
      <c r="H26" s="129">
        <v>267331.2351675565</v>
      </c>
      <c r="I26" s="129">
        <v>17450</v>
      </c>
      <c r="J26" s="129">
        <v>6759.9976666666653</v>
      </c>
      <c r="K26" s="129"/>
      <c r="L26" s="129"/>
      <c r="M26" s="129">
        <v>249.87817865419731</v>
      </c>
      <c r="N26" s="129">
        <v>0</v>
      </c>
      <c r="O26" s="129">
        <v>175383.48621919757</v>
      </c>
      <c r="P26" s="129">
        <v>3527.1729999999998</v>
      </c>
      <c r="Q26" s="129">
        <v>5988.52270423342</v>
      </c>
      <c r="R26" s="62">
        <f t="shared" si="0"/>
        <v>921183.015523382</v>
      </c>
    </row>
    <row r="27" spans="1:18">
      <c r="A27" s="252">
        <v>3709</v>
      </c>
      <c r="B27" s="52" t="s">
        <v>174</v>
      </c>
      <c r="C27" s="253">
        <v>2315.5</v>
      </c>
      <c r="D27" s="253"/>
      <c r="E27" s="253"/>
      <c r="F27" s="253">
        <v>4376.4753801772185</v>
      </c>
      <c r="G27" s="253">
        <v>100097.71470149435</v>
      </c>
      <c r="H27" s="253">
        <v>25453.630336302926</v>
      </c>
      <c r="I27" s="253">
        <v>2700</v>
      </c>
      <c r="J27" s="253">
        <v>1170</v>
      </c>
      <c r="K27" s="253"/>
      <c r="L27" s="253"/>
      <c r="M27" s="253">
        <v>33.915693296898972</v>
      </c>
      <c r="N27" s="253">
        <v>0</v>
      </c>
      <c r="O27" s="253">
        <v>28731.787619316612</v>
      </c>
      <c r="P27" s="253">
        <v>0</v>
      </c>
      <c r="Q27" s="253">
        <v>1577.439489531198</v>
      </c>
      <c r="R27" s="254">
        <f t="shared" si="0"/>
        <v>166456.46322011919</v>
      </c>
    </row>
    <row r="28" spans="1:18">
      <c r="A28" s="255">
        <v>3710</v>
      </c>
      <c r="B28" s="51" t="s">
        <v>175</v>
      </c>
      <c r="C28" s="129"/>
      <c r="D28" s="129"/>
      <c r="E28" s="129"/>
      <c r="F28" s="129">
        <v>2975.4511090249243</v>
      </c>
      <c r="G28" s="129">
        <v>7615.3129750930839</v>
      </c>
      <c r="H28" s="129">
        <v>5962.0496218837443</v>
      </c>
      <c r="I28" s="129">
        <v>0</v>
      </c>
      <c r="J28" s="129">
        <v>0</v>
      </c>
      <c r="K28" s="129"/>
      <c r="L28" s="129"/>
      <c r="M28" s="129">
        <v>0</v>
      </c>
      <c r="N28" s="129">
        <v>0</v>
      </c>
      <c r="O28" s="129">
        <v>2141.6815605615816</v>
      </c>
      <c r="P28" s="129">
        <v>0</v>
      </c>
      <c r="Q28" s="129">
        <v>73.5676835847825</v>
      </c>
      <c r="R28" s="62">
        <f t="shared" si="0"/>
        <v>18768.062950148113</v>
      </c>
    </row>
    <row r="29" spans="1:18">
      <c r="A29" s="252">
        <v>3711</v>
      </c>
      <c r="B29" s="52" t="s">
        <v>176</v>
      </c>
      <c r="C29" s="52"/>
      <c r="D29" s="253"/>
      <c r="E29" s="253"/>
      <c r="F29" s="253">
        <v>0</v>
      </c>
      <c r="G29" s="253">
        <v>123144.48889512919</v>
      </c>
      <c r="H29" s="253">
        <v>55030.112308489617</v>
      </c>
      <c r="I29" s="253">
        <v>6750</v>
      </c>
      <c r="J29" s="253">
        <v>260.00133333333326</v>
      </c>
      <c r="K29" s="253"/>
      <c r="L29" s="253"/>
      <c r="M29" s="253">
        <v>24.87655807411948</v>
      </c>
      <c r="N29" s="253">
        <v>0</v>
      </c>
      <c r="O29" s="253">
        <v>44420.087373139635</v>
      </c>
      <c r="P29" s="253">
        <v>2269.0740000000001</v>
      </c>
      <c r="Q29" s="253">
        <v>2142.6610984269673</v>
      </c>
      <c r="R29" s="254">
        <f t="shared" si="0"/>
        <v>234041.30156659283</v>
      </c>
    </row>
    <row r="30" spans="1:18">
      <c r="A30" s="255">
        <v>3713</v>
      </c>
      <c r="B30" s="51" t="s">
        <v>177</v>
      </c>
      <c r="C30" s="129"/>
      <c r="D30" s="129"/>
      <c r="E30" s="129"/>
      <c r="F30" s="129">
        <v>0</v>
      </c>
      <c r="G30" s="129">
        <v>28252.820573138393</v>
      </c>
      <c r="H30" s="129">
        <v>11113.720616643683</v>
      </c>
      <c r="I30" s="129">
        <v>0</v>
      </c>
      <c r="J30" s="129">
        <v>0</v>
      </c>
      <c r="K30" s="129"/>
      <c r="L30" s="129"/>
      <c r="M30" s="129">
        <v>12.041833463394493</v>
      </c>
      <c r="N30" s="129">
        <v>0</v>
      </c>
      <c r="O30" s="129">
        <v>5947.5880322067251</v>
      </c>
      <c r="P30" s="129">
        <v>0</v>
      </c>
      <c r="Q30" s="129">
        <v>201.74121480758444</v>
      </c>
      <c r="R30" s="62">
        <f t="shared" si="0"/>
        <v>45527.912270259774</v>
      </c>
    </row>
    <row r="31" spans="1:18">
      <c r="A31" s="252">
        <v>3714</v>
      </c>
      <c r="B31" s="52" t="s">
        <v>178</v>
      </c>
      <c r="C31" s="253"/>
      <c r="D31" s="253"/>
      <c r="E31" s="253"/>
      <c r="F31" s="253">
        <v>0</v>
      </c>
      <c r="G31" s="253">
        <v>276819.14545859396</v>
      </c>
      <c r="H31" s="253">
        <v>160243.40204636188</v>
      </c>
      <c r="I31" s="253">
        <v>10800</v>
      </c>
      <c r="J31" s="253">
        <v>5720.0023333333338</v>
      </c>
      <c r="K31" s="253"/>
      <c r="L31" s="253"/>
      <c r="M31" s="253">
        <v>64.134539355771665</v>
      </c>
      <c r="N31" s="253">
        <v>0</v>
      </c>
      <c r="O31" s="253">
        <v>65226.81751121347</v>
      </c>
      <c r="P31" s="253">
        <v>0</v>
      </c>
      <c r="Q31" s="253">
        <v>3260.3583136677116</v>
      </c>
      <c r="R31" s="254">
        <f t="shared" si="0"/>
        <v>522133.86020252609</v>
      </c>
    </row>
    <row r="32" spans="1:18">
      <c r="A32" s="255">
        <v>3811</v>
      </c>
      <c r="B32" s="51" t="s">
        <v>179</v>
      </c>
      <c r="C32" s="129"/>
      <c r="D32" s="129"/>
      <c r="E32" s="129"/>
      <c r="F32" s="129">
        <v>39970.734656124652</v>
      </c>
      <c r="G32" s="129">
        <v>137991.64477186097</v>
      </c>
      <c r="H32" s="129">
        <v>71835.421091032593</v>
      </c>
      <c r="I32" s="129">
        <v>2700</v>
      </c>
      <c r="J32" s="129">
        <v>0</v>
      </c>
      <c r="K32" s="129"/>
      <c r="L32" s="129"/>
      <c r="M32" s="129">
        <v>24.040249357610911</v>
      </c>
      <c r="N32" s="129">
        <v>0</v>
      </c>
      <c r="O32" s="129">
        <v>44037.966069945338</v>
      </c>
      <c r="P32" s="129">
        <v>0</v>
      </c>
      <c r="Q32" s="129">
        <v>1002.1855133997451</v>
      </c>
      <c r="R32" s="62">
        <f t="shared" si="0"/>
        <v>297561.99235172092</v>
      </c>
    </row>
    <row r="33" spans="1:18">
      <c r="A33" s="252">
        <v>4100</v>
      </c>
      <c r="B33" s="52" t="s">
        <v>180</v>
      </c>
      <c r="C33" s="253"/>
      <c r="D33" s="253"/>
      <c r="E33" s="253"/>
      <c r="F33" s="253">
        <v>5524.3516260621391</v>
      </c>
      <c r="G33" s="253">
        <v>135225.69165877291</v>
      </c>
      <c r="H33" s="253">
        <v>76183.597639959102</v>
      </c>
      <c r="I33" s="253">
        <v>6650</v>
      </c>
      <c r="J33" s="253">
        <v>2340</v>
      </c>
      <c r="K33" s="253"/>
      <c r="L33" s="253"/>
      <c r="M33" s="253">
        <v>26.778815710402252</v>
      </c>
      <c r="N33" s="253">
        <v>0</v>
      </c>
      <c r="O33" s="253">
        <v>51183.49148965723</v>
      </c>
      <c r="P33" s="253">
        <v>0</v>
      </c>
      <c r="Q33" s="253">
        <v>1688.7254237598042</v>
      </c>
      <c r="R33" s="254">
        <f t="shared" si="0"/>
        <v>278822.63665392157</v>
      </c>
    </row>
    <row r="34" spans="1:18">
      <c r="A34" s="255">
        <v>4200</v>
      </c>
      <c r="B34" s="51" t="s">
        <v>181</v>
      </c>
      <c r="C34" s="129"/>
      <c r="D34" s="129"/>
      <c r="E34" s="129"/>
      <c r="F34" s="129">
        <v>0</v>
      </c>
      <c r="G34" s="129">
        <v>412794.34660048183</v>
      </c>
      <c r="H34" s="129">
        <v>118501.86962155225</v>
      </c>
      <c r="I34" s="129">
        <v>13400</v>
      </c>
      <c r="J34" s="129">
        <v>7020</v>
      </c>
      <c r="K34" s="129"/>
      <c r="L34" s="129"/>
      <c r="M34" s="129">
        <v>401.52465920584933</v>
      </c>
      <c r="N34" s="129">
        <v>100.50839999999999</v>
      </c>
      <c r="O34" s="129">
        <v>252996.01946058933</v>
      </c>
      <c r="P34" s="129">
        <v>17865.758999999998</v>
      </c>
      <c r="Q34" s="129">
        <v>6863.0214223636422</v>
      </c>
      <c r="R34" s="62">
        <f t="shared" si="0"/>
        <v>829943.04916419287</v>
      </c>
    </row>
    <row r="35" spans="1:18">
      <c r="A35" s="252">
        <v>4502</v>
      </c>
      <c r="B35" s="52" t="s">
        <v>182</v>
      </c>
      <c r="C35" s="52"/>
      <c r="D35" s="253"/>
      <c r="E35" s="253"/>
      <c r="F35" s="253">
        <v>10306.659861254957</v>
      </c>
      <c r="G35" s="253">
        <v>103670.31957704728</v>
      </c>
      <c r="H35" s="253">
        <v>64966.576311225625</v>
      </c>
      <c r="I35" s="253">
        <v>5300</v>
      </c>
      <c r="J35" s="253">
        <v>129.99766666666665</v>
      </c>
      <c r="K35" s="253"/>
      <c r="L35" s="253"/>
      <c r="M35" s="253">
        <v>-2.1658611939450338E-2</v>
      </c>
      <c r="N35" s="253">
        <v>0</v>
      </c>
      <c r="O35" s="253">
        <v>18975.793087330112</v>
      </c>
      <c r="P35" s="253">
        <v>0</v>
      </c>
      <c r="Q35" s="253">
        <v>426.18499026258928</v>
      </c>
      <c r="R35" s="254">
        <f t="shared" si="0"/>
        <v>203775.5098351753</v>
      </c>
    </row>
    <row r="36" spans="1:18">
      <c r="A36" s="255">
        <v>4604</v>
      </c>
      <c r="B36" s="51" t="s">
        <v>183</v>
      </c>
      <c r="C36" s="129"/>
      <c r="D36" s="129"/>
      <c r="E36" s="129"/>
      <c r="F36" s="129">
        <v>0</v>
      </c>
      <c r="G36" s="129">
        <v>69614.730076674095</v>
      </c>
      <c r="H36" s="129">
        <v>53628.556160542292</v>
      </c>
      <c r="I36" s="129">
        <v>1350</v>
      </c>
      <c r="J36" s="129">
        <v>650.00233333333324</v>
      </c>
      <c r="K36" s="129"/>
      <c r="L36" s="129"/>
      <c r="M36" s="129">
        <v>-6.8971067352525823</v>
      </c>
      <c r="N36" s="129">
        <v>0</v>
      </c>
      <c r="O36" s="129">
        <v>20070.616273874108</v>
      </c>
      <c r="P36" s="129">
        <v>0</v>
      </c>
      <c r="Q36" s="129">
        <v>481.1751313501577</v>
      </c>
      <c r="R36" s="62">
        <f t="shared" si="0"/>
        <v>145788.18286903872</v>
      </c>
    </row>
    <row r="37" spans="1:18">
      <c r="A37" s="252">
        <v>4607</v>
      </c>
      <c r="B37" s="52" t="s">
        <v>184</v>
      </c>
      <c r="C37" s="253"/>
      <c r="D37" s="253"/>
      <c r="E37" s="253"/>
      <c r="F37" s="253">
        <v>0</v>
      </c>
      <c r="G37" s="253">
        <v>180803.54304175224</v>
      </c>
      <c r="H37" s="253">
        <v>111993.8132760255</v>
      </c>
      <c r="I37" s="253">
        <v>4050</v>
      </c>
      <c r="J37" s="253">
        <v>4289.9989999999998</v>
      </c>
      <c r="K37" s="253"/>
      <c r="L37" s="253"/>
      <c r="M37" s="253">
        <v>30.629329998226094</v>
      </c>
      <c r="N37" s="253">
        <v>0</v>
      </c>
      <c r="O37" s="253">
        <v>76612.39049283856</v>
      </c>
      <c r="P37" s="253">
        <v>408.57600000000002</v>
      </c>
      <c r="Q37" s="253">
        <v>1941.9735625258988</v>
      </c>
      <c r="R37" s="254">
        <f t="shared" si="0"/>
        <v>380130.92470314045</v>
      </c>
    </row>
    <row r="38" spans="1:18">
      <c r="A38" s="255">
        <v>4803</v>
      </c>
      <c r="B38" s="51" t="s">
        <v>185</v>
      </c>
      <c r="C38" s="129"/>
      <c r="D38" s="129"/>
      <c r="E38" s="129"/>
      <c r="F38" s="129">
        <v>0</v>
      </c>
      <c r="G38" s="129">
        <v>90711.880526332243</v>
      </c>
      <c r="H38" s="129">
        <v>30033.955884854749</v>
      </c>
      <c r="I38" s="129">
        <v>4050</v>
      </c>
      <c r="J38" s="129">
        <v>1170</v>
      </c>
      <c r="K38" s="129"/>
      <c r="L38" s="129"/>
      <c r="M38" s="129">
        <v>7.0291605486546747</v>
      </c>
      <c r="N38" s="129">
        <v>0</v>
      </c>
      <c r="O38" s="129">
        <v>21020.320270520202</v>
      </c>
      <c r="P38" s="129">
        <v>0</v>
      </c>
      <c r="Q38" s="129">
        <v>325.05171016145437</v>
      </c>
      <c r="R38" s="62">
        <f t="shared" si="0"/>
        <v>147318.23755241733</v>
      </c>
    </row>
    <row r="39" spans="1:18">
      <c r="A39" s="252">
        <v>4901</v>
      </c>
      <c r="B39" s="52" t="s">
        <v>186</v>
      </c>
      <c r="C39" s="253"/>
      <c r="D39" s="253"/>
      <c r="E39" s="253"/>
      <c r="F39" s="253">
        <v>0</v>
      </c>
      <c r="G39" s="253">
        <v>933.55175128545602</v>
      </c>
      <c r="H39" s="253">
        <v>-527.4475592545997</v>
      </c>
      <c r="I39" s="253">
        <v>0</v>
      </c>
      <c r="J39" s="253">
        <v>0</v>
      </c>
      <c r="K39" s="253"/>
      <c r="L39" s="253"/>
      <c r="M39" s="253">
        <v>0</v>
      </c>
      <c r="N39" s="253">
        <v>0</v>
      </c>
      <c r="O39" s="253">
        <v>7376.8470868071163</v>
      </c>
      <c r="P39" s="253">
        <v>0</v>
      </c>
      <c r="Q39" s="253">
        <v>102.65647787511831</v>
      </c>
      <c r="R39" s="254">
        <f t="shared" si="0"/>
        <v>7885.6077567130906</v>
      </c>
    </row>
    <row r="40" spans="1:18">
      <c r="A40" s="255">
        <v>4902</v>
      </c>
      <c r="B40" s="51" t="s">
        <v>187</v>
      </c>
      <c r="C40" s="129"/>
      <c r="D40" s="129"/>
      <c r="E40" s="129"/>
      <c r="F40" s="129">
        <v>0</v>
      </c>
      <c r="G40" s="129">
        <v>23331.687933301469</v>
      </c>
      <c r="H40" s="129">
        <v>4975.41814704233</v>
      </c>
      <c r="I40" s="129">
        <v>0</v>
      </c>
      <c r="J40" s="129">
        <v>0</v>
      </c>
      <c r="K40" s="129"/>
      <c r="L40" s="129"/>
      <c r="M40" s="129">
        <v>1.3363210754826951</v>
      </c>
      <c r="N40" s="129">
        <v>0</v>
      </c>
      <c r="O40" s="129">
        <v>9323.4138634417523</v>
      </c>
      <c r="P40" s="129">
        <v>0</v>
      </c>
      <c r="Q40" s="129">
        <v>201.58718512567941</v>
      </c>
      <c r="R40" s="62">
        <f t="shared" si="0"/>
        <v>37833.44344998672</v>
      </c>
    </row>
    <row r="41" spans="1:18">
      <c r="A41" s="252">
        <v>4911</v>
      </c>
      <c r="B41" s="52" t="s">
        <v>188</v>
      </c>
      <c r="C41" s="52"/>
      <c r="D41" s="253"/>
      <c r="E41" s="253"/>
      <c r="F41" s="253">
        <v>7484.4935861900303</v>
      </c>
      <c r="G41" s="253">
        <v>143766.60043656529</v>
      </c>
      <c r="H41" s="253">
        <v>50220.388994844885</v>
      </c>
      <c r="I41" s="253">
        <v>6750</v>
      </c>
      <c r="J41" s="253">
        <v>0</v>
      </c>
      <c r="K41" s="253"/>
      <c r="L41" s="253"/>
      <c r="M41" s="253">
        <v>814.92212263298677</v>
      </c>
      <c r="N41" s="253">
        <v>64.8</v>
      </c>
      <c r="O41" s="253">
        <v>30825.54845245535</v>
      </c>
      <c r="P41" s="253">
        <v>408.57600000000002</v>
      </c>
      <c r="Q41" s="253">
        <v>838.06789404883398</v>
      </c>
      <c r="R41" s="254">
        <f t="shared" si="0"/>
        <v>241173.39748673741</v>
      </c>
    </row>
    <row r="42" spans="1:18">
      <c r="A42" s="255">
        <v>5200</v>
      </c>
      <c r="B42" s="51" t="s">
        <v>189</v>
      </c>
      <c r="C42" s="129"/>
      <c r="D42" s="129"/>
      <c r="E42" s="129"/>
      <c r="F42" s="129">
        <v>0</v>
      </c>
      <c r="G42" s="129">
        <v>483021.24352026318</v>
      </c>
      <c r="H42" s="129">
        <v>191995.28228030054</v>
      </c>
      <c r="I42" s="129">
        <v>11950</v>
      </c>
      <c r="J42" s="129">
        <v>3120</v>
      </c>
      <c r="K42" s="129"/>
      <c r="L42" s="129"/>
      <c r="M42" s="129">
        <v>176.27899369161847</v>
      </c>
      <c r="N42" s="129">
        <v>0</v>
      </c>
      <c r="O42" s="129">
        <v>197772.2387323392</v>
      </c>
      <c r="P42" s="129">
        <v>1735.39</v>
      </c>
      <c r="Q42" s="129">
        <v>7041.2453154578416</v>
      </c>
      <c r="R42" s="62">
        <f t="shared" si="0"/>
        <v>896811.67884205247</v>
      </c>
    </row>
    <row r="43" spans="1:18">
      <c r="A43" s="252">
        <v>5508</v>
      </c>
      <c r="B43" s="52" t="s">
        <v>190</v>
      </c>
      <c r="C43" s="253"/>
      <c r="D43" s="253"/>
      <c r="E43" s="253"/>
      <c r="F43" s="253">
        <v>35158.169017452128</v>
      </c>
      <c r="G43" s="253">
        <v>218774.00921388424</v>
      </c>
      <c r="H43" s="253">
        <v>123743.39475843251</v>
      </c>
      <c r="I43" s="253">
        <v>12050</v>
      </c>
      <c r="J43" s="253">
        <v>650.00233333333324</v>
      </c>
      <c r="K43" s="253">
        <v>53161.343999999997</v>
      </c>
      <c r="L43" s="253"/>
      <c r="M43" s="253">
        <v>61.623312576564757</v>
      </c>
      <c r="N43" s="253">
        <v>0</v>
      </c>
      <c r="O43" s="253">
        <v>66894.09066425584</v>
      </c>
      <c r="P43" s="253">
        <v>0</v>
      </c>
      <c r="Q43" s="253">
        <v>1928.9958392474089</v>
      </c>
      <c r="R43" s="254">
        <f t="shared" si="0"/>
        <v>512421.62913918198</v>
      </c>
    </row>
    <row r="44" spans="1:18">
      <c r="A44" s="255">
        <v>5604</v>
      </c>
      <c r="B44" s="51" t="s">
        <v>191</v>
      </c>
      <c r="C44" s="129"/>
      <c r="D44" s="129"/>
      <c r="E44" s="129"/>
      <c r="F44" s="129">
        <v>3129.326926777454</v>
      </c>
      <c r="G44" s="129">
        <v>117353.36307105658</v>
      </c>
      <c r="H44" s="129">
        <v>83074.894385072854</v>
      </c>
      <c r="I44" s="129">
        <v>2700</v>
      </c>
      <c r="J44" s="129">
        <v>1299.9986666666666</v>
      </c>
      <c r="K44" s="129"/>
      <c r="L44" s="129"/>
      <c r="M44" s="129">
        <v>2170.757637709095</v>
      </c>
      <c r="N44" s="129">
        <v>0</v>
      </c>
      <c r="O44" s="129">
        <v>48984.006623478766</v>
      </c>
      <c r="P44" s="129">
        <v>139.024</v>
      </c>
      <c r="Q44" s="129">
        <v>1517.0859243661066</v>
      </c>
      <c r="R44" s="62">
        <f t="shared" si="0"/>
        <v>260368.45723512757</v>
      </c>
    </row>
    <row r="45" spans="1:18">
      <c r="A45" s="252">
        <v>5609</v>
      </c>
      <c r="B45" s="52" t="s">
        <v>192</v>
      </c>
      <c r="C45" s="253"/>
      <c r="D45" s="253"/>
      <c r="E45" s="253"/>
      <c r="F45" s="253">
        <v>252.74447746505646</v>
      </c>
      <c r="G45" s="253">
        <v>56218.883030233999</v>
      </c>
      <c r="H45" s="253">
        <v>63172.808336517934</v>
      </c>
      <c r="I45" s="253">
        <v>6750</v>
      </c>
      <c r="J45" s="253">
        <v>650.00233333333324</v>
      </c>
      <c r="K45" s="253"/>
      <c r="L45" s="253"/>
      <c r="M45" s="253">
        <v>34.281339521486437</v>
      </c>
      <c r="N45" s="253">
        <v>0</v>
      </c>
      <c r="O45" s="253">
        <v>25580.841071895062</v>
      </c>
      <c r="P45" s="253">
        <v>278.048</v>
      </c>
      <c r="Q45" s="253">
        <v>903.71239615621687</v>
      </c>
      <c r="R45" s="254">
        <f t="shared" si="0"/>
        <v>153841.32098512311</v>
      </c>
    </row>
    <row r="46" spans="1:18">
      <c r="A46" s="255">
        <v>5611</v>
      </c>
      <c r="B46" s="51" t="s">
        <v>193</v>
      </c>
      <c r="C46" s="129"/>
      <c r="D46" s="129"/>
      <c r="E46" s="129"/>
      <c r="F46" s="129">
        <v>11700.103755123911</v>
      </c>
      <c r="G46" s="129">
        <v>18752.777642789955</v>
      </c>
      <c r="H46" s="129">
        <v>12538.312138305924</v>
      </c>
      <c r="I46" s="129">
        <v>0</v>
      </c>
      <c r="J46" s="129">
        <v>0</v>
      </c>
      <c r="K46" s="129"/>
      <c r="L46" s="129"/>
      <c r="M46" s="129">
        <v>19.698882678839254</v>
      </c>
      <c r="N46" s="129">
        <v>0</v>
      </c>
      <c r="O46" s="129">
        <v>3245.4496535193393</v>
      </c>
      <c r="P46" s="129">
        <v>0</v>
      </c>
      <c r="Q46" s="129">
        <v>140.73577805949654</v>
      </c>
      <c r="R46" s="62">
        <f t="shared" si="0"/>
        <v>46397.077850477464</v>
      </c>
    </row>
    <row r="47" spans="1:18">
      <c r="A47" s="252">
        <v>5612</v>
      </c>
      <c r="B47" s="52" t="s">
        <v>194</v>
      </c>
      <c r="C47" s="52"/>
      <c r="D47" s="253"/>
      <c r="E47" s="253"/>
      <c r="F47" s="253">
        <v>0</v>
      </c>
      <c r="G47" s="253">
        <v>68296.406299768874</v>
      </c>
      <c r="H47" s="253">
        <v>56708.752030027492</v>
      </c>
      <c r="I47" s="253">
        <v>1350</v>
      </c>
      <c r="J47" s="253">
        <v>260.0023333333333</v>
      </c>
      <c r="K47" s="253"/>
      <c r="L47" s="253"/>
      <c r="M47" s="253">
        <v>716.48714132054681</v>
      </c>
      <c r="N47" s="253">
        <v>0</v>
      </c>
      <c r="O47" s="253">
        <v>19017.250184450411</v>
      </c>
      <c r="P47" s="253">
        <v>278.048</v>
      </c>
      <c r="Q47" s="253">
        <v>581.59594786757145</v>
      </c>
      <c r="R47" s="254">
        <f t="shared" si="0"/>
        <v>147208.54193676825</v>
      </c>
    </row>
    <row r="48" spans="1:18">
      <c r="A48" s="255">
        <v>5706</v>
      </c>
      <c r="B48" s="51" t="s">
        <v>195</v>
      </c>
      <c r="C48" s="129"/>
      <c r="D48" s="129"/>
      <c r="E48" s="129"/>
      <c r="F48" s="129">
        <v>26261.781644942639</v>
      </c>
      <c r="G48" s="129">
        <v>30168.831250270392</v>
      </c>
      <c r="H48" s="129">
        <v>26742.834490796802</v>
      </c>
      <c r="I48" s="129">
        <v>1350</v>
      </c>
      <c r="J48" s="129">
        <v>0</v>
      </c>
      <c r="K48" s="129"/>
      <c r="L48" s="129"/>
      <c r="M48" s="129">
        <v>6.8313431171110279</v>
      </c>
      <c r="N48" s="129">
        <v>0</v>
      </c>
      <c r="O48" s="129">
        <v>7840.6065688601184</v>
      </c>
      <c r="P48" s="129">
        <v>0</v>
      </c>
      <c r="Q48" s="129">
        <v>262.26966914052599</v>
      </c>
      <c r="R48" s="62">
        <f t="shared" si="0"/>
        <v>92633.154967127601</v>
      </c>
    </row>
    <row r="49" spans="1:18">
      <c r="A49" s="252">
        <v>6000</v>
      </c>
      <c r="B49" s="52" t="s">
        <v>196</v>
      </c>
      <c r="C49" s="253"/>
      <c r="D49" s="253"/>
      <c r="E49" s="253"/>
      <c r="F49" s="253">
        <v>0</v>
      </c>
      <c r="G49" s="253">
        <v>279491.89312464022</v>
      </c>
      <c r="H49" s="253">
        <v>811375.77846113499</v>
      </c>
      <c r="I49" s="253">
        <v>98700</v>
      </c>
      <c r="J49" s="253">
        <v>12003.334333333332</v>
      </c>
      <c r="K49" s="253"/>
      <c r="L49" s="253"/>
      <c r="M49" s="253">
        <v>387.46481707402774</v>
      </c>
      <c r="N49" s="253">
        <v>263.48700000000002</v>
      </c>
      <c r="O49" s="253">
        <v>298415.38946519239</v>
      </c>
      <c r="P49" s="253">
        <v>46799.627</v>
      </c>
      <c r="Q49" s="253">
        <v>33487.527795621674</v>
      </c>
      <c r="R49" s="254">
        <f t="shared" si="0"/>
        <v>1580924.5019969968</v>
      </c>
    </row>
    <row r="50" spans="1:18">
      <c r="A50" s="255">
        <v>6100</v>
      </c>
      <c r="B50" s="51" t="s">
        <v>197</v>
      </c>
      <c r="C50" s="129"/>
      <c r="D50" s="129"/>
      <c r="E50" s="129"/>
      <c r="F50" s="129">
        <v>0</v>
      </c>
      <c r="G50" s="129">
        <v>391964.27499089885</v>
      </c>
      <c r="H50" s="129">
        <v>53669.971057986186</v>
      </c>
      <c r="I50" s="129">
        <v>17550</v>
      </c>
      <c r="J50" s="129">
        <v>1560</v>
      </c>
      <c r="K50" s="129"/>
      <c r="L50" s="129"/>
      <c r="M50" s="129">
        <v>138.35676748824801</v>
      </c>
      <c r="N50" s="129">
        <v>0</v>
      </c>
      <c r="O50" s="129">
        <v>190391.0796003998</v>
      </c>
      <c r="P50" s="129">
        <v>67.799000000000007</v>
      </c>
      <c r="Q50" s="129">
        <v>5671.1043045780689</v>
      </c>
      <c r="R50" s="62">
        <f t="shared" si="0"/>
        <v>661012.58572135109</v>
      </c>
    </row>
    <row r="51" spans="1:18">
      <c r="A51" s="252">
        <v>6250</v>
      </c>
      <c r="B51" s="52" t="s">
        <v>198</v>
      </c>
      <c r="C51" s="253"/>
      <c r="D51" s="253"/>
      <c r="E51" s="253"/>
      <c r="F51" s="253">
        <v>0</v>
      </c>
      <c r="G51" s="253">
        <v>250445.27871984962</v>
      </c>
      <c r="H51" s="253">
        <v>90618.689925302446</v>
      </c>
      <c r="I51" s="253">
        <v>10800</v>
      </c>
      <c r="J51" s="253">
        <v>1689.9976666666662</v>
      </c>
      <c r="K51" s="253"/>
      <c r="L51" s="253"/>
      <c r="M51" s="253">
        <v>108.44146443257317</v>
      </c>
      <c r="N51" s="253">
        <v>0</v>
      </c>
      <c r="O51" s="253">
        <v>114505.57164435287</v>
      </c>
      <c r="P51" s="253">
        <v>0</v>
      </c>
      <c r="Q51" s="253">
        <v>3969.2378835812365</v>
      </c>
      <c r="R51" s="254">
        <f t="shared" si="0"/>
        <v>472137.21730418544</v>
      </c>
    </row>
    <row r="52" spans="1:18">
      <c r="A52" s="255">
        <v>6400</v>
      </c>
      <c r="B52" s="51" t="s">
        <v>199</v>
      </c>
      <c r="C52" s="129"/>
      <c r="D52" s="129"/>
      <c r="E52" s="129"/>
      <c r="F52" s="129">
        <v>9178.2691128029837</v>
      </c>
      <c r="G52" s="129">
        <v>245684.41873372512</v>
      </c>
      <c r="H52" s="129">
        <v>99948.287021836135</v>
      </c>
      <c r="I52" s="129">
        <v>3950</v>
      </c>
      <c r="J52" s="129">
        <v>4680</v>
      </c>
      <c r="K52" s="129"/>
      <c r="L52" s="129"/>
      <c r="M52" s="129">
        <v>163.61428170043951</v>
      </c>
      <c r="N52" s="129">
        <v>43.636799999999994</v>
      </c>
      <c r="O52" s="129">
        <v>74448.950107626864</v>
      </c>
      <c r="P52" s="129">
        <v>482.33600000000001</v>
      </c>
      <c r="Q52" s="129">
        <v>3333.5048750904934</v>
      </c>
      <c r="R52" s="62">
        <f t="shared" si="0"/>
        <v>441913.01693278202</v>
      </c>
    </row>
    <row r="53" spans="1:18">
      <c r="A53" s="252">
        <v>6513</v>
      </c>
      <c r="B53" s="52" t="s">
        <v>200</v>
      </c>
      <c r="C53" s="52"/>
      <c r="D53" s="253"/>
      <c r="E53" s="253"/>
      <c r="F53" s="253">
        <v>38140.463045743316</v>
      </c>
      <c r="G53" s="253">
        <v>152920.80317806682</v>
      </c>
      <c r="H53" s="253">
        <v>83409.231508808181</v>
      </c>
      <c r="I53" s="253">
        <v>9350</v>
      </c>
      <c r="J53" s="253">
        <v>780</v>
      </c>
      <c r="K53" s="253"/>
      <c r="L53" s="253"/>
      <c r="M53" s="253">
        <v>32.160842890844435</v>
      </c>
      <c r="N53" s="253">
        <v>0</v>
      </c>
      <c r="O53" s="253">
        <v>24393.088665385676</v>
      </c>
      <c r="P53" s="253">
        <v>6564.4830000000002</v>
      </c>
      <c r="Q53" s="253">
        <v>1767.4370768141191</v>
      </c>
      <c r="R53" s="254">
        <f t="shared" si="0"/>
        <v>317357.66731770901</v>
      </c>
    </row>
    <row r="54" spans="1:18">
      <c r="A54" s="255">
        <v>6515</v>
      </c>
      <c r="B54" s="51" t="s">
        <v>201</v>
      </c>
      <c r="C54" s="129"/>
      <c r="D54" s="129"/>
      <c r="E54" s="129"/>
      <c r="F54" s="129">
        <v>26978.545054724898</v>
      </c>
      <c r="G54" s="129">
        <v>82108.988328578707</v>
      </c>
      <c r="H54" s="129">
        <v>64266.574412953581</v>
      </c>
      <c r="I54" s="129">
        <v>0</v>
      </c>
      <c r="J54" s="129">
        <v>0</v>
      </c>
      <c r="K54" s="129"/>
      <c r="L54" s="129"/>
      <c r="M54" s="129">
        <v>19.568561903100541</v>
      </c>
      <c r="N54" s="129">
        <v>0</v>
      </c>
      <c r="O54" s="129">
        <v>24195.634514306537</v>
      </c>
      <c r="P54" s="129">
        <v>0</v>
      </c>
      <c r="Q54" s="129">
        <v>903.24955164973346</v>
      </c>
      <c r="R54" s="62">
        <f t="shared" si="0"/>
        <v>198472.56042411656</v>
      </c>
    </row>
    <row r="55" spans="1:18" ht="4.9000000000000004" customHeight="1">
      <c r="A55" s="255"/>
      <c r="B55" s="51"/>
      <c r="C55" s="129"/>
      <c r="D55" s="129"/>
      <c r="E55" s="129"/>
      <c r="F55" s="129"/>
      <c r="G55" s="129"/>
      <c r="H55" s="129"/>
      <c r="I55" s="129"/>
      <c r="J55" s="129"/>
      <c r="K55" s="51"/>
      <c r="L55" s="129"/>
      <c r="M55" s="129"/>
      <c r="N55" s="129"/>
      <c r="O55" s="129"/>
      <c r="P55" s="129"/>
      <c r="Q55" s="129"/>
      <c r="R55" s="62"/>
    </row>
    <row r="56" spans="1:18" ht="11.5" customHeight="1">
      <c r="A56" s="255"/>
      <c r="B56" s="81" t="s">
        <v>1242</v>
      </c>
      <c r="C56" s="129"/>
      <c r="D56" s="129"/>
      <c r="E56" s="129"/>
      <c r="F56" s="129"/>
      <c r="G56" s="129"/>
      <c r="H56" s="129"/>
      <c r="I56" s="129"/>
      <c r="J56" s="129"/>
      <c r="K56" s="51"/>
      <c r="L56" s="129"/>
      <c r="M56" s="129"/>
      <c r="N56" s="129"/>
      <c r="O56" s="129"/>
      <c r="P56" s="129"/>
      <c r="Q56" s="129"/>
      <c r="R56" s="62"/>
    </row>
    <row r="57" spans="1:18" ht="11.5" customHeight="1">
      <c r="A57" s="255"/>
      <c r="B57" s="81" t="s">
        <v>1243</v>
      </c>
      <c r="C57" s="129"/>
      <c r="D57" s="129"/>
      <c r="E57" s="129"/>
      <c r="F57" s="129"/>
      <c r="G57" s="129"/>
      <c r="H57" s="129"/>
      <c r="I57" s="129"/>
      <c r="J57" s="129"/>
      <c r="K57" s="51"/>
      <c r="L57" s="129"/>
      <c r="M57" s="129"/>
      <c r="N57" s="129"/>
      <c r="O57" s="129"/>
      <c r="P57" s="129"/>
      <c r="Q57" s="129"/>
      <c r="R57" s="62"/>
    </row>
    <row r="58" spans="1:18">
      <c r="A58" s="252">
        <v>6601</v>
      </c>
      <c r="B58" s="52" t="s">
        <v>202</v>
      </c>
      <c r="C58" s="52"/>
      <c r="D58" s="253"/>
      <c r="E58" s="253"/>
      <c r="F58" s="253">
        <v>0</v>
      </c>
      <c r="G58" s="253">
        <v>47792.952186127426</v>
      </c>
      <c r="H58" s="253">
        <v>30036.962046268742</v>
      </c>
      <c r="I58" s="253">
        <v>1350</v>
      </c>
      <c r="J58" s="253">
        <v>129.99766666666665</v>
      </c>
      <c r="K58" s="253"/>
      <c r="L58" s="253"/>
      <c r="M58" s="253">
        <v>-1.755770088007931</v>
      </c>
      <c r="N58" s="253">
        <v>0</v>
      </c>
      <c r="O58" s="253">
        <v>13905.881584076564</v>
      </c>
      <c r="P58" s="253">
        <v>0</v>
      </c>
      <c r="Q58" s="253">
        <v>858.23984661521717</v>
      </c>
      <c r="R58" s="254">
        <f t="shared" si="0"/>
        <v>94072.277559666603</v>
      </c>
    </row>
    <row r="59" spans="1:18">
      <c r="A59" s="255">
        <v>6602</v>
      </c>
      <c r="B59" s="51" t="s">
        <v>203</v>
      </c>
      <c r="C59" s="129"/>
      <c r="D59" s="129"/>
      <c r="E59" s="129"/>
      <c r="F59" s="129">
        <v>0</v>
      </c>
      <c r="G59" s="129">
        <v>49811.259154086394</v>
      </c>
      <c r="H59" s="129">
        <v>46236.916632591528</v>
      </c>
      <c r="I59" s="129">
        <v>1350</v>
      </c>
      <c r="J59" s="129">
        <v>519.99766666666653</v>
      </c>
      <c r="K59" s="129"/>
      <c r="L59" s="129"/>
      <c r="M59" s="129">
        <v>18.98788472284744</v>
      </c>
      <c r="N59" s="129">
        <v>0</v>
      </c>
      <c r="O59" s="129">
        <v>14096.031378719701</v>
      </c>
      <c r="P59" s="129">
        <v>0</v>
      </c>
      <c r="Q59" s="129">
        <v>688.50045921219044</v>
      </c>
      <c r="R59" s="62">
        <f t="shared" si="0"/>
        <v>112721.69317599932</v>
      </c>
    </row>
    <row r="60" spans="1:18">
      <c r="A60" s="252">
        <v>6607</v>
      </c>
      <c r="B60" s="52" t="s">
        <v>204</v>
      </c>
      <c r="C60" s="253"/>
      <c r="D60" s="253"/>
      <c r="E60" s="253"/>
      <c r="F60" s="253">
        <v>0</v>
      </c>
      <c r="G60" s="253">
        <v>-5.5086676286139991</v>
      </c>
      <c r="H60" s="253">
        <v>11040.911920215545</v>
      </c>
      <c r="I60" s="253">
        <v>0</v>
      </c>
      <c r="J60" s="253">
        <v>0</v>
      </c>
      <c r="K60" s="253"/>
      <c r="L60" s="253"/>
      <c r="M60" s="253">
        <v>-5.7522725448709187</v>
      </c>
      <c r="N60" s="253">
        <v>0</v>
      </c>
      <c r="O60" s="253">
        <v>42289.257470544537</v>
      </c>
      <c r="P60" s="253">
        <v>547.6</v>
      </c>
      <c r="Q60" s="253">
        <v>936.38684670674854</v>
      </c>
      <c r="R60" s="254">
        <f t="shared" si="0"/>
        <v>54802.895297293348</v>
      </c>
    </row>
    <row r="61" spans="1:18">
      <c r="A61" s="255">
        <v>6611</v>
      </c>
      <c r="B61" s="51" t="s">
        <v>205</v>
      </c>
      <c r="C61" s="129"/>
      <c r="D61" s="129"/>
      <c r="E61" s="129"/>
      <c r="F61" s="129">
        <v>0</v>
      </c>
      <c r="G61" s="129">
        <v>4962.1549025037757</v>
      </c>
      <c r="H61" s="129">
        <v>0</v>
      </c>
      <c r="I61" s="129">
        <v>0</v>
      </c>
      <c r="J61" s="129">
        <v>0</v>
      </c>
      <c r="K61" s="129"/>
      <c r="L61" s="129"/>
      <c r="M61" s="129">
        <v>0.32872448779816266</v>
      </c>
      <c r="N61" s="129">
        <v>0</v>
      </c>
      <c r="O61" s="129">
        <v>2618.2012220143761</v>
      </c>
      <c r="P61" s="129">
        <v>0</v>
      </c>
      <c r="Q61" s="129">
        <v>106.20140670568304</v>
      </c>
      <c r="R61" s="62">
        <f t="shared" si="0"/>
        <v>7686.8862557116336</v>
      </c>
    </row>
    <row r="62" spans="1:18">
      <c r="A62" s="252">
        <v>6612</v>
      </c>
      <c r="B62" s="52" t="s">
        <v>206</v>
      </c>
      <c r="C62" s="52"/>
      <c r="D62" s="253"/>
      <c r="E62" s="253"/>
      <c r="F62" s="253">
        <v>0</v>
      </c>
      <c r="G62" s="253">
        <v>139903.88294138998</v>
      </c>
      <c r="H62" s="253">
        <v>92950.439655763417</v>
      </c>
      <c r="I62" s="253">
        <v>1350</v>
      </c>
      <c r="J62" s="253">
        <v>260.0023333333333</v>
      </c>
      <c r="K62" s="253"/>
      <c r="L62" s="253"/>
      <c r="M62" s="253">
        <v>67.824132845235084</v>
      </c>
      <c r="N62" s="253">
        <v>0</v>
      </c>
      <c r="O62" s="253">
        <v>60465.484756389094</v>
      </c>
      <c r="P62" s="253">
        <v>7.1669999999999998</v>
      </c>
      <c r="Q62" s="253">
        <v>1566.6077773508518</v>
      </c>
      <c r="R62" s="254">
        <f t="shared" si="0"/>
        <v>296571.40859707195</v>
      </c>
    </row>
    <row r="63" spans="1:18">
      <c r="A63" s="255">
        <v>6706</v>
      </c>
      <c r="B63" s="51" t="s">
        <v>207</v>
      </c>
      <c r="C63" s="129"/>
      <c r="D63" s="129"/>
      <c r="E63" s="129"/>
      <c r="F63" s="129">
        <v>8649.0668855234744</v>
      </c>
      <c r="G63" s="129">
        <v>10120.001637203701</v>
      </c>
      <c r="H63" s="129">
        <v>19003.945891172076</v>
      </c>
      <c r="I63" s="129">
        <v>0</v>
      </c>
      <c r="J63" s="129">
        <v>0</v>
      </c>
      <c r="K63" s="129"/>
      <c r="L63" s="129"/>
      <c r="M63" s="129">
        <v>1.5048259950291323</v>
      </c>
      <c r="N63" s="129">
        <v>0</v>
      </c>
      <c r="O63" s="129">
        <v>3694.754971151171</v>
      </c>
      <c r="P63" s="129">
        <v>0</v>
      </c>
      <c r="Q63" s="129">
        <v>149.06886108293324</v>
      </c>
      <c r="R63" s="62">
        <f t="shared" si="0"/>
        <v>41618.343072128373</v>
      </c>
    </row>
    <row r="64" spans="1:18">
      <c r="A64" s="252">
        <v>6709</v>
      </c>
      <c r="B64" s="52" t="s">
        <v>208</v>
      </c>
      <c r="C64" s="253"/>
      <c r="D64" s="253"/>
      <c r="E64" s="253"/>
      <c r="F64" s="253">
        <v>0</v>
      </c>
      <c r="G64" s="253">
        <v>127226.42753181966</v>
      </c>
      <c r="H64" s="253">
        <v>66742.934258332447</v>
      </c>
      <c r="I64" s="253">
        <v>5400</v>
      </c>
      <c r="J64" s="253">
        <v>1430.0023333333336</v>
      </c>
      <c r="K64" s="253"/>
      <c r="L64" s="253"/>
      <c r="M64" s="253">
        <v>15.692571152892139</v>
      </c>
      <c r="N64" s="253">
        <v>0</v>
      </c>
      <c r="O64" s="253">
        <v>42443.266709857926</v>
      </c>
      <c r="P64" s="253">
        <v>0</v>
      </c>
      <c r="Q64" s="253">
        <v>878.99225948644073</v>
      </c>
      <c r="R64" s="254">
        <f t="shared" si="0"/>
        <v>244137.31566398268</v>
      </c>
    </row>
    <row r="65" spans="1:18">
      <c r="A65" s="255">
        <v>7000</v>
      </c>
      <c r="B65" s="51" t="s">
        <v>209</v>
      </c>
      <c r="C65" s="129"/>
      <c r="D65" s="129"/>
      <c r="E65" s="129"/>
      <c r="F65" s="129">
        <v>0</v>
      </c>
      <c r="G65" s="129">
        <v>41636.395630461971</v>
      </c>
      <c r="H65" s="129">
        <v>25049.225799043354</v>
      </c>
      <c r="I65" s="129">
        <v>1350</v>
      </c>
      <c r="J65" s="129">
        <v>1170</v>
      </c>
      <c r="K65" s="129"/>
      <c r="L65" s="129"/>
      <c r="M65" s="129">
        <v>36.401231747819359</v>
      </c>
      <c r="N65" s="129">
        <v>0</v>
      </c>
      <c r="O65" s="129">
        <v>65198.630163895927</v>
      </c>
      <c r="P65" s="129">
        <v>88.792000000000002</v>
      </c>
      <c r="Q65" s="129">
        <v>1274.501758509065</v>
      </c>
      <c r="R65" s="62">
        <f t="shared" si="0"/>
        <v>135803.94658365811</v>
      </c>
    </row>
    <row r="66" spans="1:18">
      <c r="A66" s="252">
        <v>7300</v>
      </c>
      <c r="B66" s="52" t="s">
        <v>210</v>
      </c>
      <c r="C66" s="52"/>
      <c r="D66" s="253"/>
      <c r="E66" s="253"/>
      <c r="F66" s="253">
        <v>0</v>
      </c>
      <c r="G66" s="253">
        <v>154415.39655415717</v>
      </c>
      <c r="H66" s="253">
        <v>237906.53025334241</v>
      </c>
      <c r="I66" s="253">
        <v>24200</v>
      </c>
      <c r="J66" s="253">
        <v>14300.00133333333</v>
      </c>
      <c r="K66" s="253"/>
      <c r="L66" s="253"/>
      <c r="M66" s="253">
        <v>111.29447546869065</v>
      </c>
      <c r="N66" s="253">
        <v>25.550999999999998</v>
      </c>
      <c r="O66" s="253">
        <v>236982.30168424002</v>
      </c>
      <c r="P66" s="253">
        <v>2190.3980000000001</v>
      </c>
      <c r="Q66" s="253">
        <v>9950.1263734537042</v>
      </c>
      <c r="R66" s="254">
        <f t="shared" si="0"/>
        <v>680081.59967399528</v>
      </c>
    </row>
    <row r="67" spans="1:18">
      <c r="A67" s="255">
        <v>7502</v>
      </c>
      <c r="B67" s="51" t="s">
        <v>211</v>
      </c>
      <c r="C67" s="129"/>
      <c r="D67" s="129"/>
      <c r="E67" s="129"/>
      <c r="F67" s="129">
        <v>0</v>
      </c>
      <c r="G67" s="129">
        <v>123270.08079365293</v>
      </c>
      <c r="H67" s="129">
        <v>63235.261726620112</v>
      </c>
      <c r="I67" s="129">
        <v>1350</v>
      </c>
      <c r="J67" s="129">
        <v>260.0023333333333</v>
      </c>
      <c r="K67" s="129"/>
      <c r="L67" s="129"/>
      <c r="M67" s="129">
        <v>-21.232725129058984</v>
      </c>
      <c r="N67" s="129">
        <v>0</v>
      </c>
      <c r="O67" s="129">
        <v>48830.18155762877</v>
      </c>
      <c r="P67" s="129">
        <v>0</v>
      </c>
      <c r="Q67" s="129">
        <v>1250.4734148022571</v>
      </c>
      <c r="R67" s="62">
        <f t="shared" si="0"/>
        <v>238174.76710090836</v>
      </c>
    </row>
    <row r="68" spans="1:18">
      <c r="A68" s="252">
        <v>7505</v>
      </c>
      <c r="B68" s="52" t="s">
        <v>212</v>
      </c>
      <c r="C68" s="253"/>
      <c r="D68" s="253"/>
      <c r="E68" s="253"/>
      <c r="F68" s="253">
        <v>0</v>
      </c>
      <c r="G68" s="253">
        <v>0</v>
      </c>
      <c r="H68" s="253">
        <v>0</v>
      </c>
      <c r="I68" s="253">
        <v>0</v>
      </c>
      <c r="J68" s="253">
        <v>0</v>
      </c>
      <c r="K68" s="253"/>
      <c r="L68" s="253"/>
      <c r="M68" s="253">
        <v>1.0986794193434013</v>
      </c>
      <c r="N68" s="253">
        <v>0</v>
      </c>
      <c r="O68" s="253">
        <v>0</v>
      </c>
      <c r="P68" s="253">
        <v>0</v>
      </c>
      <c r="Q68" s="253">
        <v>127.45108476464331</v>
      </c>
      <c r="R68" s="254">
        <f t="shared" si="0"/>
        <v>128.54976418398672</v>
      </c>
    </row>
    <row r="69" spans="1:18">
      <c r="A69" s="255">
        <v>7509</v>
      </c>
      <c r="B69" s="51" t="s">
        <v>213</v>
      </c>
      <c r="C69" s="129"/>
      <c r="D69" s="129"/>
      <c r="E69" s="129"/>
      <c r="F69" s="129">
        <v>6480.3866267730737</v>
      </c>
      <c r="G69" s="129">
        <v>22948.893505118798</v>
      </c>
      <c r="H69" s="129">
        <v>1074.7434443218858</v>
      </c>
      <c r="I69" s="129">
        <v>0</v>
      </c>
      <c r="J69" s="129">
        <v>129.99766666666665</v>
      </c>
      <c r="K69" s="129"/>
      <c r="L69" s="129"/>
      <c r="M69" s="129">
        <v>7.0127280597703834</v>
      </c>
      <c r="N69" s="129">
        <v>0</v>
      </c>
      <c r="O69" s="129">
        <v>9027.7612159706787</v>
      </c>
      <c r="P69" s="129">
        <v>0</v>
      </c>
      <c r="Q69" s="129">
        <v>182.44521562939411</v>
      </c>
      <c r="R69" s="62">
        <f t="shared" si="0"/>
        <v>39851.240402540265</v>
      </c>
    </row>
    <row r="70" spans="1:18">
      <c r="A70" s="252">
        <v>7613</v>
      </c>
      <c r="B70" s="52" t="s">
        <v>214</v>
      </c>
      <c r="C70" s="52"/>
      <c r="D70" s="253">
        <v>15000</v>
      </c>
      <c r="E70" s="253"/>
      <c r="F70" s="253">
        <v>0</v>
      </c>
      <c r="G70" s="253">
        <v>30196.87878586381</v>
      </c>
      <c r="H70" s="253">
        <v>7933.4983868386071</v>
      </c>
      <c r="I70" s="253">
        <v>1350</v>
      </c>
      <c r="J70" s="253">
        <v>390</v>
      </c>
      <c r="K70" s="253"/>
      <c r="L70" s="253">
        <v>4000</v>
      </c>
      <c r="M70" s="253">
        <v>62.776159139611075</v>
      </c>
      <c r="N70" s="253">
        <v>0</v>
      </c>
      <c r="O70" s="253">
        <v>18851.422831657786</v>
      </c>
      <c r="P70" s="253">
        <v>0</v>
      </c>
      <c r="Q70" s="253">
        <v>345.49754423706986</v>
      </c>
      <c r="R70" s="254">
        <f t="shared" si="0"/>
        <v>78130.073707736883</v>
      </c>
    </row>
    <row r="71" spans="1:18">
      <c r="A71" s="255">
        <v>7617</v>
      </c>
      <c r="B71" s="51" t="s">
        <v>215</v>
      </c>
      <c r="C71" s="129"/>
      <c r="D71" s="129"/>
      <c r="E71" s="129"/>
      <c r="F71" s="129">
        <v>13703.933463511694</v>
      </c>
      <c r="G71" s="129">
        <v>107150.36449280209</v>
      </c>
      <c r="H71" s="129">
        <v>67359.55877864387</v>
      </c>
      <c r="I71" s="129">
        <v>4050</v>
      </c>
      <c r="J71" s="129">
        <v>1170</v>
      </c>
      <c r="K71" s="129"/>
      <c r="L71" s="129"/>
      <c r="M71" s="129">
        <v>10.414720197026693</v>
      </c>
      <c r="N71" s="129">
        <v>0</v>
      </c>
      <c r="O71" s="129">
        <v>33636.523949906754</v>
      </c>
      <c r="P71" s="129">
        <v>0</v>
      </c>
      <c r="Q71" s="129">
        <v>769.22451135904271</v>
      </c>
      <c r="R71" s="62">
        <f t="shared" si="0"/>
        <v>227850.01991642048</v>
      </c>
    </row>
    <row r="72" spans="1:18">
      <c r="A72" s="252">
        <v>7620</v>
      </c>
      <c r="B72" s="52" t="s">
        <v>216</v>
      </c>
      <c r="C72" s="253"/>
      <c r="D72" s="253"/>
      <c r="E72" s="253"/>
      <c r="F72" s="253">
        <v>0</v>
      </c>
      <c r="G72" s="253">
        <v>479754.4166500718</v>
      </c>
      <c r="H72" s="253">
        <v>277681.06941955897</v>
      </c>
      <c r="I72" s="253">
        <v>13500</v>
      </c>
      <c r="J72" s="253">
        <v>4615</v>
      </c>
      <c r="K72" s="253"/>
      <c r="L72" s="253"/>
      <c r="M72" s="253">
        <v>79.993100275067064</v>
      </c>
      <c r="N72" s="253">
        <v>0</v>
      </c>
      <c r="O72" s="253">
        <v>140066.35145453556</v>
      </c>
      <c r="P72" s="253">
        <v>3865.5639999999999</v>
      </c>
      <c r="Q72" s="253">
        <v>6328.8513892667179</v>
      </c>
      <c r="R72" s="254">
        <f t="shared" si="0"/>
        <v>925891.24601370806</v>
      </c>
    </row>
    <row r="73" spans="1:18">
      <c r="A73" s="255">
        <v>7708</v>
      </c>
      <c r="B73" s="51" t="s">
        <v>217</v>
      </c>
      <c r="C73" s="129"/>
      <c r="D73" s="129"/>
      <c r="E73" s="129"/>
      <c r="F73" s="129">
        <v>0</v>
      </c>
      <c r="G73" s="129">
        <v>264258.32916240825</v>
      </c>
      <c r="H73" s="129">
        <v>114900.51284874741</v>
      </c>
      <c r="I73" s="129">
        <v>5400</v>
      </c>
      <c r="J73" s="129">
        <v>4940.0013333333327</v>
      </c>
      <c r="K73" s="129"/>
      <c r="L73" s="129"/>
      <c r="M73" s="129">
        <v>-1312.975682869414</v>
      </c>
      <c r="N73" s="129">
        <v>0</v>
      </c>
      <c r="O73" s="129">
        <v>123592.36417326528</v>
      </c>
      <c r="P73" s="129">
        <v>9.1140000000000008</v>
      </c>
      <c r="Q73" s="129">
        <v>4471.9482099444549</v>
      </c>
      <c r="R73" s="62">
        <f t="shared" si="0"/>
        <v>516259.29404482932</v>
      </c>
    </row>
    <row r="74" spans="1:18">
      <c r="A74" s="252">
        <v>8000</v>
      </c>
      <c r="B74" s="52" t="s">
        <v>218</v>
      </c>
      <c r="C74" s="52"/>
      <c r="D74" s="253"/>
      <c r="E74" s="253"/>
      <c r="F74" s="253">
        <v>0</v>
      </c>
      <c r="G74" s="253">
        <v>309395.32880282332</v>
      </c>
      <c r="H74" s="253">
        <v>-16009.097408038231</v>
      </c>
      <c r="I74" s="253">
        <v>21500</v>
      </c>
      <c r="J74" s="253">
        <v>5850.0010000000002</v>
      </c>
      <c r="K74" s="253"/>
      <c r="L74" s="253"/>
      <c r="M74" s="253">
        <v>183.97641931684498</v>
      </c>
      <c r="N74" s="253">
        <v>0</v>
      </c>
      <c r="O74" s="253">
        <v>119157.38561058229</v>
      </c>
      <c r="P74" s="253">
        <v>0</v>
      </c>
      <c r="Q74" s="253">
        <v>8656.6580472502974</v>
      </c>
      <c r="R74" s="254">
        <f t="shared" si="0"/>
        <v>448734.25247193454</v>
      </c>
    </row>
    <row r="75" spans="1:18">
      <c r="A75" s="255">
        <v>8200</v>
      </c>
      <c r="B75" s="51" t="s">
        <v>219</v>
      </c>
      <c r="C75" s="129"/>
      <c r="D75" s="129"/>
      <c r="E75" s="129"/>
      <c r="F75" s="129">
        <v>180977.65876844811</v>
      </c>
      <c r="G75" s="129">
        <v>291593.94615912472</v>
      </c>
      <c r="H75" s="129">
        <v>376469.33166747709</v>
      </c>
      <c r="I75" s="129">
        <v>46950</v>
      </c>
      <c r="J75" s="129">
        <v>11570.001333333332</v>
      </c>
      <c r="K75" s="129"/>
      <c r="L75" s="129"/>
      <c r="M75" s="129">
        <v>513.1551806624733</v>
      </c>
      <c r="N75" s="129">
        <v>9.3000000000000007</v>
      </c>
      <c r="O75" s="129">
        <v>153362.19147267326</v>
      </c>
      <c r="P75" s="129">
        <v>16505.558000000001</v>
      </c>
      <c r="Q75" s="129">
        <v>14622.811797589926</v>
      </c>
      <c r="R75" s="62">
        <f t="shared" si="0"/>
        <v>1092573.954379309</v>
      </c>
    </row>
    <row r="76" spans="1:18">
      <c r="A76" s="252">
        <v>8508</v>
      </c>
      <c r="B76" s="52" t="s">
        <v>220</v>
      </c>
      <c r="C76" s="253"/>
      <c r="D76" s="253"/>
      <c r="E76" s="253"/>
      <c r="F76" s="253">
        <v>0</v>
      </c>
      <c r="G76" s="253">
        <v>50065.34259279618</v>
      </c>
      <c r="H76" s="253">
        <v>23386.818779351826</v>
      </c>
      <c r="I76" s="253">
        <v>2700</v>
      </c>
      <c r="J76" s="253">
        <v>519.99866666666662</v>
      </c>
      <c r="K76" s="253"/>
      <c r="L76" s="253"/>
      <c r="M76" s="253">
        <v>10.203537126649909</v>
      </c>
      <c r="N76" s="253">
        <v>0</v>
      </c>
      <c r="O76" s="253">
        <v>41515.405987659913</v>
      </c>
      <c r="P76" s="253">
        <v>0</v>
      </c>
      <c r="Q76" s="253">
        <v>1142.2350632742539</v>
      </c>
      <c r="R76" s="254">
        <f t="shared" si="0"/>
        <v>119340.0046268755</v>
      </c>
    </row>
    <row r="77" spans="1:18">
      <c r="A77" s="255">
        <v>8509</v>
      </c>
      <c r="B77" s="51" t="s">
        <v>221</v>
      </c>
      <c r="C77" s="129"/>
      <c r="D77" s="129"/>
      <c r="E77" s="129"/>
      <c r="F77" s="129">
        <v>0</v>
      </c>
      <c r="G77" s="129">
        <v>46620.940091694982</v>
      </c>
      <c r="H77" s="129">
        <v>23579.627638721511</v>
      </c>
      <c r="I77" s="129">
        <v>0</v>
      </c>
      <c r="J77" s="129">
        <v>260.0023333333333</v>
      </c>
      <c r="K77" s="129"/>
      <c r="L77" s="129"/>
      <c r="M77" s="129">
        <v>8.2372454543462919</v>
      </c>
      <c r="N77" s="129">
        <v>0</v>
      </c>
      <c r="O77" s="129">
        <v>36524.114641532025</v>
      </c>
      <c r="P77" s="129">
        <v>0</v>
      </c>
      <c r="Q77" s="129">
        <v>942.02070550374901</v>
      </c>
      <c r="R77" s="62">
        <f t="shared" si="0"/>
        <v>107934.94265623995</v>
      </c>
    </row>
    <row r="78" spans="1:18">
      <c r="A78" s="252">
        <v>8610</v>
      </c>
      <c r="B78" s="52" t="s">
        <v>222</v>
      </c>
      <c r="C78" s="52"/>
      <c r="D78" s="253"/>
      <c r="E78" s="253"/>
      <c r="F78" s="253">
        <v>0</v>
      </c>
      <c r="G78" s="253">
        <v>0</v>
      </c>
      <c r="H78" s="253">
        <v>0</v>
      </c>
      <c r="I78" s="253">
        <v>0</v>
      </c>
      <c r="J78" s="253">
        <v>0</v>
      </c>
      <c r="K78" s="253"/>
      <c r="L78" s="253"/>
      <c r="M78" s="253">
        <v>205.82659219347661</v>
      </c>
      <c r="N78" s="253">
        <v>0</v>
      </c>
      <c r="O78" s="253">
        <v>0</v>
      </c>
      <c r="P78" s="253">
        <v>0</v>
      </c>
      <c r="Q78" s="253">
        <v>363.83077274538749</v>
      </c>
      <c r="R78" s="254">
        <f t="shared" si="0"/>
        <v>569.65736493886413</v>
      </c>
    </row>
    <row r="79" spans="1:18">
      <c r="A79" s="255">
        <v>8613</v>
      </c>
      <c r="B79" s="51" t="s">
        <v>223</v>
      </c>
      <c r="C79" s="129"/>
      <c r="D79" s="129"/>
      <c r="E79" s="129"/>
      <c r="F79" s="129">
        <v>34686.405305721171</v>
      </c>
      <c r="G79" s="129">
        <v>236758.81360919704</v>
      </c>
      <c r="H79" s="129">
        <v>90177.871797267828</v>
      </c>
      <c r="I79" s="129">
        <v>10700</v>
      </c>
      <c r="J79" s="129">
        <v>2600.0023333333329</v>
      </c>
      <c r="K79" s="129"/>
      <c r="L79" s="129"/>
      <c r="M79" s="129">
        <v>43.25183856541544</v>
      </c>
      <c r="N79" s="129">
        <v>0</v>
      </c>
      <c r="O79" s="129">
        <v>71179.201188446183</v>
      </c>
      <c r="P79" s="129">
        <v>0</v>
      </c>
      <c r="Q79" s="129">
        <v>3109.9316771108934</v>
      </c>
      <c r="R79" s="62">
        <f t="shared" ref="R79:R87" si="1">SUM(C79:Q79)</f>
        <v>449255.47774964181</v>
      </c>
    </row>
    <row r="80" spans="1:18">
      <c r="A80" s="252">
        <v>8614</v>
      </c>
      <c r="B80" s="52" t="s">
        <v>224</v>
      </c>
      <c r="C80" s="253"/>
      <c r="D80" s="253"/>
      <c r="E80" s="253"/>
      <c r="F80" s="253">
        <v>0</v>
      </c>
      <c r="G80" s="253">
        <v>146890.9402343813</v>
      </c>
      <c r="H80" s="253">
        <v>106042.97028190925</v>
      </c>
      <c r="I80" s="253">
        <v>2700</v>
      </c>
      <c r="J80" s="253">
        <v>3120</v>
      </c>
      <c r="K80" s="253"/>
      <c r="L80" s="253"/>
      <c r="M80" s="253">
        <v>66.835000282917818</v>
      </c>
      <c r="N80" s="253">
        <v>0</v>
      </c>
      <c r="O80" s="253">
        <v>77145.603560545132</v>
      </c>
      <c r="P80" s="253">
        <v>0</v>
      </c>
      <c r="Q80" s="253">
        <v>2653.6739251428789</v>
      </c>
      <c r="R80" s="254">
        <f t="shared" si="1"/>
        <v>338620.02300226141</v>
      </c>
    </row>
    <row r="81" spans="1:18">
      <c r="A81" s="255">
        <v>8710</v>
      </c>
      <c r="B81" s="51" t="s">
        <v>225</v>
      </c>
      <c r="C81" s="129"/>
      <c r="D81" s="129"/>
      <c r="E81" s="129"/>
      <c r="F81" s="129">
        <v>0</v>
      </c>
      <c r="G81" s="129">
        <v>86358.136506939889</v>
      </c>
      <c r="H81" s="129">
        <v>46381.577603323451</v>
      </c>
      <c r="I81" s="129">
        <v>1350</v>
      </c>
      <c r="J81" s="129">
        <v>1408.3320000000001</v>
      </c>
      <c r="K81" s="129"/>
      <c r="L81" s="129"/>
      <c r="M81" s="129">
        <v>24.279665378883717</v>
      </c>
      <c r="N81" s="129">
        <v>0</v>
      </c>
      <c r="O81" s="129">
        <v>34745.514116989194</v>
      </c>
      <c r="P81" s="129">
        <v>0</v>
      </c>
      <c r="Q81" s="129">
        <v>1346.9406083312613</v>
      </c>
      <c r="R81" s="62">
        <f t="shared" si="1"/>
        <v>171614.78050096266</v>
      </c>
    </row>
    <row r="82" spans="1:18">
      <c r="A82" s="252">
        <v>8716</v>
      </c>
      <c r="B82" s="52" t="s">
        <v>226</v>
      </c>
      <c r="C82" s="52"/>
      <c r="D82" s="253"/>
      <c r="E82" s="253"/>
      <c r="F82" s="253">
        <v>98356.138555081663</v>
      </c>
      <c r="G82" s="253">
        <v>245599.93086604524</v>
      </c>
      <c r="H82" s="253">
        <v>45837.077226140616</v>
      </c>
      <c r="I82" s="253">
        <v>6650</v>
      </c>
      <c r="J82" s="253">
        <v>2600.0039999999999</v>
      </c>
      <c r="K82" s="253"/>
      <c r="L82" s="253"/>
      <c r="M82" s="253">
        <v>266.41081291624397</v>
      </c>
      <c r="N82" s="253">
        <v>0</v>
      </c>
      <c r="O82" s="253">
        <v>57708.953259254646</v>
      </c>
      <c r="P82" s="253">
        <v>0</v>
      </c>
      <c r="Q82" s="253">
        <v>4260.0235795912413</v>
      </c>
      <c r="R82" s="254">
        <f t="shared" si="1"/>
        <v>461278.53829902963</v>
      </c>
    </row>
    <row r="83" spans="1:18">
      <c r="A83" s="255">
        <v>8717</v>
      </c>
      <c r="B83" s="51" t="s">
        <v>227</v>
      </c>
      <c r="C83" s="129"/>
      <c r="D83" s="129"/>
      <c r="E83" s="129"/>
      <c r="F83" s="129">
        <v>0</v>
      </c>
      <c r="G83" s="129">
        <v>184925.77861070103</v>
      </c>
      <c r="H83" s="129">
        <v>91908.787807003828</v>
      </c>
      <c r="I83" s="129">
        <v>17450</v>
      </c>
      <c r="J83" s="129">
        <v>3770.0023333333324</v>
      </c>
      <c r="K83" s="129"/>
      <c r="L83" s="129"/>
      <c r="M83" s="129">
        <v>166.8384172149533</v>
      </c>
      <c r="N83" s="129">
        <v>36.36</v>
      </c>
      <c r="O83" s="129">
        <v>60854.720588248536</v>
      </c>
      <c r="P83" s="129">
        <v>0</v>
      </c>
      <c r="Q83" s="129">
        <v>3632.8866252957337</v>
      </c>
      <c r="R83" s="62">
        <f t="shared" si="1"/>
        <v>362745.37438179739</v>
      </c>
    </row>
    <row r="84" spans="1:18">
      <c r="A84" s="252">
        <v>8719</v>
      </c>
      <c r="B84" s="52" t="s">
        <v>228</v>
      </c>
      <c r="C84" s="253"/>
      <c r="D84" s="253"/>
      <c r="E84" s="253"/>
      <c r="F84" s="253">
        <v>0</v>
      </c>
      <c r="G84" s="253">
        <v>0</v>
      </c>
      <c r="H84" s="253">
        <v>0</v>
      </c>
      <c r="I84" s="253">
        <v>0</v>
      </c>
      <c r="J84" s="253">
        <v>0</v>
      </c>
      <c r="K84" s="253"/>
      <c r="L84" s="253"/>
      <c r="M84" s="253">
        <v>45.30180929739209</v>
      </c>
      <c r="N84" s="253">
        <v>0</v>
      </c>
      <c r="O84" s="253">
        <v>0</v>
      </c>
      <c r="P84" s="253">
        <v>0</v>
      </c>
      <c r="Q84" s="253">
        <v>661.1842085930657</v>
      </c>
      <c r="R84" s="254">
        <f t="shared" si="1"/>
        <v>706.48601789045779</v>
      </c>
    </row>
    <row r="85" spans="1:18">
      <c r="A85" s="255">
        <v>8720</v>
      </c>
      <c r="B85" s="51" t="s">
        <v>229</v>
      </c>
      <c r="C85" s="129"/>
      <c r="D85" s="129"/>
      <c r="E85" s="129"/>
      <c r="F85" s="129">
        <v>0</v>
      </c>
      <c r="G85" s="129">
        <v>0</v>
      </c>
      <c r="H85" s="129">
        <v>50658.650615976025</v>
      </c>
      <c r="I85" s="129">
        <v>0</v>
      </c>
      <c r="J85" s="129">
        <v>0</v>
      </c>
      <c r="K85" s="129"/>
      <c r="L85" s="129"/>
      <c r="M85" s="129">
        <v>21.620754946294802</v>
      </c>
      <c r="N85" s="129">
        <v>0</v>
      </c>
      <c r="O85" s="129">
        <v>25199.266663673076</v>
      </c>
      <c r="P85" s="129">
        <v>0</v>
      </c>
      <c r="Q85" s="129">
        <v>998.18793541047557</v>
      </c>
      <c r="R85" s="62">
        <f t="shared" si="1"/>
        <v>76877.725970005864</v>
      </c>
    </row>
    <row r="86" spans="1:18">
      <c r="A86" s="252">
        <v>8721</v>
      </c>
      <c r="B86" s="52" t="s">
        <v>230</v>
      </c>
      <c r="C86" s="52"/>
      <c r="D86" s="253"/>
      <c r="E86" s="253"/>
      <c r="F86" s="253">
        <v>0</v>
      </c>
      <c r="G86" s="253">
        <v>0</v>
      </c>
      <c r="H86" s="253">
        <v>99436.133576453125</v>
      </c>
      <c r="I86" s="253">
        <v>1350</v>
      </c>
      <c r="J86" s="253">
        <v>519.99900000000002</v>
      </c>
      <c r="K86" s="253"/>
      <c r="L86" s="253"/>
      <c r="M86" s="253">
        <v>28.989274967029225</v>
      </c>
      <c r="N86" s="253">
        <v>0</v>
      </c>
      <c r="O86" s="253">
        <v>65626.246535182247</v>
      </c>
      <c r="P86" s="253">
        <v>0</v>
      </c>
      <c r="Q86" s="253">
        <v>1735.0178573351034</v>
      </c>
      <c r="R86" s="254">
        <f t="shared" si="1"/>
        <v>168696.38624393748</v>
      </c>
    </row>
    <row r="87" spans="1:18">
      <c r="A87" s="255">
        <v>8722</v>
      </c>
      <c r="B87" s="51" t="s">
        <v>231</v>
      </c>
      <c r="C87" s="129"/>
      <c r="D87" s="129"/>
      <c r="E87" s="129"/>
      <c r="F87" s="129">
        <v>14411.05160887718</v>
      </c>
      <c r="G87" s="129">
        <v>94797.423265936799</v>
      </c>
      <c r="H87" s="129">
        <v>85694.860883326968</v>
      </c>
      <c r="I87" s="129">
        <v>1350</v>
      </c>
      <c r="J87" s="129">
        <v>2079.9976666666662</v>
      </c>
      <c r="K87" s="129"/>
      <c r="L87" s="129"/>
      <c r="M87" s="129">
        <v>13.262262453028525</v>
      </c>
      <c r="N87" s="129">
        <v>0</v>
      </c>
      <c r="O87" s="129">
        <v>26191.598587056124</v>
      </c>
      <c r="P87" s="129">
        <v>0</v>
      </c>
      <c r="Q87" s="129">
        <v>1007.2858415195401</v>
      </c>
      <c r="R87" s="62">
        <f t="shared" si="1"/>
        <v>225545.48011583631</v>
      </c>
    </row>
    <row r="88" spans="1:18">
      <c r="A88" s="15"/>
      <c r="B88" s="237"/>
      <c r="C88" s="256">
        <f t="shared" ref="C88:Q88" si="2">SUM(C11:C87)</f>
        <v>195481.18700000001</v>
      </c>
      <c r="D88" s="256">
        <f t="shared" si="2"/>
        <v>160000</v>
      </c>
      <c r="E88" s="256">
        <f t="shared" si="2"/>
        <v>0</v>
      </c>
      <c r="F88" s="256">
        <f t="shared" si="2"/>
        <v>1249999.9999999995</v>
      </c>
      <c r="G88" s="256">
        <f t="shared" si="2"/>
        <v>9806559.5400000028</v>
      </c>
      <c r="H88" s="256">
        <f t="shared" si="2"/>
        <v>8165328.0242000008</v>
      </c>
      <c r="I88" s="256">
        <f t="shared" si="2"/>
        <v>2178973.753</v>
      </c>
      <c r="J88" s="256">
        <f t="shared" si="2"/>
        <v>282851.61933333328</v>
      </c>
      <c r="K88" s="256">
        <f t="shared" si="2"/>
        <v>53161.343999999997</v>
      </c>
      <c r="L88" s="256">
        <f t="shared" si="2"/>
        <v>22663.34</v>
      </c>
      <c r="M88" s="256">
        <f>SUM(M11:M87)</f>
        <v>24701.619206000119</v>
      </c>
      <c r="N88" s="256">
        <f>SUM(N11:N87)</f>
        <v>36043.168200000007</v>
      </c>
      <c r="O88" s="256">
        <f>SUM(O11:O87)</f>
        <v>4508735.9999999981</v>
      </c>
      <c r="P88" s="256">
        <f t="shared" si="2"/>
        <v>536700.00000000012</v>
      </c>
      <c r="Q88" s="256">
        <f t="shared" si="2"/>
        <v>649999.99999999988</v>
      </c>
      <c r="R88" s="256">
        <f>SUM(R11:R87)</f>
        <v>27871199.594939329</v>
      </c>
    </row>
    <row r="89" spans="1:18">
      <c r="A89" s="15"/>
      <c r="B89" s="15" t="s">
        <v>232</v>
      </c>
      <c r="C89" s="257"/>
      <c r="D89" s="257"/>
      <c r="E89" s="257"/>
      <c r="F89" s="257"/>
      <c r="G89" s="258"/>
      <c r="H89" s="257"/>
      <c r="I89" s="257"/>
      <c r="J89" s="258"/>
      <c r="K89" s="258"/>
      <c r="L89" s="258"/>
      <c r="M89" s="258"/>
      <c r="N89" s="258"/>
      <c r="O89" s="258"/>
      <c r="P89" s="258"/>
      <c r="Q89" s="258"/>
      <c r="R89" s="259"/>
    </row>
    <row r="90" spans="1:18">
      <c r="A90" s="252"/>
      <c r="B90" s="52" t="s">
        <v>233</v>
      </c>
      <c r="C90" s="253"/>
      <c r="D90" s="253"/>
      <c r="E90" s="253">
        <v>22000</v>
      </c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4">
        <f t="shared" ref="R90:R105" si="3">SUM(C90:Q90)</f>
        <v>22000</v>
      </c>
    </row>
    <row r="91" spans="1:18">
      <c r="A91" s="255"/>
      <c r="B91" s="51" t="s">
        <v>234</v>
      </c>
      <c r="C91" s="129"/>
      <c r="D91" s="129"/>
      <c r="E91" s="129"/>
      <c r="F91" s="129"/>
      <c r="G91" s="129"/>
      <c r="H91" s="129"/>
      <c r="I91" s="129">
        <v>30182.859</v>
      </c>
      <c r="J91" s="129"/>
      <c r="K91" s="129"/>
      <c r="L91" s="129"/>
      <c r="M91" s="129"/>
      <c r="N91" s="129"/>
      <c r="O91" s="129"/>
      <c r="P91" s="129"/>
      <c r="Q91" s="129"/>
      <c r="R91" s="62">
        <f t="shared" si="3"/>
        <v>30182.859</v>
      </c>
    </row>
    <row r="92" spans="1:18">
      <c r="A92" s="252"/>
      <c r="B92" s="52" t="s">
        <v>1244</v>
      </c>
      <c r="C92" s="52"/>
      <c r="D92" s="253"/>
      <c r="E92" s="253"/>
      <c r="F92" s="253"/>
      <c r="G92" s="253"/>
      <c r="H92" s="253"/>
      <c r="I92" s="253"/>
      <c r="J92" s="253"/>
      <c r="K92" s="253"/>
      <c r="L92" s="253">
        <v>10042.894</v>
      </c>
      <c r="M92" s="253"/>
      <c r="N92" s="253"/>
      <c r="O92" s="253"/>
      <c r="P92" s="253"/>
      <c r="Q92" s="253"/>
      <c r="R92" s="254">
        <f t="shared" si="3"/>
        <v>10042.894</v>
      </c>
    </row>
    <row r="93" spans="1:18">
      <c r="A93" s="255"/>
      <c r="B93" s="51" t="s">
        <v>1245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>
        <v>20000</v>
      </c>
      <c r="M93" s="129"/>
      <c r="N93" s="129"/>
      <c r="O93" s="129"/>
      <c r="P93" s="129"/>
      <c r="Q93" s="129"/>
      <c r="R93" s="62">
        <f t="shared" si="3"/>
        <v>20000</v>
      </c>
    </row>
    <row r="94" spans="1:18">
      <c r="A94" s="252"/>
      <c r="B94" s="52" t="s">
        <v>235</v>
      </c>
      <c r="C94" s="253"/>
      <c r="D94" s="253"/>
      <c r="E94" s="253"/>
      <c r="F94" s="253"/>
      <c r="G94" s="253"/>
      <c r="H94" s="253"/>
      <c r="I94" s="253"/>
      <c r="J94" s="253"/>
      <c r="K94" s="253"/>
      <c r="L94" s="253">
        <v>5000</v>
      </c>
      <c r="M94" s="253"/>
      <c r="N94" s="253"/>
      <c r="O94" s="253"/>
      <c r="P94" s="253"/>
      <c r="Q94" s="253"/>
      <c r="R94" s="254">
        <f t="shared" si="3"/>
        <v>5000</v>
      </c>
    </row>
    <row r="95" spans="1:18">
      <c r="A95" s="255"/>
      <c r="B95" s="51" t="s">
        <v>236</v>
      </c>
      <c r="C95" s="129"/>
      <c r="D95" s="129"/>
      <c r="E95" s="129">
        <v>19513.670999999998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62">
        <f t="shared" si="3"/>
        <v>19513.670999999998</v>
      </c>
    </row>
    <row r="96" spans="1:18">
      <c r="A96" s="252"/>
      <c r="B96" s="52" t="s">
        <v>237</v>
      </c>
      <c r="C96" s="52"/>
      <c r="D96" s="253"/>
      <c r="E96" s="253">
        <v>2435.1370000000002</v>
      </c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4">
        <f t="shared" si="3"/>
        <v>2435.1370000000002</v>
      </c>
    </row>
    <row r="97" spans="1:18">
      <c r="A97" s="255"/>
      <c r="B97" s="51" t="s">
        <v>238</v>
      </c>
      <c r="C97" s="129"/>
      <c r="D97" s="129"/>
      <c r="E97" s="129">
        <v>2962.4749999999999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62">
        <f t="shared" si="3"/>
        <v>2962.4749999999999</v>
      </c>
    </row>
    <row r="98" spans="1:18">
      <c r="A98" s="252"/>
      <c r="B98" s="52" t="s">
        <v>239</v>
      </c>
      <c r="C98" s="253"/>
      <c r="D98" s="253"/>
      <c r="E98" s="253">
        <v>3952.913</v>
      </c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4">
        <f t="shared" si="3"/>
        <v>3952.913</v>
      </c>
    </row>
    <row r="99" spans="1:18">
      <c r="A99" s="255"/>
      <c r="B99" s="51" t="s">
        <v>240</v>
      </c>
      <c r="C99" s="129"/>
      <c r="D99" s="129"/>
      <c r="E99" s="129">
        <v>4740.9139999999998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62">
        <f t="shared" si="3"/>
        <v>4740.9139999999998</v>
      </c>
    </row>
    <row r="100" spans="1:18">
      <c r="A100" s="252"/>
      <c r="B100" s="52" t="s">
        <v>241</v>
      </c>
      <c r="C100" s="52"/>
      <c r="D100" s="253"/>
      <c r="E100" s="253">
        <v>4819.0940000000001</v>
      </c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4">
        <f t="shared" si="3"/>
        <v>4819.0940000000001</v>
      </c>
    </row>
    <row r="101" spans="1:18">
      <c r="A101" s="255"/>
      <c r="B101" s="51" t="s">
        <v>242</v>
      </c>
      <c r="C101" s="129"/>
      <c r="D101" s="129"/>
      <c r="E101" s="129">
        <v>5208.0739999999996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62">
        <f t="shared" si="3"/>
        <v>5208.0739999999996</v>
      </c>
    </row>
    <row r="102" spans="1:18">
      <c r="A102" s="252"/>
      <c r="B102" s="52" t="s">
        <v>243</v>
      </c>
      <c r="C102" s="253"/>
      <c r="D102" s="253"/>
      <c r="E102" s="253">
        <v>4609.0159999999996</v>
      </c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4">
        <f t="shared" si="3"/>
        <v>4609.0159999999996</v>
      </c>
    </row>
    <row r="103" spans="1:18">
      <c r="A103" s="255"/>
      <c r="B103" s="51" t="s">
        <v>244</v>
      </c>
      <c r="C103" s="129"/>
      <c r="D103" s="129"/>
      <c r="E103" s="129">
        <v>5272.3770000000004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62">
        <f t="shared" si="3"/>
        <v>5272.3770000000004</v>
      </c>
    </row>
    <row r="104" spans="1:18">
      <c r="A104" s="252"/>
      <c r="B104" s="52" t="s">
        <v>1246</v>
      </c>
      <c r="C104" s="52"/>
      <c r="D104" s="253"/>
      <c r="E104" s="253"/>
      <c r="F104" s="253"/>
      <c r="G104" s="253"/>
      <c r="H104" s="253">
        <v>-64788.279000000002</v>
      </c>
      <c r="I104" s="253"/>
      <c r="J104" s="253"/>
      <c r="K104" s="253"/>
      <c r="L104" s="253"/>
      <c r="M104" s="253"/>
      <c r="N104" s="253"/>
      <c r="O104" s="253">
        <v>-1470.1410000000001</v>
      </c>
      <c r="P104" s="253"/>
      <c r="Q104" s="253"/>
      <c r="R104" s="254">
        <f t="shared" si="3"/>
        <v>-66258.42</v>
      </c>
    </row>
    <row r="105" spans="1:18">
      <c r="A105" s="255"/>
      <c r="B105" s="51" t="s">
        <v>1247</v>
      </c>
      <c r="C105" s="129"/>
      <c r="D105" s="129"/>
      <c r="E105" s="129"/>
      <c r="F105" s="129"/>
      <c r="G105" s="129"/>
      <c r="H105" s="129">
        <v>95186.967000000004</v>
      </c>
      <c r="I105" s="129"/>
      <c r="J105" s="129"/>
      <c r="K105" s="129"/>
      <c r="L105" s="129"/>
      <c r="M105" s="129"/>
      <c r="N105" s="129"/>
      <c r="O105" s="129">
        <v>62846.813999999998</v>
      </c>
      <c r="P105" s="129">
        <v>6498.9380000000001</v>
      </c>
      <c r="Q105" s="129"/>
      <c r="R105" s="62">
        <f t="shared" si="3"/>
        <v>164532.71900000001</v>
      </c>
    </row>
    <row r="106" spans="1:18" ht="15" thickBot="1">
      <c r="A106" s="260"/>
      <c r="B106" s="82" t="s">
        <v>245</v>
      </c>
      <c r="C106" s="261">
        <f t="shared" ref="C106:R106" si="4">C88+SUM(C90:C105)</f>
        <v>195481.18700000001</v>
      </c>
      <c r="D106" s="261">
        <f t="shared" si="4"/>
        <v>160000</v>
      </c>
      <c r="E106" s="261">
        <f t="shared" si="4"/>
        <v>75513.671000000002</v>
      </c>
      <c r="F106" s="261">
        <f t="shared" si="4"/>
        <v>1249999.9999999995</v>
      </c>
      <c r="G106" s="261">
        <f t="shared" si="4"/>
        <v>9806559.5400000028</v>
      </c>
      <c r="H106" s="261">
        <f t="shared" si="4"/>
        <v>8195726.7122000009</v>
      </c>
      <c r="I106" s="261">
        <f t="shared" si="4"/>
        <v>2209156.6120000002</v>
      </c>
      <c r="J106" s="261">
        <f t="shared" si="4"/>
        <v>282851.61933333328</v>
      </c>
      <c r="K106" s="261">
        <f t="shared" si="4"/>
        <v>53161.343999999997</v>
      </c>
      <c r="L106" s="261">
        <f t="shared" si="4"/>
        <v>57706.233999999997</v>
      </c>
      <c r="M106" s="261">
        <f t="shared" si="4"/>
        <v>24701.619206000119</v>
      </c>
      <c r="N106" s="261">
        <f t="shared" si="4"/>
        <v>36043.168200000007</v>
      </c>
      <c r="O106" s="261">
        <f t="shared" si="4"/>
        <v>4570112.6729999986</v>
      </c>
      <c r="P106" s="261">
        <f t="shared" si="4"/>
        <v>543198.93800000008</v>
      </c>
      <c r="Q106" s="261">
        <f t="shared" si="4"/>
        <v>649999.99999999988</v>
      </c>
      <c r="R106" s="261">
        <f t="shared" si="4"/>
        <v>28110213.31793933</v>
      </c>
    </row>
    <row r="107" spans="1:18" ht="15" thickTop="1">
      <c r="A107" s="260"/>
      <c r="B107" s="260"/>
      <c r="C107" s="129"/>
      <c r="D107" s="129"/>
      <c r="E107" s="129"/>
      <c r="F107" s="51"/>
      <c r="G107" s="51"/>
      <c r="H107" s="129"/>
      <c r="I107" s="129"/>
      <c r="J107" s="129"/>
      <c r="K107" s="129"/>
      <c r="L107" s="129"/>
      <c r="M107" s="129"/>
      <c r="N107" s="129"/>
      <c r="O107" s="51"/>
      <c r="P107" s="51"/>
      <c r="Q107" s="51"/>
      <c r="R107" s="62"/>
    </row>
    <row r="108" spans="1:18">
      <c r="A108" s="260"/>
      <c r="B108" s="260"/>
      <c r="C108" s="129"/>
      <c r="D108" s="129"/>
      <c r="E108" s="129"/>
      <c r="F108" s="51"/>
      <c r="G108" s="51"/>
      <c r="H108" s="151"/>
      <c r="I108" s="129"/>
      <c r="J108" s="129"/>
      <c r="K108" s="129"/>
      <c r="L108" s="129"/>
      <c r="M108" s="129"/>
      <c r="N108" s="129"/>
      <c r="O108" s="129"/>
      <c r="P108" s="129"/>
      <c r="Q108" s="129"/>
      <c r="R108" s="62"/>
    </row>
    <row r="109" spans="1:18">
      <c r="A109" s="260"/>
      <c r="B109" s="260"/>
      <c r="C109" s="129"/>
      <c r="D109" s="129"/>
      <c r="E109" s="129"/>
      <c r="F109" s="51"/>
      <c r="G109" s="51"/>
      <c r="H109" s="151"/>
      <c r="I109" s="129"/>
      <c r="J109" s="129"/>
      <c r="K109" s="129"/>
      <c r="L109" s="129"/>
      <c r="M109" s="129"/>
      <c r="N109" s="129"/>
      <c r="O109" s="129"/>
      <c r="P109" s="129"/>
      <c r="Q109" s="129"/>
      <c r="R109" s="62"/>
    </row>
  </sheetData>
  <mergeCells count="3">
    <mergeCell ref="C4:G4"/>
    <mergeCell ref="H4:L4"/>
    <mergeCell ref="M4:N4"/>
  </mergeCells>
  <hyperlinks>
    <hyperlink ref="B1" location="Efnisyfirlit!A1" display="Efnisyfirlit" xr:uid="{71433122-6D45-41F4-96DB-B9CB769701A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9FAC-F780-41E3-BBF2-75F3E9467E7C}">
  <dimension ref="A1:I47"/>
  <sheetViews>
    <sheetView workbookViewId="0"/>
  </sheetViews>
  <sheetFormatPr defaultRowHeight="14.5"/>
  <cols>
    <col min="1" max="1" width="31.6328125" customWidth="1"/>
    <col min="2" max="5" width="15.36328125" customWidth="1"/>
    <col min="6" max="6" width="14.54296875" customWidth="1"/>
    <col min="7" max="7" width="15.90625" customWidth="1"/>
    <col min="8" max="8" width="14.6328125" customWidth="1"/>
  </cols>
  <sheetData>
    <row r="1" spans="1:9">
      <c r="A1" s="235" t="s">
        <v>1223</v>
      </c>
    </row>
    <row r="2" spans="1:9" ht="15.5">
      <c r="A2" s="71" t="s">
        <v>1248</v>
      </c>
      <c r="B2" s="84"/>
      <c r="C2" s="84"/>
      <c r="D2" s="84"/>
      <c r="E2" s="84"/>
      <c r="F2" s="84"/>
      <c r="G2" s="84"/>
    </row>
    <row r="3" spans="1:9" ht="8" customHeight="1">
      <c r="A3" s="84"/>
      <c r="B3" s="84"/>
      <c r="C3" s="84"/>
      <c r="D3" s="84"/>
      <c r="E3" s="84"/>
      <c r="F3" s="84"/>
      <c r="G3" s="84"/>
    </row>
    <row r="4" spans="1:9">
      <c r="A4" s="84"/>
      <c r="B4" s="76" t="s">
        <v>247</v>
      </c>
      <c r="C4" s="76" t="s">
        <v>246</v>
      </c>
      <c r="D4" s="76"/>
      <c r="E4" s="76" t="s">
        <v>246</v>
      </c>
      <c r="F4" s="76"/>
      <c r="G4" s="86" t="s">
        <v>246</v>
      </c>
      <c r="H4" s="76"/>
    </row>
    <row r="5" spans="1:9">
      <c r="A5" s="84"/>
      <c r="B5" s="75" t="s">
        <v>251</v>
      </c>
      <c r="C5" s="75" t="s">
        <v>248</v>
      </c>
      <c r="D5" s="75"/>
      <c r="E5" s="75" t="s">
        <v>249</v>
      </c>
      <c r="F5" s="75"/>
      <c r="G5" s="88" t="s">
        <v>250</v>
      </c>
      <c r="H5" s="75"/>
    </row>
    <row r="6" spans="1:9">
      <c r="A6" s="78" t="s">
        <v>74</v>
      </c>
      <c r="B6" s="79" t="s">
        <v>1249</v>
      </c>
      <c r="C6" s="79" t="s">
        <v>252</v>
      </c>
      <c r="D6" s="79" t="s">
        <v>253</v>
      </c>
      <c r="E6" s="79" t="s">
        <v>254</v>
      </c>
      <c r="F6" s="79" t="s">
        <v>255</v>
      </c>
      <c r="G6" s="90" t="s">
        <v>256</v>
      </c>
      <c r="H6" s="79" t="s">
        <v>157</v>
      </c>
    </row>
    <row r="7" spans="1:9" ht="7.25" customHeight="1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39" t="s">
        <v>257</v>
      </c>
      <c r="B8" s="38">
        <v>5364629.4836155884</v>
      </c>
      <c r="C8" s="38">
        <v>12662.5</v>
      </c>
      <c r="D8" s="38">
        <v>57148.508000000002</v>
      </c>
      <c r="E8" s="38">
        <v>37461.732000000004</v>
      </c>
      <c r="F8" s="38">
        <v>70491.285000000003</v>
      </c>
      <c r="G8" s="38">
        <v>35964.606</v>
      </c>
      <c r="H8" s="91">
        <f>SUM(B8:G8)</f>
        <v>5578358.1146155884</v>
      </c>
      <c r="I8" s="16"/>
    </row>
    <row r="9" spans="1:9">
      <c r="A9" s="16" t="s">
        <v>160</v>
      </c>
      <c r="B9" s="35">
        <v>129805.15803143861</v>
      </c>
      <c r="C9" s="35"/>
      <c r="D9" s="35">
        <v>1394.845</v>
      </c>
      <c r="E9" s="35">
        <v>207.62899999999999</v>
      </c>
      <c r="F9" s="35"/>
      <c r="G9" s="35"/>
      <c r="H9" s="49">
        <f t="shared" ref="H9:H41" si="0">SUM(B9:G9)</f>
        <v>131407.63203143858</v>
      </c>
      <c r="I9" s="16"/>
    </row>
    <row r="10" spans="1:9">
      <c r="A10" s="39" t="s">
        <v>159</v>
      </c>
      <c r="B10" s="38">
        <v>667650.36466729071</v>
      </c>
      <c r="C10" s="38"/>
      <c r="D10" s="38">
        <v>37888.122000000003</v>
      </c>
      <c r="E10" s="38">
        <v>5712.1319999999996</v>
      </c>
      <c r="F10" s="38">
        <v>7853.34</v>
      </c>
      <c r="G10" s="38">
        <v>5284.8</v>
      </c>
      <c r="H10" s="91">
        <f t="shared" si="0"/>
        <v>724388.75866729068</v>
      </c>
      <c r="I10" s="16"/>
    </row>
    <row r="11" spans="1:9">
      <c r="A11" s="16" t="s">
        <v>258</v>
      </c>
      <c r="B11" s="35">
        <v>402034.68243947683</v>
      </c>
      <c r="C11" s="35"/>
      <c r="D11" s="35">
        <v>16699.057000000001</v>
      </c>
      <c r="E11" s="35">
        <v>4053.587</v>
      </c>
      <c r="F11" s="35">
        <v>16973.600999999999</v>
      </c>
      <c r="G11" s="35">
        <v>2613.1210000000001</v>
      </c>
      <c r="H11" s="49">
        <f t="shared" si="0"/>
        <v>442374.04843947687</v>
      </c>
      <c r="I11" s="16"/>
    </row>
    <row r="12" spans="1:9">
      <c r="A12" s="39" t="s">
        <v>162</v>
      </c>
      <c r="B12" s="38">
        <v>1312891.2806284616</v>
      </c>
      <c r="C12" s="38">
        <v>6586.3940000000002</v>
      </c>
      <c r="D12" s="38">
        <v>9350.6830000000009</v>
      </c>
      <c r="E12" s="38">
        <v>9099.9660000000003</v>
      </c>
      <c r="F12" s="38">
        <v>34620.411</v>
      </c>
      <c r="G12" s="38">
        <v>19839.32</v>
      </c>
      <c r="H12" s="91">
        <f t="shared" si="0"/>
        <v>1392388.0546284618</v>
      </c>
      <c r="I12" s="16"/>
    </row>
    <row r="13" spans="1:9">
      <c r="A13" s="16" t="s">
        <v>259</v>
      </c>
      <c r="B13" s="35">
        <v>902427.45383959252</v>
      </c>
      <c r="C13" s="35"/>
      <c r="D13" s="35">
        <v>31357.602999999999</v>
      </c>
      <c r="E13" s="35">
        <v>3363.5010000000002</v>
      </c>
      <c r="F13" s="35">
        <v>23785.608</v>
      </c>
      <c r="G13" s="35">
        <v>3241.049</v>
      </c>
      <c r="H13" s="49">
        <f t="shared" si="0"/>
        <v>964175.21483959258</v>
      </c>
      <c r="I13" s="16"/>
    </row>
    <row r="14" spans="1:9">
      <c r="A14" s="39" t="s">
        <v>165</v>
      </c>
      <c r="B14" s="38">
        <v>388386.78976544947</v>
      </c>
      <c r="C14" s="38"/>
      <c r="D14" s="38">
        <v>9982.8610000000008</v>
      </c>
      <c r="E14" s="38">
        <v>3607.962</v>
      </c>
      <c r="F14" s="38"/>
      <c r="G14" s="38">
        <v>336.05700000000002</v>
      </c>
      <c r="H14" s="91">
        <f t="shared" si="0"/>
        <v>402313.66976544942</v>
      </c>
      <c r="I14" s="16"/>
    </row>
    <row r="15" spans="1:9">
      <c r="A15" s="16" t="s">
        <v>166</v>
      </c>
      <c r="B15" s="35">
        <v>130384.03062600619</v>
      </c>
      <c r="C15" s="35"/>
      <c r="D15" s="35">
        <v>3117.62</v>
      </c>
      <c r="E15" s="35">
        <v>776.875</v>
      </c>
      <c r="F15" s="35"/>
      <c r="G15" s="35"/>
      <c r="H15" s="49">
        <f t="shared" si="0"/>
        <v>134278.52562600619</v>
      </c>
      <c r="I15" s="16"/>
    </row>
    <row r="16" spans="1:9">
      <c r="A16" s="39" t="s">
        <v>167</v>
      </c>
      <c r="B16" s="38">
        <v>82143.960717810318</v>
      </c>
      <c r="C16" s="38"/>
      <c r="D16" s="38">
        <v>2116.2579999999998</v>
      </c>
      <c r="E16" s="38"/>
      <c r="F16" s="38"/>
      <c r="G16" s="38"/>
      <c r="H16" s="91">
        <f t="shared" si="0"/>
        <v>84260.21871781032</v>
      </c>
      <c r="I16" s="16"/>
    </row>
    <row r="17" spans="1:9">
      <c r="A17" s="16" t="s">
        <v>260</v>
      </c>
      <c r="B17" s="35">
        <v>573986.92329996941</v>
      </c>
      <c r="C17" s="35"/>
      <c r="D17" s="35"/>
      <c r="E17" s="35">
        <v>5424.8239999999996</v>
      </c>
      <c r="F17" s="35">
        <v>8430.2389999999996</v>
      </c>
      <c r="G17" s="35">
        <v>1008.357</v>
      </c>
      <c r="H17" s="49">
        <f t="shared" si="0"/>
        <v>588850.34329996933</v>
      </c>
      <c r="I17" s="16"/>
    </row>
    <row r="18" spans="1:9">
      <c r="A18" s="39" t="s">
        <v>261</v>
      </c>
      <c r="B18" s="38">
        <v>417784.48547174683</v>
      </c>
      <c r="C18" s="38"/>
      <c r="D18" s="38"/>
      <c r="E18" s="38">
        <v>2051.605</v>
      </c>
      <c r="F18" s="38"/>
      <c r="G18" s="38"/>
      <c r="H18" s="91">
        <f t="shared" si="0"/>
        <v>419836.09047174681</v>
      </c>
      <c r="I18" s="16"/>
    </row>
    <row r="19" spans="1:9">
      <c r="A19" s="16" t="s">
        <v>189</v>
      </c>
      <c r="B19" s="35">
        <v>440313.83803541237</v>
      </c>
      <c r="C19" s="35"/>
      <c r="D19" s="35">
        <v>25735.703000000001</v>
      </c>
      <c r="E19" s="35">
        <v>2523.8359999999998</v>
      </c>
      <c r="F19" s="35">
        <v>11664.066999999999</v>
      </c>
      <c r="G19" s="35"/>
      <c r="H19" s="49">
        <f t="shared" si="0"/>
        <v>480237.44403541234</v>
      </c>
      <c r="I19" s="16"/>
    </row>
    <row r="20" spans="1:9">
      <c r="A20" s="39" t="s">
        <v>262</v>
      </c>
      <c r="B20" s="38">
        <v>260556.97356088803</v>
      </c>
      <c r="C20" s="38"/>
      <c r="D20" s="38"/>
      <c r="E20" s="38">
        <v>2366.3009999999999</v>
      </c>
      <c r="F20" s="38">
        <v>702</v>
      </c>
      <c r="G20" s="38"/>
      <c r="H20" s="91">
        <f t="shared" si="0"/>
        <v>263625.27456088801</v>
      </c>
      <c r="I20" s="16"/>
    </row>
    <row r="21" spans="1:9">
      <c r="A21" s="16" t="s">
        <v>263</v>
      </c>
      <c r="B21" s="35">
        <v>1613005.873630817</v>
      </c>
      <c r="C21" s="35"/>
      <c r="D21" s="35">
        <v>3164.4749999999999</v>
      </c>
      <c r="E21" s="35">
        <v>3520.8380000000002</v>
      </c>
      <c r="F21" s="35">
        <v>15366.714</v>
      </c>
      <c r="G21" s="35"/>
      <c r="H21" s="49">
        <f t="shared" si="0"/>
        <v>1635057.9006308171</v>
      </c>
      <c r="I21" s="16"/>
    </row>
    <row r="22" spans="1:9">
      <c r="A22" s="39" t="s">
        <v>264</v>
      </c>
      <c r="B22" s="38">
        <v>182790.2257498627</v>
      </c>
      <c r="C22" s="38"/>
      <c r="D22" s="38"/>
      <c r="E22" s="38">
        <v>1528.125</v>
      </c>
      <c r="F22" s="38"/>
      <c r="G22" s="38"/>
      <c r="H22" s="91">
        <f t="shared" si="0"/>
        <v>184318.3507498627</v>
      </c>
      <c r="I22" s="16"/>
    </row>
    <row r="23" spans="1:9">
      <c r="A23" s="16" t="s">
        <v>265</v>
      </c>
      <c r="B23" s="35">
        <v>498226.7796147198</v>
      </c>
      <c r="C23" s="35"/>
      <c r="D23" s="35"/>
      <c r="E23" s="35">
        <v>305.625</v>
      </c>
      <c r="F23" s="35"/>
      <c r="G23" s="35"/>
      <c r="H23" s="49">
        <f t="shared" si="0"/>
        <v>498532.4046147198</v>
      </c>
      <c r="I23" s="16"/>
    </row>
    <row r="24" spans="1:9">
      <c r="A24" s="39" t="s">
        <v>217</v>
      </c>
      <c r="B24" s="38">
        <v>147730.79091680408</v>
      </c>
      <c r="C24" s="38"/>
      <c r="D24" s="38"/>
      <c r="E24" s="38"/>
      <c r="F24" s="38"/>
      <c r="G24" s="38"/>
      <c r="H24" s="91">
        <f t="shared" si="0"/>
        <v>147730.79091680408</v>
      </c>
      <c r="I24" s="16"/>
    </row>
    <row r="25" spans="1:9">
      <c r="A25" s="16" t="s">
        <v>266</v>
      </c>
      <c r="B25" s="35">
        <v>1075742.574928832</v>
      </c>
      <c r="C25" s="35"/>
      <c r="D25" s="35">
        <v>2044.2650000000001</v>
      </c>
      <c r="E25" s="35">
        <v>6418.7709999999997</v>
      </c>
      <c r="F25" s="35">
        <v>8743.4</v>
      </c>
      <c r="G25" s="35">
        <v>566.72199999999998</v>
      </c>
      <c r="H25" s="49">
        <f t="shared" si="0"/>
        <v>1093515.7329288318</v>
      </c>
      <c r="I25" s="16"/>
    </row>
    <row r="26" spans="1:9">
      <c r="A26" s="92" t="s">
        <v>218</v>
      </c>
      <c r="B26" s="93">
        <v>131701.31834672007</v>
      </c>
      <c r="C26" s="93"/>
      <c r="D26" s="93"/>
      <c r="E26" s="93">
        <v>576.69100000000003</v>
      </c>
      <c r="F26" s="93"/>
      <c r="G26" s="93"/>
      <c r="H26" s="94">
        <f t="shared" si="0"/>
        <v>132278.00934672006</v>
      </c>
      <c r="I26" s="16"/>
    </row>
    <row r="27" spans="1:9">
      <c r="A27" s="19"/>
      <c r="B27" s="49">
        <f>SUM(B8:B26)</f>
        <v>14722192.987886889</v>
      </c>
      <c r="C27" s="49">
        <f t="shared" ref="C27:H27" si="1">SUM(C8:C26)</f>
        <v>19248.894</v>
      </c>
      <c r="D27" s="49">
        <f t="shared" si="1"/>
        <v>200000.00000000003</v>
      </c>
      <c r="E27" s="49">
        <f t="shared" si="1"/>
        <v>89000</v>
      </c>
      <c r="F27" s="49">
        <f t="shared" si="1"/>
        <v>198630.66500000001</v>
      </c>
      <c r="G27" s="49">
        <f t="shared" si="1"/>
        <v>68854.032000000007</v>
      </c>
      <c r="H27" s="49">
        <f t="shared" si="1"/>
        <v>15297926.578886887</v>
      </c>
      <c r="I27" s="16"/>
    </row>
    <row r="28" spans="1:9" ht="8" customHeight="1">
      <c r="A28" s="16"/>
      <c r="B28" s="35"/>
      <c r="C28" s="35"/>
      <c r="D28" s="35"/>
      <c r="E28" s="35"/>
      <c r="F28" s="35"/>
      <c r="G28" s="35"/>
      <c r="H28" s="49"/>
      <c r="I28" s="16"/>
    </row>
    <row r="29" spans="1:9">
      <c r="A29" s="19" t="s">
        <v>267</v>
      </c>
      <c r="B29" s="35"/>
      <c r="C29" s="35"/>
      <c r="D29" s="35"/>
      <c r="E29" s="35"/>
      <c r="F29" s="35"/>
      <c r="G29" s="35"/>
      <c r="H29" s="49"/>
      <c r="I29" s="16"/>
    </row>
    <row r="30" spans="1:9">
      <c r="A30" s="39" t="s">
        <v>268</v>
      </c>
      <c r="B30" s="38">
        <v>54400</v>
      </c>
      <c r="C30" s="38"/>
      <c r="D30" s="38"/>
      <c r="E30" s="38"/>
      <c r="F30" s="38"/>
      <c r="G30" s="38"/>
      <c r="H30" s="91">
        <f t="shared" si="0"/>
        <v>54400</v>
      </c>
      <c r="I30" s="16"/>
    </row>
    <row r="31" spans="1:9">
      <c r="A31" s="16" t="s">
        <v>269</v>
      </c>
      <c r="B31" s="35">
        <v>5350.4440000000004</v>
      </c>
      <c r="C31" s="35"/>
      <c r="D31" s="35"/>
      <c r="E31" s="35"/>
      <c r="F31" s="35"/>
      <c r="G31" s="35"/>
      <c r="H31" s="49">
        <f t="shared" si="0"/>
        <v>5350.4440000000004</v>
      </c>
      <c r="I31" s="16"/>
    </row>
    <row r="32" spans="1:9" ht="8" customHeight="1">
      <c r="A32" s="16"/>
      <c r="B32" s="35"/>
      <c r="C32" s="35"/>
      <c r="D32" s="35"/>
      <c r="E32" s="35"/>
      <c r="F32" s="35"/>
      <c r="G32" s="35"/>
      <c r="H32" s="49"/>
      <c r="I32" s="16"/>
    </row>
    <row r="33" spans="1:9">
      <c r="A33" s="19" t="s">
        <v>270</v>
      </c>
      <c r="B33" s="35"/>
      <c r="C33" s="35"/>
      <c r="D33" s="35"/>
      <c r="E33" s="35"/>
      <c r="F33" s="35"/>
      <c r="G33" s="35"/>
      <c r="H33" s="49"/>
      <c r="I33" s="16"/>
    </row>
    <row r="34" spans="1:9">
      <c r="A34" s="39" t="s">
        <v>271</v>
      </c>
      <c r="B34" s="38"/>
      <c r="C34" s="38">
        <v>19818.61</v>
      </c>
      <c r="D34" s="38"/>
      <c r="E34" s="38"/>
      <c r="F34" s="38"/>
      <c r="G34" s="38"/>
      <c r="H34" s="91">
        <f t="shared" si="0"/>
        <v>19818.61</v>
      </c>
      <c r="I34" s="16"/>
    </row>
    <row r="35" spans="1:9">
      <c r="A35" s="16" t="s">
        <v>272</v>
      </c>
      <c r="B35" s="35"/>
      <c r="C35" s="35">
        <v>104000.00000000001</v>
      </c>
      <c r="D35" s="35"/>
      <c r="E35" s="35"/>
      <c r="F35" s="35"/>
      <c r="G35" s="35"/>
      <c r="H35" s="49">
        <f t="shared" si="0"/>
        <v>104000.00000000001</v>
      </c>
      <c r="I35" s="16"/>
    </row>
    <row r="36" spans="1:9" ht="7.25" customHeight="1">
      <c r="A36" s="16"/>
      <c r="B36" s="35"/>
      <c r="C36" s="35"/>
      <c r="D36" s="35"/>
      <c r="E36" s="35"/>
      <c r="F36" s="35"/>
      <c r="G36" s="35"/>
      <c r="H36" s="49"/>
      <c r="I36" s="16"/>
    </row>
    <row r="37" spans="1:9">
      <c r="A37" s="19" t="s">
        <v>273</v>
      </c>
      <c r="B37" s="35"/>
      <c r="C37" s="35"/>
      <c r="D37" s="35"/>
      <c r="E37" s="35"/>
      <c r="F37" s="35"/>
      <c r="G37" s="35"/>
      <c r="H37" s="49"/>
      <c r="I37" s="16"/>
    </row>
    <row r="38" spans="1:9">
      <c r="A38" s="39" t="s">
        <v>115</v>
      </c>
      <c r="B38" s="38">
        <v>465999.99599999998</v>
      </c>
      <c r="C38" s="38"/>
      <c r="D38" s="38"/>
      <c r="E38" s="38"/>
      <c r="F38" s="38"/>
      <c r="G38" s="38"/>
      <c r="H38" s="91">
        <f t="shared" si="0"/>
        <v>465999.99599999998</v>
      </c>
      <c r="I38" s="16"/>
    </row>
    <row r="39" spans="1:9" ht="10.25" customHeight="1">
      <c r="A39" s="16"/>
      <c r="B39" s="35"/>
      <c r="C39" s="35"/>
      <c r="D39" s="35"/>
      <c r="E39" s="35"/>
      <c r="F39" s="35"/>
      <c r="G39" s="35"/>
      <c r="H39" s="49"/>
      <c r="I39" s="16"/>
    </row>
    <row r="40" spans="1:9">
      <c r="A40" s="39" t="s">
        <v>1250</v>
      </c>
      <c r="B40" s="38">
        <v>-66275.192999999999</v>
      </c>
      <c r="C40" s="38"/>
      <c r="D40" s="38"/>
      <c r="E40" s="38"/>
      <c r="F40" s="38">
        <v>-30875.616000000002</v>
      </c>
      <c r="G40" s="38"/>
      <c r="H40" s="91">
        <f t="shared" si="0"/>
        <v>-97150.809000000008</v>
      </c>
      <c r="I40" s="16"/>
    </row>
    <row r="41" spans="1:9">
      <c r="A41" s="16" t="s">
        <v>1251</v>
      </c>
      <c r="B41" s="35">
        <v>244327.166</v>
      </c>
      <c r="C41" s="35"/>
      <c r="D41" s="35"/>
      <c r="E41" s="35"/>
      <c r="F41" s="35">
        <v>41401.192000000003</v>
      </c>
      <c r="G41" s="35"/>
      <c r="H41" s="49">
        <f t="shared" si="0"/>
        <v>285728.35800000001</v>
      </c>
      <c r="I41" s="16"/>
    </row>
    <row r="42" spans="1:9" ht="8" customHeight="1">
      <c r="A42" s="16"/>
      <c r="B42" s="35"/>
      <c r="C42" s="35"/>
      <c r="D42" s="35"/>
      <c r="E42" s="35"/>
      <c r="F42" s="35"/>
      <c r="G42" s="35"/>
      <c r="H42" s="35"/>
      <c r="I42" s="16"/>
    </row>
    <row r="43" spans="1:9" ht="15" thickBot="1">
      <c r="A43" s="95" t="s">
        <v>274</v>
      </c>
      <c r="B43" s="83">
        <f t="shared" ref="B43:H43" si="2">B27+SUM(B30:B41)</f>
        <v>15425995.40088689</v>
      </c>
      <c r="C43" s="83">
        <f t="shared" si="2"/>
        <v>143067.50400000002</v>
      </c>
      <c r="D43" s="83">
        <f t="shared" si="2"/>
        <v>200000.00000000003</v>
      </c>
      <c r="E43" s="83">
        <f t="shared" si="2"/>
        <v>89000</v>
      </c>
      <c r="F43" s="83">
        <f t="shared" si="2"/>
        <v>209156.24100000001</v>
      </c>
      <c r="G43" s="83">
        <f t="shared" si="2"/>
        <v>68854.032000000007</v>
      </c>
      <c r="H43" s="83">
        <f t="shared" si="2"/>
        <v>16136073.177886887</v>
      </c>
      <c r="I43" s="16"/>
    </row>
    <row r="44" spans="1:9" ht="15" thickTop="1">
      <c r="A44" s="16"/>
      <c r="B44" s="16"/>
      <c r="C44" s="16"/>
      <c r="D44" s="16"/>
      <c r="E44" s="16"/>
      <c r="F44" s="16"/>
      <c r="G44" s="16"/>
      <c r="H44" s="16"/>
      <c r="I44" s="16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6" spans="1:9">
      <c r="A46" s="16"/>
      <c r="B46" s="16"/>
      <c r="C46" s="16"/>
      <c r="D46" s="16"/>
      <c r="E46" s="16"/>
      <c r="F46" s="16"/>
      <c r="G46" s="16"/>
      <c r="H46" s="16"/>
      <c r="I46" s="16"/>
    </row>
    <row r="47" spans="1:9">
      <c r="A47" s="16"/>
      <c r="B47" s="16"/>
      <c r="C47" s="16"/>
      <c r="D47" s="16"/>
      <c r="E47" s="16"/>
      <c r="F47" s="16"/>
      <c r="G47" s="16"/>
      <c r="H47" s="16"/>
      <c r="I47" s="16"/>
    </row>
  </sheetData>
  <hyperlinks>
    <hyperlink ref="A1" location="Efnisyfirlit!A1" display="Efnisyfirlit" xr:uid="{958AFA2B-45A3-4ABC-B8D9-77D702D1C9C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A8A2-03CF-4906-B478-F675BFF8723F}">
  <dimension ref="A1:ES55"/>
  <sheetViews>
    <sheetView workbookViewId="0"/>
  </sheetViews>
  <sheetFormatPr defaultRowHeight="14.5"/>
  <cols>
    <col min="1" max="1" width="33.26953125" customWidth="1"/>
    <col min="2" max="2" width="13.1796875" customWidth="1"/>
    <col min="3" max="3" width="13" customWidth="1"/>
    <col min="4" max="4" width="12.26953125" customWidth="1"/>
    <col min="5" max="5" width="12.54296875" customWidth="1"/>
    <col min="6" max="6" width="11.26953125" customWidth="1"/>
    <col min="7" max="7" width="11.453125" customWidth="1"/>
    <col min="8" max="149" width="12.7265625" customWidth="1"/>
  </cols>
  <sheetData>
    <row r="1" spans="1:149">
      <c r="A1" s="235" t="s">
        <v>1223</v>
      </c>
    </row>
    <row r="2" spans="1:149" ht="15.5">
      <c r="B2" s="2" t="s">
        <v>1252</v>
      </c>
    </row>
    <row r="3" spans="1:149" hidden="1">
      <c r="B3" s="16">
        <v>0</v>
      </c>
      <c r="C3" s="16">
        <v>0</v>
      </c>
      <c r="D3" s="16">
        <v>1000</v>
      </c>
      <c r="E3" s="16">
        <v>1000</v>
      </c>
      <c r="F3" s="16">
        <v>1100</v>
      </c>
      <c r="G3" s="16">
        <v>1100</v>
      </c>
      <c r="H3" s="16">
        <v>1300</v>
      </c>
      <c r="I3" s="16">
        <v>1300</v>
      </c>
      <c r="J3" s="16">
        <v>1400</v>
      </c>
      <c r="K3" s="16">
        <v>1400</v>
      </c>
      <c r="L3" s="16">
        <v>1604</v>
      </c>
      <c r="M3" s="16">
        <v>1604</v>
      </c>
      <c r="N3" s="16">
        <v>1606</v>
      </c>
      <c r="O3" s="16">
        <v>1606</v>
      </c>
      <c r="P3" s="16">
        <v>2000</v>
      </c>
      <c r="Q3" s="16">
        <v>2000</v>
      </c>
      <c r="R3" s="16">
        <v>2300</v>
      </c>
      <c r="S3" s="16">
        <v>2300</v>
      </c>
      <c r="T3" s="16">
        <v>2503</v>
      </c>
      <c r="U3" s="16">
        <v>2503</v>
      </c>
      <c r="V3" s="16">
        <v>2504</v>
      </c>
      <c r="W3" s="16">
        <v>2504</v>
      </c>
      <c r="X3" s="16">
        <v>2506</v>
      </c>
      <c r="Y3" s="16">
        <v>2506</v>
      </c>
      <c r="Z3" s="16">
        <v>3000</v>
      </c>
      <c r="AA3" s="16">
        <v>3000</v>
      </c>
      <c r="AB3" s="16">
        <v>3506</v>
      </c>
      <c r="AC3" s="16">
        <v>3506</v>
      </c>
      <c r="AD3" s="16">
        <v>3511</v>
      </c>
      <c r="AE3" s="16">
        <v>3511</v>
      </c>
      <c r="AF3" s="16">
        <v>3609</v>
      </c>
      <c r="AG3" s="16">
        <v>3609</v>
      </c>
      <c r="AH3" s="16">
        <v>3709</v>
      </c>
      <c r="AI3" s="16">
        <v>3709</v>
      </c>
      <c r="AJ3" s="16">
        <v>3710</v>
      </c>
      <c r="AK3" s="16">
        <v>3710</v>
      </c>
      <c r="AL3" s="16">
        <v>3711</v>
      </c>
      <c r="AM3" s="16">
        <v>3711</v>
      </c>
      <c r="AN3" s="16">
        <v>3713</v>
      </c>
      <c r="AO3" s="16">
        <v>3713</v>
      </c>
      <c r="AP3" s="16">
        <v>3714</v>
      </c>
      <c r="AQ3" s="16">
        <v>3714</v>
      </c>
      <c r="AR3" s="16">
        <v>3811</v>
      </c>
      <c r="AS3" s="16">
        <v>3811</v>
      </c>
      <c r="AT3" s="16">
        <v>4100</v>
      </c>
      <c r="AU3" s="16">
        <v>4100</v>
      </c>
      <c r="AV3" s="16">
        <v>4200</v>
      </c>
      <c r="AW3" s="16">
        <v>4200</v>
      </c>
      <c r="AX3" s="16">
        <v>4502</v>
      </c>
      <c r="AY3" s="16">
        <v>4502</v>
      </c>
      <c r="AZ3" s="16">
        <v>4604</v>
      </c>
      <c r="BA3" s="16">
        <v>4604</v>
      </c>
      <c r="BB3" s="16">
        <v>4607</v>
      </c>
      <c r="BC3" s="16">
        <v>4607</v>
      </c>
      <c r="BD3" s="16">
        <v>4803</v>
      </c>
      <c r="BE3" s="16">
        <v>4803</v>
      </c>
      <c r="BF3" s="16">
        <v>4901</v>
      </c>
      <c r="BG3" s="16">
        <v>4901</v>
      </c>
      <c r="BH3" s="16">
        <v>4902</v>
      </c>
      <c r="BI3" s="16">
        <v>4902</v>
      </c>
      <c r="BJ3" s="16">
        <v>4911</v>
      </c>
      <c r="BK3" s="16">
        <v>4911</v>
      </c>
      <c r="BL3" s="16">
        <v>5200</v>
      </c>
      <c r="BM3" s="16">
        <v>5200</v>
      </c>
      <c r="BN3" s="16">
        <v>5508</v>
      </c>
      <c r="BO3" s="16">
        <v>5508</v>
      </c>
      <c r="BP3" s="16">
        <v>5604</v>
      </c>
      <c r="BQ3" s="16">
        <v>5604</v>
      </c>
      <c r="BR3" s="16">
        <v>5609</v>
      </c>
      <c r="BS3" s="16">
        <v>5609</v>
      </c>
      <c r="BT3" s="16">
        <v>5611</v>
      </c>
      <c r="BU3" s="16">
        <v>5611</v>
      </c>
      <c r="BV3" s="16">
        <v>5612</v>
      </c>
      <c r="BW3" s="16">
        <v>5612</v>
      </c>
      <c r="BX3" s="16">
        <v>5706</v>
      </c>
      <c r="BY3" s="16">
        <v>5706</v>
      </c>
      <c r="BZ3" s="16">
        <v>6000</v>
      </c>
      <c r="CA3" s="16">
        <v>6000</v>
      </c>
      <c r="CB3" s="16">
        <v>6100</v>
      </c>
      <c r="CC3" s="16">
        <v>6100</v>
      </c>
      <c r="CD3" s="16">
        <v>6250</v>
      </c>
      <c r="CE3" s="16">
        <v>6250</v>
      </c>
      <c r="CF3" s="16">
        <v>6400</v>
      </c>
      <c r="CG3" s="16">
        <v>6400</v>
      </c>
      <c r="CH3" s="16">
        <v>6513</v>
      </c>
      <c r="CI3" s="16">
        <v>6513</v>
      </c>
      <c r="CJ3" s="16">
        <v>6515</v>
      </c>
      <c r="CK3" s="16">
        <v>6515</v>
      </c>
      <c r="CL3" s="16">
        <v>6601</v>
      </c>
      <c r="CM3" s="16">
        <v>6601</v>
      </c>
      <c r="CN3" s="16">
        <v>6602</v>
      </c>
      <c r="CO3" s="16">
        <v>6602</v>
      </c>
      <c r="CP3" s="16">
        <v>6607</v>
      </c>
      <c r="CQ3" s="16">
        <v>6607</v>
      </c>
      <c r="CR3" s="16">
        <v>6611</v>
      </c>
      <c r="CS3" s="16">
        <v>6611</v>
      </c>
      <c r="CT3" s="16">
        <v>6612</v>
      </c>
      <c r="CU3" s="16">
        <v>6612</v>
      </c>
      <c r="CV3" s="16">
        <v>6706</v>
      </c>
      <c r="CW3" s="16">
        <v>6706</v>
      </c>
      <c r="CX3" s="16">
        <v>6709</v>
      </c>
      <c r="CY3" s="16">
        <v>6709</v>
      </c>
      <c r="CZ3" s="16">
        <v>7000</v>
      </c>
      <c r="DA3" s="16">
        <v>7000</v>
      </c>
      <c r="DB3" s="16">
        <v>7300</v>
      </c>
      <c r="DC3" s="16">
        <v>7300</v>
      </c>
      <c r="DD3" s="16">
        <v>7502</v>
      </c>
      <c r="DE3" s="16">
        <v>7502</v>
      </c>
      <c r="DF3" s="16">
        <v>7505</v>
      </c>
      <c r="DG3" s="16">
        <v>7505</v>
      </c>
      <c r="DH3" s="16">
        <v>7509</v>
      </c>
      <c r="DI3" s="16">
        <v>7509</v>
      </c>
      <c r="DJ3" s="16">
        <v>7613</v>
      </c>
      <c r="DK3" s="16">
        <v>7613</v>
      </c>
      <c r="DL3" s="16">
        <v>7617</v>
      </c>
      <c r="DM3" s="16">
        <v>7617</v>
      </c>
      <c r="DN3" s="16">
        <v>7620</v>
      </c>
      <c r="DO3" s="16">
        <v>7620</v>
      </c>
      <c r="DP3" s="16">
        <v>7708</v>
      </c>
      <c r="DQ3" s="16">
        <v>7708</v>
      </c>
      <c r="DR3" s="16">
        <v>8000</v>
      </c>
      <c r="DS3" s="16">
        <v>8000</v>
      </c>
      <c r="DT3" s="16">
        <v>8200</v>
      </c>
      <c r="DU3" s="16">
        <v>8200</v>
      </c>
      <c r="DV3" s="16">
        <v>8508</v>
      </c>
      <c r="DW3" s="16">
        <v>8508</v>
      </c>
      <c r="DX3" s="16">
        <v>8509</v>
      </c>
      <c r="DY3" s="16">
        <v>8509</v>
      </c>
      <c r="DZ3" s="16">
        <v>8610</v>
      </c>
      <c r="EA3" s="16">
        <v>8610</v>
      </c>
      <c r="EB3" s="16">
        <v>8613</v>
      </c>
      <c r="EC3" s="16">
        <v>8613</v>
      </c>
      <c r="ED3" s="16">
        <v>8614</v>
      </c>
      <c r="EE3" s="16">
        <v>8614</v>
      </c>
      <c r="EF3" s="16">
        <v>8710</v>
      </c>
      <c r="EG3" s="16">
        <v>8710</v>
      </c>
      <c r="EH3" s="16">
        <v>8716</v>
      </c>
      <c r="EI3" s="16">
        <v>8716</v>
      </c>
      <c r="EJ3" s="16">
        <v>8717</v>
      </c>
      <c r="EK3" s="16">
        <v>8717</v>
      </c>
      <c r="EL3" s="16">
        <v>8719</v>
      </c>
      <c r="EM3" s="16">
        <v>8719</v>
      </c>
      <c r="EN3" s="16">
        <v>8720</v>
      </c>
      <c r="EO3" s="16">
        <v>8720</v>
      </c>
      <c r="EP3" s="16">
        <v>8721</v>
      </c>
      <c r="EQ3" s="16">
        <v>8721</v>
      </c>
      <c r="ER3" s="16">
        <v>8722</v>
      </c>
      <c r="ES3" s="16">
        <v>8722</v>
      </c>
    </row>
    <row r="4" spans="1:149">
      <c r="B4" s="322">
        <v>0</v>
      </c>
      <c r="C4" s="323"/>
      <c r="D4" s="324">
        <v>1000</v>
      </c>
      <c r="E4" s="325"/>
      <c r="F4" s="322">
        <v>1100</v>
      </c>
      <c r="G4" s="323">
        <v>1100</v>
      </c>
      <c r="H4" s="322">
        <v>1300</v>
      </c>
      <c r="I4" s="323">
        <v>1300</v>
      </c>
      <c r="J4" s="324">
        <v>1400</v>
      </c>
      <c r="K4" s="325">
        <v>1400</v>
      </c>
      <c r="L4" s="322">
        <v>1604</v>
      </c>
      <c r="M4" s="323">
        <v>1604</v>
      </c>
      <c r="N4" s="322">
        <v>1606</v>
      </c>
      <c r="O4" s="323">
        <v>1606</v>
      </c>
      <c r="P4" s="324">
        <v>2000</v>
      </c>
      <c r="Q4" s="325">
        <v>2000</v>
      </c>
      <c r="R4" s="322">
        <v>2300</v>
      </c>
      <c r="S4" s="323">
        <v>2300</v>
      </c>
      <c r="T4" s="322">
        <v>2503</v>
      </c>
      <c r="U4" s="323">
        <v>2503</v>
      </c>
      <c r="V4" s="324">
        <v>2504</v>
      </c>
      <c r="W4" s="325">
        <v>2504</v>
      </c>
      <c r="X4" s="322">
        <v>2506</v>
      </c>
      <c r="Y4" s="323">
        <v>2506</v>
      </c>
      <c r="Z4" s="322">
        <v>3000</v>
      </c>
      <c r="AA4" s="323">
        <v>3000</v>
      </c>
      <c r="AB4" s="324">
        <v>3506</v>
      </c>
      <c r="AC4" s="325">
        <v>3506</v>
      </c>
      <c r="AD4" s="322">
        <v>3511</v>
      </c>
      <c r="AE4" s="323">
        <v>3511</v>
      </c>
      <c r="AF4" s="322">
        <v>3609</v>
      </c>
      <c r="AG4" s="323">
        <v>3609</v>
      </c>
      <c r="AH4" s="324">
        <v>3709</v>
      </c>
      <c r="AI4" s="325">
        <v>3709</v>
      </c>
      <c r="AJ4" s="322">
        <v>3710</v>
      </c>
      <c r="AK4" s="323">
        <v>3710</v>
      </c>
      <c r="AL4" s="322">
        <v>3711</v>
      </c>
      <c r="AM4" s="323">
        <v>3711</v>
      </c>
      <c r="AN4" s="324">
        <v>3713</v>
      </c>
      <c r="AO4" s="325">
        <v>3713</v>
      </c>
      <c r="AP4" s="322">
        <v>3714</v>
      </c>
      <c r="AQ4" s="323">
        <v>3714</v>
      </c>
      <c r="AR4" s="322">
        <v>3811</v>
      </c>
      <c r="AS4" s="323">
        <v>3811</v>
      </c>
      <c r="AT4" s="324">
        <v>4100</v>
      </c>
      <c r="AU4" s="325">
        <v>4100</v>
      </c>
      <c r="AV4" s="322">
        <v>4200</v>
      </c>
      <c r="AW4" s="323">
        <v>4200</v>
      </c>
      <c r="AX4" s="322">
        <v>4502</v>
      </c>
      <c r="AY4" s="323">
        <v>4502</v>
      </c>
      <c r="AZ4" s="324">
        <v>4604</v>
      </c>
      <c r="BA4" s="325">
        <v>4604</v>
      </c>
      <c r="BB4" s="322">
        <v>4607</v>
      </c>
      <c r="BC4" s="323">
        <v>4607</v>
      </c>
      <c r="BD4" s="322">
        <v>4803</v>
      </c>
      <c r="BE4" s="323">
        <v>4803</v>
      </c>
      <c r="BF4" s="324">
        <v>4901</v>
      </c>
      <c r="BG4" s="325">
        <v>4901</v>
      </c>
      <c r="BH4" s="322">
        <v>4902</v>
      </c>
      <c r="BI4" s="323">
        <v>4902</v>
      </c>
      <c r="BJ4" s="322">
        <v>4911</v>
      </c>
      <c r="BK4" s="323">
        <v>4911</v>
      </c>
      <c r="BL4" s="324">
        <v>5200</v>
      </c>
      <c r="BM4" s="325">
        <v>5200</v>
      </c>
      <c r="BN4" s="322">
        <v>5508</v>
      </c>
      <c r="BO4" s="323">
        <v>5508</v>
      </c>
      <c r="BP4" s="322">
        <v>5604</v>
      </c>
      <c r="BQ4" s="323">
        <v>5604</v>
      </c>
      <c r="BR4" s="324">
        <v>5609</v>
      </c>
      <c r="BS4" s="325">
        <v>5609</v>
      </c>
      <c r="BT4" s="322">
        <v>5611</v>
      </c>
      <c r="BU4" s="323">
        <v>5611</v>
      </c>
      <c r="BV4" s="322">
        <v>5612</v>
      </c>
      <c r="BW4" s="323">
        <v>5612</v>
      </c>
      <c r="BX4" s="324">
        <v>5706</v>
      </c>
      <c r="BY4" s="325">
        <v>5706</v>
      </c>
      <c r="BZ4" s="322">
        <v>6000</v>
      </c>
      <c r="CA4" s="323">
        <v>6000</v>
      </c>
      <c r="CB4" s="322">
        <v>6100</v>
      </c>
      <c r="CC4" s="323">
        <v>6100</v>
      </c>
      <c r="CD4" s="324">
        <v>6250</v>
      </c>
      <c r="CE4" s="325">
        <v>6250</v>
      </c>
      <c r="CF4" s="322">
        <v>6400</v>
      </c>
      <c r="CG4" s="323">
        <v>6400</v>
      </c>
      <c r="CH4" s="322">
        <v>6513</v>
      </c>
      <c r="CI4" s="323">
        <v>6513</v>
      </c>
      <c r="CJ4" s="324">
        <v>6515</v>
      </c>
      <c r="CK4" s="325">
        <v>6514</v>
      </c>
      <c r="CL4" s="322">
        <v>6601</v>
      </c>
      <c r="CM4" s="323">
        <v>6601</v>
      </c>
      <c r="CN4" s="322">
        <v>6602</v>
      </c>
      <c r="CO4" s="323">
        <v>6602</v>
      </c>
      <c r="CP4" s="324">
        <v>6607</v>
      </c>
      <c r="CQ4" s="325">
        <v>6607</v>
      </c>
      <c r="CR4" s="322">
        <v>6611</v>
      </c>
      <c r="CS4" s="323">
        <v>6611</v>
      </c>
      <c r="CT4" s="322">
        <v>6612</v>
      </c>
      <c r="CU4" s="323">
        <v>6612</v>
      </c>
      <c r="CV4" s="324">
        <v>6706</v>
      </c>
      <c r="CW4" s="325">
        <v>6706</v>
      </c>
      <c r="CX4" s="322">
        <v>6709</v>
      </c>
      <c r="CY4" s="323">
        <v>6709</v>
      </c>
      <c r="CZ4" s="322">
        <v>7000</v>
      </c>
      <c r="DA4" s="323">
        <v>7000</v>
      </c>
      <c r="DB4" s="324">
        <v>7300</v>
      </c>
      <c r="DC4" s="325">
        <v>7300</v>
      </c>
      <c r="DD4" s="322">
        <v>7502</v>
      </c>
      <c r="DE4" s="323">
        <v>7502</v>
      </c>
      <c r="DF4" s="322">
        <v>7505</v>
      </c>
      <c r="DG4" s="323">
        <v>7505</v>
      </c>
      <c r="DH4" s="324">
        <v>7509</v>
      </c>
      <c r="DI4" s="325">
        <v>7509</v>
      </c>
      <c r="DJ4" s="322">
        <v>7613</v>
      </c>
      <c r="DK4" s="323">
        <v>7613</v>
      </c>
      <c r="DL4" s="322">
        <v>7617</v>
      </c>
      <c r="DM4" s="323">
        <v>7617</v>
      </c>
      <c r="DN4" s="324">
        <v>7620</v>
      </c>
      <c r="DO4" s="325">
        <v>7620</v>
      </c>
      <c r="DP4" s="322">
        <v>7708</v>
      </c>
      <c r="DQ4" s="323">
        <v>7708</v>
      </c>
      <c r="DR4" s="322">
        <v>8000</v>
      </c>
      <c r="DS4" s="323">
        <v>8000</v>
      </c>
      <c r="DT4" s="324">
        <v>8200</v>
      </c>
      <c r="DU4" s="325">
        <v>8200</v>
      </c>
      <c r="DV4" s="322">
        <v>8508</v>
      </c>
      <c r="DW4" s="323">
        <v>8508</v>
      </c>
      <c r="DX4" s="322">
        <v>8509</v>
      </c>
      <c r="DY4" s="323">
        <v>8509</v>
      </c>
      <c r="DZ4" s="324">
        <v>8610</v>
      </c>
      <c r="EA4" s="325">
        <v>8610</v>
      </c>
      <c r="EB4" s="322">
        <v>8613</v>
      </c>
      <c r="EC4" s="323">
        <v>8613</v>
      </c>
      <c r="ED4" s="322">
        <v>8614</v>
      </c>
      <c r="EE4" s="323">
        <v>8614</v>
      </c>
      <c r="EF4" s="324">
        <v>8710</v>
      </c>
      <c r="EG4" s="325">
        <v>8710</v>
      </c>
      <c r="EH4" s="322">
        <v>8716</v>
      </c>
      <c r="EI4" s="323">
        <v>8716</v>
      </c>
      <c r="EJ4" s="322">
        <v>8717</v>
      </c>
      <c r="EK4" s="323">
        <v>8717</v>
      </c>
      <c r="EL4" s="324">
        <v>8719</v>
      </c>
      <c r="EM4" s="325">
        <v>8719</v>
      </c>
      <c r="EN4" s="322">
        <v>8720</v>
      </c>
      <c r="EO4" s="323">
        <v>8720</v>
      </c>
      <c r="EP4" s="322">
        <v>8721</v>
      </c>
      <c r="EQ4" s="323">
        <v>8721</v>
      </c>
      <c r="ER4" s="324">
        <v>8722</v>
      </c>
      <c r="ES4" s="325">
        <v>8722</v>
      </c>
    </row>
    <row r="5" spans="1:149">
      <c r="B5" s="326" t="s">
        <v>18</v>
      </c>
      <c r="C5" s="327"/>
      <c r="D5" s="328" t="s">
        <v>159</v>
      </c>
      <c r="E5" s="329" t="s">
        <v>159</v>
      </c>
      <c r="F5" s="326" t="s">
        <v>160</v>
      </c>
      <c r="G5" s="327" t="s">
        <v>160</v>
      </c>
      <c r="H5" s="326" t="s">
        <v>161</v>
      </c>
      <c r="I5" s="327" t="s">
        <v>161</v>
      </c>
      <c r="J5" s="328" t="s">
        <v>162</v>
      </c>
      <c r="K5" s="329" t="s">
        <v>162</v>
      </c>
      <c r="L5" s="326" t="s">
        <v>163</v>
      </c>
      <c r="M5" s="327" t="s">
        <v>163</v>
      </c>
      <c r="N5" s="326" t="s">
        <v>164</v>
      </c>
      <c r="O5" s="327" t="s">
        <v>164</v>
      </c>
      <c r="P5" s="328" t="s">
        <v>165</v>
      </c>
      <c r="Q5" s="329" t="s">
        <v>165</v>
      </c>
      <c r="R5" s="326" t="s">
        <v>166</v>
      </c>
      <c r="S5" s="327" t="s">
        <v>166</v>
      </c>
      <c r="T5" s="326" t="s">
        <v>167</v>
      </c>
      <c r="U5" s="327" t="s">
        <v>167</v>
      </c>
      <c r="V5" s="328" t="s">
        <v>168</v>
      </c>
      <c r="W5" s="329" t="s">
        <v>168</v>
      </c>
      <c r="X5" s="326" t="s">
        <v>169</v>
      </c>
      <c r="Y5" s="327" t="s">
        <v>169</v>
      </c>
      <c r="Z5" s="326" t="s">
        <v>170</v>
      </c>
      <c r="AA5" s="327" t="s">
        <v>170</v>
      </c>
      <c r="AB5" s="328" t="s">
        <v>171</v>
      </c>
      <c r="AC5" s="329" t="s">
        <v>171</v>
      </c>
      <c r="AD5" s="326" t="s">
        <v>172</v>
      </c>
      <c r="AE5" s="327" t="s">
        <v>172</v>
      </c>
      <c r="AF5" s="326" t="s">
        <v>173</v>
      </c>
      <c r="AG5" s="327" t="s">
        <v>173</v>
      </c>
      <c r="AH5" s="328" t="s">
        <v>174</v>
      </c>
      <c r="AI5" s="329" t="s">
        <v>174</v>
      </c>
      <c r="AJ5" s="326" t="s">
        <v>175</v>
      </c>
      <c r="AK5" s="327" t="s">
        <v>175</v>
      </c>
      <c r="AL5" s="326" t="s">
        <v>176</v>
      </c>
      <c r="AM5" s="327" t="s">
        <v>176</v>
      </c>
      <c r="AN5" s="328" t="s">
        <v>177</v>
      </c>
      <c r="AO5" s="329" t="s">
        <v>177</v>
      </c>
      <c r="AP5" s="326" t="s">
        <v>178</v>
      </c>
      <c r="AQ5" s="327" t="s">
        <v>178</v>
      </c>
      <c r="AR5" s="326" t="s">
        <v>179</v>
      </c>
      <c r="AS5" s="327" t="s">
        <v>179</v>
      </c>
      <c r="AT5" s="328" t="s">
        <v>180</v>
      </c>
      <c r="AU5" s="329" t="s">
        <v>180</v>
      </c>
      <c r="AV5" s="326" t="s">
        <v>181</v>
      </c>
      <c r="AW5" s="327" t="s">
        <v>181</v>
      </c>
      <c r="AX5" s="326" t="s">
        <v>182</v>
      </c>
      <c r="AY5" s="327" t="s">
        <v>182</v>
      </c>
      <c r="AZ5" s="328" t="s">
        <v>183</v>
      </c>
      <c r="BA5" s="329" t="s">
        <v>183</v>
      </c>
      <c r="BB5" s="326" t="s">
        <v>184</v>
      </c>
      <c r="BC5" s="327" t="s">
        <v>184</v>
      </c>
      <c r="BD5" s="326" t="s">
        <v>185</v>
      </c>
      <c r="BE5" s="327" t="s">
        <v>185</v>
      </c>
      <c r="BF5" s="328" t="s">
        <v>186</v>
      </c>
      <c r="BG5" s="329" t="s">
        <v>186</v>
      </c>
      <c r="BH5" s="326" t="s">
        <v>187</v>
      </c>
      <c r="BI5" s="327" t="s">
        <v>187</v>
      </c>
      <c r="BJ5" s="326" t="s">
        <v>188</v>
      </c>
      <c r="BK5" s="327" t="s">
        <v>188</v>
      </c>
      <c r="BL5" s="328" t="s">
        <v>189</v>
      </c>
      <c r="BM5" s="329" t="s">
        <v>189</v>
      </c>
      <c r="BN5" s="326" t="s">
        <v>190</v>
      </c>
      <c r="BO5" s="327" t="s">
        <v>190</v>
      </c>
      <c r="BP5" s="326" t="s">
        <v>191</v>
      </c>
      <c r="BQ5" s="327" t="s">
        <v>191</v>
      </c>
      <c r="BR5" s="328" t="s">
        <v>192</v>
      </c>
      <c r="BS5" s="329" t="s">
        <v>192</v>
      </c>
      <c r="BT5" s="326" t="s">
        <v>193</v>
      </c>
      <c r="BU5" s="327" t="s">
        <v>193</v>
      </c>
      <c r="BV5" s="326" t="s">
        <v>194</v>
      </c>
      <c r="BW5" s="327" t="s">
        <v>194</v>
      </c>
      <c r="BX5" s="328" t="s">
        <v>195</v>
      </c>
      <c r="BY5" s="329" t="s">
        <v>195</v>
      </c>
      <c r="BZ5" s="326" t="s">
        <v>196</v>
      </c>
      <c r="CA5" s="327" t="s">
        <v>196</v>
      </c>
      <c r="CB5" s="326" t="s">
        <v>197</v>
      </c>
      <c r="CC5" s="327" t="s">
        <v>197</v>
      </c>
      <c r="CD5" s="328" t="s">
        <v>198</v>
      </c>
      <c r="CE5" s="329" t="s">
        <v>198</v>
      </c>
      <c r="CF5" s="326" t="s">
        <v>199</v>
      </c>
      <c r="CG5" s="327" t="s">
        <v>199</v>
      </c>
      <c r="CH5" s="326" t="s">
        <v>200</v>
      </c>
      <c r="CI5" s="327" t="s">
        <v>200</v>
      </c>
      <c r="CJ5" s="328" t="s">
        <v>201</v>
      </c>
      <c r="CK5" s="329" t="s">
        <v>275</v>
      </c>
      <c r="CL5" s="326" t="s">
        <v>202</v>
      </c>
      <c r="CM5" s="327" t="s">
        <v>202</v>
      </c>
      <c r="CN5" s="326" t="s">
        <v>203</v>
      </c>
      <c r="CO5" s="327" t="s">
        <v>203</v>
      </c>
      <c r="CP5" s="328" t="s">
        <v>204</v>
      </c>
      <c r="CQ5" s="329" t="s">
        <v>204</v>
      </c>
      <c r="CR5" s="326" t="s">
        <v>205</v>
      </c>
      <c r="CS5" s="327" t="s">
        <v>205</v>
      </c>
      <c r="CT5" s="326" t="s">
        <v>206</v>
      </c>
      <c r="CU5" s="327" t="s">
        <v>206</v>
      </c>
      <c r="CV5" s="328" t="s">
        <v>207</v>
      </c>
      <c r="CW5" s="329" t="s">
        <v>207</v>
      </c>
      <c r="CX5" s="326" t="s">
        <v>208</v>
      </c>
      <c r="CY5" s="327" t="s">
        <v>208</v>
      </c>
      <c r="CZ5" s="326" t="s">
        <v>209</v>
      </c>
      <c r="DA5" s="327" t="s">
        <v>209</v>
      </c>
      <c r="DB5" s="328" t="s">
        <v>210</v>
      </c>
      <c r="DC5" s="329" t="s">
        <v>210</v>
      </c>
      <c r="DD5" s="326" t="s">
        <v>211</v>
      </c>
      <c r="DE5" s="327" t="s">
        <v>211</v>
      </c>
      <c r="DF5" s="326" t="s">
        <v>212</v>
      </c>
      <c r="DG5" s="327" t="s">
        <v>212</v>
      </c>
      <c r="DH5" s="328" t="s">
        <v>213</v>
      </c>
      <c r="DI5" s="329" t="s">
        <v>213</v>
      </c>
      <c r="DJ5" s="326" t="s">
        <v>214</v>
      </c>
      <c r="DK5" s="327" t="s">
        <v>214</v>
      </c>
      <c r="DL5" s="326" t="s">
        <v>215</v>
      </c>
      <c r="DM5" s="327" t="s">
        <v>215</v>
      </c>
      <c r="DN5" s="328" t="s">
        <v>216</v>
      </c>
      <c r="DO5" s="329" t="s">
        <v>216</v>
      </c>
      <c r="DP5" s="326" t="s">
        <v>217</v>
      </c>
      <c r="DQ5" s="327" t="s">
        <v>217</v>
      </c>
      <c r="DR5" s="326" t="s">
        <v>218</v>
      </c>
      <c r="DS5" s="327" t="s">
        <v>218</v>
      </c>
      <c r="DT5" s="328" t="s">
        <v>219</v>
      </c>
      <c r="DU5" s="329" t="s">
        <v>219</v>
      </c>
      <c r="DV5" s="326" t="s">
        <v>220</v>
      </c>
      <c r="DW5" s="327" t="s">
        <v>220</v>
      </c>
      <c r="DX5" s="326" t="s">
        <v>221</v>
      </c>
      <c r="DY5" s="327" t="s">
        <v>221</v>
      </c>
      <c r="DZ5" s="328" t="s">
        <v>222</v>
      </c>
      <c r="EA5" s="329" t="s">
        <v>222</v>
      </c>
      <c r="EB5" s="326" t="s">
        <v>223</v>
      </c>
      <c r="EC5" s="327" t="s">
        <v>223</v>
      </c>
      <c r="ED5" s="326" t="s">
        <v>224</v>
      </c>
      <c r="EE5" s="327" t="s">
        <v>224</v>
      </c>
      <c r="EF5" s="328" t="s">
        <v>225</v>
      </c>
      <c r="EG5" s="329" t="s">
        <v>225</v>
      </c>
      <c r="EH5" s="326" t="s">
        <v>226</v>
      </c>
      <c r="EI5" s="327" t="s">
        <v>226</v>
      </c>
      <c r="EJ5" s="326" t="s">
        <v>227</v>
      </c>
      <c r="EK5" s="327" t="s">
        <v>227</v>
      </c>
      <c r="EL5" s="328" t="s">
        <v>276</v>
      </c>
      <c r="EM5" s="329" t="s">
        <v>228</v>
      </c>
      <c r="EN5" s="326" t="s">
        <v>277</v>
      </c>
      <c r="EO5" s="327" t="s">
        <v>229</v>
      </c>
      <c r="EP5" s="326" t="s">
        <v>230</v>
      </c>
      <c r="EQ5" s="327" t="s">
        <v>230</v>
      </c>
      <c r="ER5" s="328" t="s">
        <v>231</v>
      </c>
      <c r="ES5" s="329" t="s">
        <v>231</v>
      </c>
    </row>
    <row r="6" spans="1:149">
      <c r="A6" s="16" t="s">
        <v>278</v>
      </c>
      <c r="B6" s="96">
        <v>126041</v>
      </c>
      <c r="C6" s="97">
        <v>126041</v>
      </c>
      <c r="D6" s="98">
        <v>35970</v>
      </c>
      <c r="E6" s="99">
        <v>35970</v>
      </c>
      <c r="F6" s="96">
        <v>4575</v>
      </c>
      <c r="G6" s="97">
        <v>4575</v>
      </c>
      <c r="H6" s="96">
        <v>15709</v>
      </c>
      <c r="I6" s="97">
        <v>15709</v>
      </c>
      <c r="J6" s="98">
        <v>29412</v>
      </c>
      <c r="K6" s="99">
        <v>29412</v>
      </c>
      <c r="L6" s="96">
        <v>10556</v>
      </c>
      <c r="M6" s="97">
        <v>10556</v>
      </c>
      <c r="N6" s="96">
        <v>221</v>
      </c>
      <c r="O6" s="97">
        <v>221</v>
      </c>
      <c r="P6" s="98">
        <v>17805</v>
      </c>
      <c r="Q6" s="99">
        <v>17805</v>
      </c>
      <c r="R6" s="96">
        <v>3323</v>
      </c>
      <c r="S6" s="97">
        <v>3323</v>
      </c>
      <c r="T6" s="96">
        <v>1779</v>
      </c>
      <c r="U6" s="97">
        <v>1779</v>
      </c>
      <c r="V6" s="98">
        <v>1595</v>
      </c>
      <c r="W6" s="99">
        <v>1595</v>
      </c>
      <c r="X6" s="96">
        <v>1268</v>
      </c>
      <c r="Y6" s="97">
        <v>1268</v>
      </c>
      <c r="Z6" s="96">
        <v>7259</v>
      </c>
      <c r="AA6" s="97">
        <v>7259</v>
      </c>
      <c r="AB6" s="98">
        <v>56</v>
      </c>
      <c r="AC6" s="99">
        <v>56</v>
      </c>
      <c r="AD6" s="96">
        <v>648</v>
      </c>
      <c r="AE6" s="97">
        <v>648</v>
      </c>
      <c r="AF6" s="96">
        <v>3745</v>
      </c>
      <c r="AG6" s="97">
        <v>3745</v>
      </c>
      <c r="AH6" s="98">
        <v>877</v>
      </c>
      <c r="AI6" s="99">
        <v>877</v>
      </c>
      <c r="AJ6" s="96">
        <v>58</v>
      </c>
      <c r="AK6" s="97">
        <v>58</v>
      </c>
      <c r="AL6" s="96">
        <v>1177</v>
      </c>
      <c r="AM6" s="97">
        <v>1177</v>
      </c>
      <c r="AN6" s="98">
        <v>129</v>
      </c>
      <c r="AO6" s="99">
        <v>129</v>
      </c>
      <c r="AP6" s="96">
        <v>1641</v>
      </c>
      <c r="AQ6" s="97">
        <v>1641</v>
      </c>
      <c r="AR6" s="96">
        <v>667</v>
      </c>
      <c r="AS6" s="97">
        <v>667</v>
      </c>
      <c r="AT6" s="98">
        <v>945</v>
      </c>
      <c r="AU6" s="99">
        <v>945</v>
      </c>
      <c r="AV6" s="96">
        <v>3707</v>
      </c>
      <c r="AW6" s="97">
        <v>3707</v>
      </c>
      <c r="AX6" s="96">
        <v>275</v>
      </c>
      <c r="AY6" s="97">
        <v>275</v>
      </c>
      <c r="AZ6" s="98">
        <v>244</v>
      </c>
      <c r="BA6" s="99">
        <v>244</v>
      </c>
      <c r="BB6" s="96">
        <v>1024</v>
      </c>
      <c r="BC6" s="97">
        <v>1024</v>
      </c>
      <c r="BD6" s="96">
        <v>196</v>
      </c>
      <c r="BE6" s="97">
        <v>196</v>
      </c>
      <c r="BF6" s="98">
        <v>43</v>
      </c>
      <c r="BG6" s="99">
        <v>43</v>
      </c>
      <c r="BH6" s="96">
        <v>109</v>
      </c>
      <c r="BI6" s="97">
        <v>109</v>
      </c>
      <c r="BJ6" s="96">
        <v>451</v>
      </c>
      <c r="BK6" s="97">
        <v>451</v>
      </c>
      <c r="BL6" s="98">
        <v>3955</v>
      </c>
      <c r="BM6" s="99">
        <v>3955</v>
      </c>
      <c r="BN6" s="96">
        <v>1193</v>
      </c>
      <c r="BO6" s="97">
        <v>1193</v>
      </c>
      <c r="BP6" s="96">
        <v>895</v>
      </c>
      <c r="BQ6" s="97">
        <v>895</v>
      </c>
      <c r="BR6" s="98">
        <v>482</v>
      </c>
      <c r="BS6" s="99">
        <v>482</v>
      </c>
      <c r="BT6" s="96">
        <v>93</v>
      </c>
      <c r="BU6" s="97">
        <v>93</v>
      </c>
      <c r="BV6" s="96">
        <v>383</v>
      </c>
      <c r="BW6" s="97">
        <v>383</v>
      </c>
      <c r="BX6" s="98">
        <v>194</v>
      </c>
      <c r="BY6" s="99">
        <v>194</v>
      </c>
      <c r="BZ6" s="96">
        <v>18787</v>
      </c>
      <c r="CA6" s="97">
        <v>18787</v>
      </c>
      <c r="CB6" s="96">
        <v>3234</v>
      </c>
      <c r="CC6" s="97">
        <v>3234</v>
      </c>
      <c r="CD6" s="98">
        <v>2015</v>
      </c>
      <c r="CE6" s="99">
        <v>2015</v>
      </c>
      <c r="CF6" s="96">
        <v>1880</v>
      </c>
      <c r="CG6" s="97">
        <v>1880</v>
      </c>
      <c r="CH6" s="96">
        <v>1016</v>
      </c>
      <c r="CI6" s="97">
        <v>1016</v>
      </c>
      <c r="CJ6" s="98">
        <v>580</v>
      </c>
      <c r="CK6" s="99">
        <v>580</v>
      </c>
      <c r="CL6" s="96">
        <v>483</v>
      </c>
      <c r="CM6" s="97">
        <v>483</v>
      </c>
      <c r="CN6" s="96">
        <v>372</v>
      </c>
      <c r="CO6" s="97">
        <v>372</v>
      </c>
      <c r="CP6" s="98">
        <v>493</v>
      </c>
      <c r="CQ6" s="99">
        <v>493</v>
      </c>
      <c r="CR6" s="96">
        <v>58</v>
      </c>
      <c r="CS6" s="97">
        <v>58</v>
      </c>
      <c r="CT6" s="96">
        <v>962</v>
      </c>
      <c r="CU6" s="97">
        <v>962</v>
      </c>
      <c r="CV6" s="98">
        <v>92</v>
      </c>
      <c r="CW6" s="99">
        <v>92</v>
      </c>
      <c r="CX6" s="96">
        <v>481</v>
      </c>
      <c r="CY6" s="97">
        <v>481</v>
      </c>
      <c r="CZ6" s="96">
        <v>676</v>
      </c>
      <c r="DA6" s="97">
        <v>676</v>
      </c>
      <c r="DB6" s="98">
        <v>4777</v>
      </c>
      <c r="DC6" s="99">
        <v>4777</v>
      </c>
      <c r="DD6" s="96">
        <v>655</v>
      </c>
      <c r="DE6" s="97">
        <v>655</v>
      </c>
      <c r="DF6" s="96">
        <v>76</v>
      </c>
      <c r="DG6" s="97">
        <v>76</v>
      </c>
      <c r="DH6" s="98">
        <v>108</v>
      </c>
      <c r="DI6" s="99">
        <v>108</v>
      </c>
      <c r="DJ6" s="96">
        <v>185</v>
      </c>
      <c r="DK6" s="97">
        <v>185</v>
      </c>
      <c r="DL6" s="96">
        <v>461</v>
      </c>
      <c r="DM6" s="97">
        <v>461</v>
      </c>
      <c r="DN6" s="98">
        <v>3547</v>
      </c>
      <c r="DO6" s="99">
        <v>3547</v>
      </c>
      <c r="DP6" s="96">
        <v>2306</v>
      </c>
      <c r="DQ6" s="97">
        <v>2306</v>
      </c>
      <c r="DR6" s="96">
        <v>4284</v>
      </c>
      <c r="DS6" s="97">
        <v>4284</v>
      </c>
      <c r="DT6" s="98">
        <v>8995</v>
      </c>
      <c r="DU6" s="99">
        <v>8995</v>
      </c>
      <c r="DV6" s="96">
        <v>633</v>
      </c>
      <c r="DW6" s="97">
        <v>633</v>
      </c>
      <c r="DX6" s="96">
        <v>560</v>
      </c>
      <c r="DY6" s="97">
        <v>560</v>
      </c>
      <c r="DZ6" s="98">
        <v>247</v>
      </c>
      <c r="EA6" s="99">
        <v>247</v>
      </c>
      <c r="EB6" s="96">
        <v>1798</v>
      </c>
      <c r="EC6" s="97">
        <v>1798</v>
      </c>
      <c r="ED6" s="96">
        <v>1610</v>
      </c>
      <c r="EE6" s="97">
        <v>1610</v>
      </c>
      <c r="EF6" s="98">
        <v>774</v>
      </c>
      <c r="EG6" s="99">
        <v>774</v>
      </c>
      <c r="EH6" s="96">
        <v>2566</v>
      </c>
      <c r="EI6" s="97">
        <v>2566</v>
      </c>
      <c r="EJ6" s="96">
        <v>2111</v>
      </c>
      <c r="EK6" s="97">
        <v>2111</v>
      </c>
      <c r="EL6" s="98">
        <v>479</v>
      </c>
      <c r="EM6" s="99">
        <v>479</v>
      </c>
      <c r="EN6" s="96">
        <v>690</v>
      </c>
      <c r="EO6" s="97">
        <v>690</v>
      </c>
      <c r="EP6" s="96">
        <v>1115</v>
      </c>
      <c r="EQ6" s="97">
        <v>1115</v>
      </c>
      <c r="ER6" s="98">
        <v>644</v>
      </c>
      <c r="ES6" s="99">
        <v>644</v>
      </c>
    </row>
    <row r="7" spans="1:149">
      <c r="B7" s="100"/>
      <c r="C7" s="100" t="s">
        <v>21</v>
      </c>
      <c r="D7" s="75"/>
      <c r="E7" s="75" t="s">
        <v>21</v>
      </c>
      <c r="F7" s="100"/>
      <c r="G7" s="100" t="s">
        <v>21</v>
      </c>
      <c r="H7" s="100"/>
      <c r="I7" s="100" t="s">
        <v>21</v>
      </c>
      <c r="J7" s="75"/>
      <c r="K7" s="75" t="s">
        <v>21</v>
      </c>
      <c r="L7" s="100"/>
      <c r="M7" s="100" t="s">
        <v>21</v>
      </c>
      <c r="N7" s="100"/>
      <c r="O7" s="100" t="s">
        <v>21</v>
      </c>
      <c r="P7" s="75"/>
      <c r="Q7" s="75" t="s">
        <v>21</v>
      </c>
      <c r="R7" s="100"/>
      <c r="S7" s="100" t="s">
        <v>21</v>
      </c>
      <c r="T7" s="100"/>
      <c r="U7" s="100" t="s">
        <v>21</v>
      </c>
      <c r="V7" s="75"/>
      <c r="W7" s="75" t="s">
        <v>21</v>
      </c>
      <c r="X7" s="100"/>
      <c r="Y7" s="100" t="s">
        <v>21</v>
      </c>
      <c r="Z7" s="100"/>
      <c r="AA7" s="100" t="s">
        <v>21</v>
      </c>
      <c r="AB7" s="75"/>
      <c r="AC7" s="75" t="s">
        <v>21</v>
      </c>
      <c r="AD7" s="100"/>
      <c r="AE7" s="100" t="s">
        <v>21</v>
      </c>
      <c r="AF7" s="100"/>
      <c r="AG7" s="100" t="s">
        <v>21</v>
      </c>
      <c r="AH7" s="75"/>
      <c r="AI7" s="75" t="s">
        <v>21</v>
      </c>
      <c r="AJ7" s="100"/>
      <c r="AK7" s="100" t="s">
        <v>21</v>
      </c>
      <c r="AL7" s="100"/>
      <c r="AM7" s="100" t="s">
        <v>21</v>
      </c>
      <c r="AN7" s="75"/>
      <c r="AO7" s="75" t="s">
        <v>21</v>
      </c>
      <c r="AP7" s="100"/>
      <c r="AQ7" s="100" t="s">
        <v>21</v>
      </c>
      <c r="AR7" s="100"/>
      <c r="AS7" s="100" t="s">
        <v>21</v>
      </c>
      <c r="AT7" s="75"/>
      <c r="AU7" s="75" t="s">
        <v>21</v>
      </c>
      <c r="AV7" s="100"/>
      <c r="AW7" s="100" t="s">
        <v>21</v>
      </c>
      <c r="AX7" s="100"/>
      <c r="AY7" s="100" t="s">
        <v>21</v>
      </c>
      <c r="AZ7" s="75"/>
      <c r="BA7" s="75" t="s">
        <v>21</v>
      </c>
      <c r="BB7" s="100"/>
      <c r="BC7" s="100" t="s">
        <v>21</v>
      </c>
      <c r="BD7" s="100"/>
      <c r="BE7" s="100" t="s">
        <v>21</v>
      </c>
      <c r="BF7" s="75"/>
      <c r="BG7" s="75" t="s">
        <v>21</v>
      </c>
      <c r="BH7" s="100"/>
      <c r="BI7" s="100" t="s">
        <v>21</v>
      </c>
      <c r="BJ7" s="100"/>
      <c r="BK7" s="100" t="s">
        <v>21</v>
      </c>
      <c r="BL7" s="75"/>
      <c r="BM7" s="75" t="s">
        <v>21</v>
      </c>
      <c r="BN7" s="100"/>
      <c r="BO7" s="100" t="s">
        <v>21</v>
      </c>
      <c r="BP7" s="100"/>
      <c r="BQ7" s="100" t="s">
        <v>21</v>
      </c>
      <c r="BR7" s="75"/>
      <c r="BS7" s="75" t="s">
        <v>21</v>
      </c>
      <c r="BT7" s="100"/>
      <c r="BU7" s="100" t="s">
        <v>21</v>
      </c>
      <c r="BV7" s="100"/>
      <c r="BW7" s="100" t="s">
        <v>21</v>
      </c>
      <c r="BX7" s="75"/>
      <c r="BY7" s="75" t="s">
        <v>21</v>
      </c>
      <c r="BZ7" s="100"/>
      <c r="CA7" s="100" t="s">
        <v>21</v>
      </c>
      <c r="CB7" s="100"/>
      <c r="CC7" s="100" t="s">
        <v>21</v>
      </c>
      <c r="CD7" s="75"/>
      <c r="CE7" s="75" t="s">
        <v>21</v>
      </c>
      <c r="CF7" s="100"/>
      <c r="CG7" s="100" t="s">
        <v>21</v>
      </c>
      <c r="CH7" s="100"/>
      <c r="CI7" s="100" t="s">
        <v>21</v>
      </c>
      <c r="CJ7" s="75"/>
      <c r="CK7" s="75" t="s">
        <v>21</v>
      </c>
      <c r="CL7" s="100"/>
      <c r="CM7" s="100" t="s">
        <v>21</v>
      </c>
      <c r="CN7" s="100"/>
      <c r="CO7" s="100" t="s">
        <v>21</v>
      </c>
      <c r="CP7" s="75"/>
      <c r="CQ7" s="75" t="s">
        <v>21</v>
      </c>
      <c r="CR7" s="100"/>
      <c r="CS7" s="100" t="s">
        <v>21</v>
      </c>
      <c r="CT7" s="100"/>
      <c r="CU7" s="100" t="s">
        <v>21</v>
      </c>
      <c r="CV7" s="75"/>
      <c r="CW7" s="75" t="s">
        <v>21</v>
      </c>
      <c r="CX7" s="100"/>
      <c r="CY7" s="100" t="s">
        <v>21</v>
      </c>
      <c r="CZ7" s="100"/>
      <c r="DA7" s="100" t="s">
        <v>21</v>
      </c>
      <c r="DB7" s="75"/>
      <c r="DC7" s="75" t="s">
        <v>21</v>
      </c>
      <c r="DD7" s="100"/>
      <c r="DE7" s="100" t="s">
        <v>21</v>
      </c>
      <c r="DF7" s="100"/>
      <c r="DG7" s="100" t="s">
        <v>21</v>
      </c>
      <c r="DH7" s="75"/>
      <c r="DI7" s="75" t="s">
        <v>21</v>
      </c>
      <c r="DJ7" s="100"/>
      <c r="DK7" s="100" t="s">
        <v>21</v>
      </c>
      <c r="DL7" s="100"/>
      <c r="DM7" s="100" t="s">
        <v>21</v>
      </c>
      <c r="DN7" s="75"/>
      <c r="DO7" s="75" t="s">
        <v>21</v>
      </c>
      <c r="DP7" s="100"/>
      <c r="DQ7" s="100" t="s">
        <v>21</v>
      </c>
      <c r="DR7" s="100"/>
      <c r="DS7" s="100" t="s">
        <v>21</v>
      </c>
      <c r="DT7" s="75"/>
      <c r="DU7" s="75" t="s">
        <v>21</v>
      </c>
      <c r="DV7" s="100"/>
      <c r="DW7" s="100" t="s">
        <v>21</v>
      </c>
      <c r="DX7" s="100"/>
      <c r="DY7" s="100" t="s">
        <v>21</v>
      </c>
      <c r="DZ7" s="75"/>
      <c r="EA7" s="75" t="s">
        <v>21</v>
      </c>
      <c r="EB7" s="100"/>
      <c r="EC7" s="100" t="s">
        <v>21</v>
      </c>
      <c r="ED7" s="100"/>
      <c r="EE7" s="100" t="s">
        <v>21</v>
      </c>
      <c r="EF7" s="75"/>
      <c r="EG7" s="75" t="s">
        <v>21</v>
      </c>
      <c r="EH7" s="100"/>
      <c r="EI7" s="100" t="s">
        <v>21</v>
      </c>
      <c r="EJ7" s="100"/>
      <c r="EK7" s="100" t="s">
        <v>21</v>
      </c>
      <c r="EL7" s="75"/>
      <c r="EM7" s="75" t="s">
        <v>21</v>
      </c>
      <c r="EN7" s="100"/>
      <c r="EO7" s="100" t="s">
        <v>21</v>
      </c>
      <c r="EP7" s="100"/>
      <c r="EQ7" s="100" t="s">
        <v>21</v>
      </c>
      <c r="ER7" s="75"/>
      <c r="ES7" s="75" t="s">
        <v>21</v>
      </c>
    </row>
    <row r="8" spans="1:149">
      <c r="B8" s="101" t="s">
        <v>1224</v>
      </c>
      <c r="C8" s="101" t="s">
        <v>1225</v>
      </c>
      <c r="D8" s="79" t="s">
        <v>1224</v>
      </c>
      <c r="E8" s="79" t="s">
        <v>1225</v>
      </c>
      <c r="F8" s="101" t="s">
        <v>1224</v>
      </c>
      <c r="G8" s="101" t="s">
        <v>1225</v>
      </c>
      <c r="H8" s="101" t="s">
        <v>1224</v>
      </c>
      <c r="I8" s="101" t="s">
        <v>1225</v>
      </c>
      <c r="J8" s="79" t="s">
        <v>1224</v>
      </c>
      <c r="K8" s="79" t="s">
        <v>1225</v>
      </c>
      <c r="L8" s="101" t="s">
        <v>1224</v>
      </c>
      <c r="M8" s="101" t="s">
        <v>1225</v>
      </c>
      <c r="N8" s="101" t="s">
        <v>1224</v>
      </c>
      <c r="O8" s="101" t="s">
        <v>1225</v>
      </c>
      <c r="P8" s="79" t="s">
        <v>1224</v>
      </c>
      <c r="Q8" s="79" t="s">
        <v>1225</v>
      </c>
      <c r="R8" s="101" t="s">
        <v>1224</v>
      </c>
      <c r="S8" s="101" t="s">
        <v>1225</v>
      </c>
      <c r="T8" s="101" t="s">
        <v>1224</v>
      </c>
      <c r="U8" s="101" t="s">
        <v>1225</v>
      </c>
      <c r="V8" s="79" t="s">
        <v>1224</v>
      </c>
      <c r="W8" s="79" t="s">
        <v>1225</v>
      </c>
      <c r="X8" s="101" t="s">
        <v>1224</v>
      </c>
      <c r="Y8" s="101" t="s">
        <v>1225</v>
      </c>
      <c r="Z8" s="101" t="s">
        <v>1224</v>
      </c>
      <c r="AA8" s="101" t="s">
        <v>1225</v>
      </c>
      <c r="AB8" s="79" t="s">
        <v>1224</v>
      </c>
      <c r="AC8" s="79" t="s">
        <v>1225</v>
      </c>
      <c r="AD8" s="101" t="s">
        <v>1224</v>
      </c>
      <c r="AE8" s="101" t="s">
        <v>1225</v>
      </c>
      <c r="AF8" s="101" t="s">
        <v>1224</v>
      </c>
      <c r="AG8" s="101" t="s">
        <v>1225</v>
      </c>
      <c r="AH8" s="79" t="s">
        <v>1224</v>
      </c>
      <c r="AI8" s="79" t="s">
        <v>1225</v>
      </c>
      <c r="AJ8" s="101" t="s">
        <v>1224</v>
      </c>
      <c r="AK8" s="101" t="s">
        <v>1225</v>
      </c>
      <c r="AL8" s="101" t="s">
        <v>1224</v>
      </c>
      <c r="AM8" s="101" t="s">
        <v>1225</v>
      </c>
      <c r="AN8" s="79" t="s">
        <v>1224</v>
      </c>
      <c r="AO8" s="79" t="s">
        <v>1225</v>
      </c>
      <c r="AP8" s="101" t="s">
        <v>1224</v>
      </c>
      <c r="AQ8" s="101" t="s">
        <v>1225</v>
      </c>
      <c r="AR8" s="101" t="s">
        <v>1224</v>
      </c>
      <c r="AS8" s="101" t="s">
        <v>1225</v>
      </c>
      <c r="AT8" s="79" t="s">
        <v>1224</v>
      </c>
      <c r="AU8" s="79" t="s">
        <v>1225</v>
      </c>
      <c r="AV8" s="101" t="s">
        <v>1224</v>
      </c>
      <c r="AW8" s="101" t="s">
        <v>1225</v>
      </c>
      <c r="AX8" s="101" t="s">
        <v>1224</v>
      </c>
      <c r="AY8" s="101" t="s">
        <v>1225</v>
      </c>
      <c r="AZ8" s="79" t="s">
        <v>1224</v>
      </c>
      <c r="BA8" s="79" t="s">
        <v>1225</v>
      </c>
      <c r="BB8" s="101" t="s">
        <v>1224</v>
      </c>
      <c r="BC8" s="101" t="s">
        <v>1225</v>
      </c>
      <c r="BD8" s="101" t="s">
        <v>1224</v>
      </c>
      <c r="BE8" s="101" t="s">
        <v>1225</v>
      </c>
      <c r="BF8" s="79" t="s">
        <v>1224</v>
      </c>
      <c r="BG8" s="79" t="s">
        <v>1225</v>
      </c>
      <c r="BH8" s="101" t="s">
        <v>1224</v>
      </c>
      <c r="BI8" s="101" t="s">
        <v>1225</v>
      </c>
      <c r="BJ8" s="101" t="s">
        <v>1224</v>
      </c>
      <c r="BK8" s="101" t="s">
        <v>1225</v>
      </c>
      <c r="BL8" s="79" t="s">
        <v>1224</v>
      </c>
      <c r="BM8" s="79" t="s">
        <v>1225</v>
      </c>
      <c r="BN8" s="101" t="s">
        <v>1224</v>
      </c>
      <c r="BO8" s="101" t="s">
        <v>1225</v>
      </c>
      <c r="BP8" s="101" t="s">
        <v>1224</v>
      </c>
      <c r="BQ8" s="101" t="s">
        <v>1225</v>
      </c>
      <c r="BR8" s="79" t="s">
        <v>1224</v>
      </c>
      <c r="BS8" s="79" t="s">
        <v>1225</v>
      </c>
      <c r="BT8" s="101" t="s">
        <v>1224</v>
      </c>
      <c r="BU8" s="101" t="s">
        <v>1225</v>
      </c>
      <c r="BV8" s="101" t="s">
        <v>1224</v>
      </c>
      <c r="BW8" s="101" t="s">
        <v>1225</v>
      </c>
      <c r="BX8" s="79" t="s">
        <v>1224</v>
      </c>
      <c r="BY8" s="79" t="s">
        <v>1225</v>
      </c>
      <c r="BZ8" s="101" t="s">
        <v>1224</v>
      </c>
      <c r="CA8" s="101" t="s">
        <v>1225</v>
      </c>
      <c r="CB8" s="101" t="s">
        <v>1224</v>
      </c>
      <c r="CC8" s="101" t="s">
        <v>1225</v>
      </c>
      <c r="CD8" s="79" t="s">
        <v>1224</v>
      </c>
      <c r="CE8" s="79" t="s">
        <v>1225</v>
      </c>
      <c r="CF8" s="101" t="s">
        <v>1224</v>
      </c>
      <c r="CG8" s="101" t="s">
        <v>1225</v>
      </c>
      <c r="CH8" s="101" t="s">
        <v>1224</v>
      </c>
      <c r="CI8" s="101" t="s">
        <v>1225</v>
      </c>
      <c r="CJ8" s="79" t="s">
        <v>1224</v>
      </c>
      <c r="CK8" s="79" t="s">
        <v>1225</v>
      </c>
      <c r="CL8" s="101" t="s">
        <v>1224</v>
      </c>
      <c r="CM8" s="101" t="s">
        <v>1225</v>
      </c>
      <c r="CN8" s="101" t="s">
        <v>1224</v>
      </c>
      <c r="CO8" s="101" t="s">
        <v>1225</v>
      </c>
      <c r="CP8" s="79" t="s">
        <v>1224</v>
      </c>
      <c r="CQ8" s="79" t="s">
        <v>1225</v>
      </c>
      <c r="CR8" s="101" t="s">
        <v>1224</v>
      </c>
      <c r="CS8" s="101" t="s">
        <v>1225</v>
      </c>
      <c r="CT8" s="101" t="s">
        <v>1224</v>
      </c>
      <c r="CU8" s="101" t="s">
        <v>1225</v>
      </c>
      <c r="CV8" s="79" t="s">
        <v>1224</v>
      </c>
      <c r="CW8" s="79" t="s">
        <v>1225</v>
      </c>
      <c r="CX8" s="101" t="s">
        <v>1224</v>
      </c>
      <c r="CY8" s="101" t="s">
        <v>1225</v>
      </c>
      <c r="CZ8" s="101" t="s">
        <v>1224</v>
      </c>
      <c r="DA8" s="101" t="s">
        <v>1225</v>
      </c>
      <c r="DB8" s="79" t="s">
        <v>1224</v>
      </c>
      <c r="DC8" s="79" t="s">
        <v>1225</v>
      </c>
      <c r="DD8" s="101" t="s">
        <v>1224</v>
      </c>
      <c r="DE8" s="101" t="s">
        <v>1225</v>
      </c>
      <c r="DF8" s="101" t="s">
        <v>1224</v>
      </c>
      <c r="DG8" s="101" t="s">
        <v>1225</v>
      </c>
      <c r="DH8" s="79" t="s">
        <v>1224</v>
      </c>
      <c r="DI8" s="79" t="s">
        <v>1225</v>
      </c>
      <c r="DJ8" s="101" t="s">
        <v>1224</v>
      </c>
      <c r="DK8" s="101" t="s">
        <v>1225</v>
      </c>
      <c r="DL8" s="101" t="s">
        <v>1224</v>
      </c>
      <c r="DM8" s="101" t="s">
        <v>1225</v>
      </c>
      <c r="DN8" s="79" t="s">
        <v>1224</v>
      </c>
      <c r="DO8" s="79" t="s">
        <v>1225</v>
      </c>
      <c r="DP8" s="101" t="s">
        <v>1224</v>
      </c>
      <c r="DQ8" s="101" t="s">
        <v>1225</v>
      </c>
      <c r="DR8" s="101" t="s">
        <v>1224</v>
      </c>
      <c r="DS8" s="101" t="s">
        <v>1225</v>
      </c>
      <c r="DT8" s="79" t="s">
        <v>1224</v>
      </c>
      <c r="DU8" s="79" t="s">
        <v>1225</v>
      </c>
      <c r="DV8" s="101" t="s">
        <v>1224</v>
      </c>
      <c r="DW8" s="101" t="s">
        <v>1225</v>
      </c>
      <c r="DX8" s="101" t="s">
        <v>1224</v>
      </c>
      <c r="DY8" s="101" t="s">
        <v>1225</v>
      </c>
      <c r="DZ8" s="79" t="s">
        <v>1224</v>
      </c>
      <c r="EA8" s="79" t="s">
        <v>1225</v>
      </c>
      <c r="EB8" s="101" t="s">
        <v>1224</v>
      </c>
      <c r="EC8" s="101" t="s">
        <v>1225</v>
      </c>
      <c r="ED8" s="101" t="s">
        <v>1224</v>
      </c>
      <c r="EE8" s="101" t="s">
        <v>1225</v>
      </c>
      <c r="EF8" s="79" t="s">
        <v>1224</v>
      </c>
      <c r="EG8" s="79" t="s">
        <v>1225</v>
      </c>
      <c r="EH8" s="101" t="s">
        <v>1224</v>
      </c>
      <c r="EI8" s="101" t="s">
        <v>1225</v>
      </c>
      <c r="EJ8" s="101" t="s">
        <v>1224</v>
      </c>
      <c r="EK8" s="101" t="s">
        <v>1225</v>
      </c>
      <c r="EL8" s="79" t="s">
        <v>1224</v>
      </c>
      <c r="EM8" s="79" t="s">
        <v>1225</v>
      </c>
      <c r="EN8" s="101" t="s">
        <v>1224</v>
      </c>
      <c r="EO8" s="101" t="s">
        <v>1225</v>
      </c>
      <c r="EP8" s="101" t="s">
        <v>1224</v>
      </c>
      <c r="EQ8" s="101" t="s">
        <v>1225</v>
      </c>
      <c r="ER8" s="79" t="s">
        <v>1224</v>
      </c>
      <c r="ES8" s="79" t="s">
        <v>1225</v>
      </c>
    </row>
    <row r="9" spans="1:149" ht="7.15" customHeight="1">
      <c r="B9" s="14"/>
      <c r="C9" s="14"/>
      <c r="F9" s="14"/>
      <c r="G9" s="14"/>
      <c r="H9" s="14"/>
      <c r="I9" s="14"/>
      <c r="L9" s="14"/>
      <c r="M9" s="14"/>
      <c r="N9" s="14"/>
      <c r="O9" s="14"/>
      <c r="R9" s="14"/>
      <c r="S9" s="14"/>
      <c r="T9" s="14"/>
      <c r="U9" s="14"/>
      <c r="X9" s="14"/>
      <c r="Y9" s="14"/>
      <c r="Z9" s="14"/>
      <c r="AA9" s="14"/>
      <c r="AD9" s="14"/>
      <c r="AE9" s="14"/>
      <c r="AF9" s="14"/>
      <c r="AG9" s="14"/>
      <c r="AJ9" s="14"/>
      <c r="AK9" s="14"/>
      <c r="AL9" s="14"/>
      <c r="AM9" s="14"/>
      <c r="AP9" s="14"/>
      <c r="AQ9" s="14"/>
      <c r="AR9" s="14"/>
      <c r="AS9" s="14"/>
      <c r="AV9" s="14"/>
      <c r="AW9" s="14"/>
      <c r="AX9" s="14"/>
      <c r="AY9" s="14"/>
      <c r="BB9" s="14"/>
      <c r="BC9" s="14"/>
      <c r="BD9" s="14"/>
      <c r="BE9" s="14"/>
      <c r="BH9" s="14"/>
      <c r="BI9" s="14"/>
      <c r="BJ9" s="14"/>
      <c r="BK9" s="14"/>
      <c r="BN9" s="14"/>
      <c r="BO9" s="14"/>
      <c r="BP9" s="14"/>
      <c r="BQ9" s="14"/>
      <c r="BT9" s="14"/>
      <c r="BU9" s="14"/>
      <c r="BV9" s="14"/>
      <c r="BW9" s="14"/>
      <c r="BZ9" s="14"/>
      <c r="CA9" s="14"/>
      <c r="CB9" s="14"/>
      <c r="CC9" s="14"/>
      <c r="CF9" s="14"/>
      <c r="CG9" s="14"/>
      <c r="CH9" s="14"/>
      <c r="CI9" s="14"/>
      <c r="CL9" s="14"/>
      <c r="CM9" s="14"/>
      <c r="CN9" s="14"/>
      <c r="CO9" s="14"/>
      <c r="CR9" s="14"/>
      <c r="CS9" s="14"/>
      <c r="CT9" s="14"/>
      <c r="CU9" s="14"/>
      <c r="CX9" s="14"/>
      <c r="CY9" s="14"/>
      <c r="CZ9" s="14"/>
      <c r="DA9" s="14"/>
      <c r="DD9" s="14"/>
      <c r="DE9" s="14"/>
      <c r="DF9" s="14"/>
      <c r="DG9" s="14"/>
      <c r="DJ9" s="14"/>
      <c r="DK9" s="14"/>
      <c r="DL9" s="14"/>
      <c r="DM9" s="14"/>
      <c r="DP9" s="14"/>
      <c r="DQ9" s="14"/>
      <c r="DR9" s="14"/>
      <c r="DS9" s="14"/>
      <c r="DV9" s="14"/>
      <c r="DW9" s="14"/>
      <c r="DX9" s="14"/>
      <c r="DY9" s="14"/>
      <c r="EB9" s="14"/>
      <c r="EC9" s="14"/>
      <c r="ED9" s="14"/>
      <c r="EE9" s="14"/>
      <c r="EH9" s="14"/>
      <c r="EI9" s="14"/>
      <c r="EJ9" s="14"/>
      <c r="EK9" s="14"/>
      <c r="EN9" s="14"/>
      <c r="EO9" s="14"/>
      <c r="EP9" s="14"/>
      <c r="EQ9" s="14"/>
    </row>
    <row r="10" spans="1:149">
      <c r="A10" s="15" t="s">
        <v>23</v>
      </c>
      <c r="B10" s="108"/>
      <c r="C10" s="108"/>
      <c r="D10" s="21"/>
      <c r="E10" s="21"/>
      <c r="F10" s="108"/>
      <c r="G10" s="108"/>
      <c r="H10" s="108"/>
      <c r="I10" s="108"/>
      <c r="J10" s="21"/>
      <c r="K10" s="21"/>
      <c r="L10" s="108"/>
      <c r="M10" s="108"/>
      <c r="N10" s="108"/>
      <c r="O10" s="108"/>
      <c r="P10" s="21"/>
      <c r="Q10" s="21"/>
      <c r="R10" s="108"/>
      <c r="S10" s="108"/>
      <c r="T10" s="108"/>
      <c r="U10" s="108"/>
      <c r="V10" s="21"/>
      <c r="W10" s="21"/>
      <c r="X10" s="108"/>
      <c r="Y10" s="108"/>
      <c r="Z10" s="108"/>
      <c r="AA10" s="108"/>
      <c r="AB10" s="21"/>
      <c r="AC10" s="21"/>
      <c r="AD10" s="108"/>
      <c r="AE10" s="108"/>
      <c r="AF10" s="108"/>
      <c r="AG10" s="108"/>
      <c r="AH10" s="21"/>
      <c r="AI10" s="21"/>
      <c r="AJ10" s="108"/>
      <c r="AK10" s="108"/>
      <c r="AL10" s="108"/>
      <c r="AM10" s="108"/>
      <c r="AN10" s="21"/>
      <c r="AO10" s="21"/>
      <c r="AP10" s="108"/>
      <c r="AQ10" s="108"/>
      <c r="AR10" s="108"/>
      <c r="AS10" s="108"/>
      <c r="AT10" s="21"/>
      <c r="AU10" s="21"/>
      <c r="AV10" s="108"/>
      <c r="AW10" s="108"/>
      <c r="AX10" s="108"/>
      <c r="AY10" s="108"/>
      <c r="AZ10" s="21"/>
      <c r="BA10" s="21"/>
      <c r="BB10" s="108"/>
      <c r="BC10" s="108"/>
      <c r="BD10" s="108"/>
      <c r="BE10" s="108"/>
      <c r="BF10" s="21"/>
      <c r="BG10" s="21"/>
      <c r="BH10" s="108"/>
      <c r="BI10" s="108"/>
      <c r="BJ10" s="108"/>
      <c r="BK10" s="108"/>
      <c r="BL10" s="21"/>
      <c r="BM10" s="21"/>
      <c r="BN10" s="108"/>
      <c r="BO10" s="108"/>
      <c r="BP10" s="108"/>
      <c r="BQ10" s="108"/>
      <c r="BR10" s="21"/>
      <c r="BS10" s="21"/>
      <c r="BT10" s="108"/>
      <c r="BU10" s="108"/>
      <c r="BV10" s="108"/>
      <c r="BW10" s="108"/>
      <c r="BX10" s="21"/>
      <c r="BY10" s="21"/>
      <c r="BZ10" s="108"/>
      <c r="CA10" s="108"/>
      <c r="CB10" s="108"/>
      <c r="CC10" s="108"/>
      <c r="CD10" s="21"/>
      <c r="CE10" s="21"/>
      <c r="CF10" s="108"/>
      <c r="CG10" s="108"/>
      <c r="CH10" s="108"/>
      <c r="CI10" s="108"/>
      <c r="CJ10" s="21"/>
      <c r="CK10" s="21"/>
      <c r="CL10" s="108"/>
      <c r="CM10" s="108"/>
      <c r="CN10" s="108"/>
      <c r="CO10" s="108"/>
      <c r="CP10" s="21"/>
      <c r="CQ10" s="21"/>
      <c r="CR10" s="108"/>
      <c r="CS10" s="108"/>
      <c r="CT10" s="108"/>
      <c r="CU10" s="108"/>
      <c r="CV10" s="21"/>
      <c r="CW10" s="21"/>
      <c r="CX10" s="108"/>
      <c r="CY10" s="108"/>
      <c r="CZ10" s="108"/>
      <c r="DA10" s="108"/>
      <c r="DB10" s="21"/>
      <c r="DC10" s="21"/>
      <c r="DD10" s="108"/>
      <c r="DE10" s="108"/>
      <c r="DF10" s="108"/>
      <c r="DG10" s="108"/>
      <c r="DH10" s="21"/>
      <c r="DI10" s="21"/>
      <c r="DJ10" s="108"/>
      <c r="DK10" s="108"/>
      <c r="DL10" s="108"/>
      <c r="DM10" s="108"/>
      <c r="DN10" s="21"/>
      <c r="DO10" s="21"/>
      <c r="DP10" s="108"/>
      <c r="DQ10" s="108"/>
      <c r="DR10" s="108"/>
      <c r="DS10" s="108"/>
      <c r="DT10" s="21"/>
      <c r="DU10" s="21"/>
      <c r="DV10" s="108"/>
      <c r="DW10" s="108"/>
      <c r="DX10" s="108"/>
      <c r="DY10" s="108"/>
      <c r="DZ10" s="21"/>
      <c r="EA10" s="21"/>
      <c r="EB10" s="108"/>
      <c r="EC10" s="108"/>
      <c r="ED10" s="108"/>
      <c r="EE10" s="108"/>
      <c r="EF10" s="21"/>
      <c r="EG10" s="21"/>
      <c r="EH10" s="108"/>
      <c r="EI10" s="108"/>
      <c r="EJ10" s="108"/>
      <c r="EK10" s="108"/>
      <c r="EL10" s="21"/>
      <c r="EM10" s="21"/>
      <c r="EN10" s="108"/>
      <c r="EO10" s="108"/>
      <c r="EP10" s="108"/>
      <c r="EQ10" s="108"/>
      <c r="ER10" s="21"/>
      <c r="ES10" s="21"/>
    </row>
    <row r="11" spans="1:149">
      <c r="A11" s="16" t="s">
        <v>24</v>
      </c>
      <c r="B11" s="109">
        <v>85021305</v>
      </c>
      <c r="C11" s="109">
        <v>84514958</v>
      </c>
      <c r="D11" s="110">
        <v>23305154</v>
      </c>
      <c r="E11" s="110">
        <v>23229372</v>
      </c>
      <c r="F11" s="109">
        <v>2971631</v>
      </c>
      <c r="G11" s="109">
        <v>2966524</v>
      </c>
      <c r="H11" s="109">
        <v>10522281</v>
      </c>
      <c r="I11" s="109">
        <v>10495608</v>
      </c>
      <c r="J11" s="110">
        <v>18588078</v>
      </c>
      <c r="K11" s="110">
        <v>18589581</v>
      </c>
      <c r="L11" s="109">
        <v>6176247</v>
      </c>
      <c r="M11" s="109">
        <v>6162497</v>
      </c>
      <c r="N11" s="109">
        <v>161150</v>
      </c>
      <c r="O11" s="109">
        <v>161150</v>
      </c>
      <c r="P11" s="110">
        <v>10414284</v>
      </c>
      <c r="Q11" s="110">
        <v>10348618</v>
      </c>
      <c r="R11" s="109">
        <v>1884259</v>
      </c>
      <c r="S11" s="109">
        <v>1881638</v>
      </c>
      <c r="T11" s="109">
        <v>1334792</v>
      </c>
      <c r="U11" s="109">
        <v>1331243</v>
      </c>
      <c r="V11" s="110">
        <v>840095</v>
      </c>
      <c r="W11" s="110">
        <v>838359</v>
      </c>
      <c r="X11" s="109">
        <v>669083</v>
      </c>
      <c r="Y11" s="109">
        <v>669083</v>
      </c>
      <c r="Z11" s="109">
        <v>4176142</v>
      </c>
      <c r="AA11" s="109">
        <v>4165641</v>
      </c>
      <c r="AB11" s="110"/>
      <c r="AC11" s="110"/>
      <c r="AD11" s="109">
        <v>721001.2</v>
      </c>
      <c r="AE11" s="109">
        <v>720823.3</v>
      </c>
      <c r="AF11" s="109">
        <v>2201198</v>
      </c>
      <c r="AG11" s="109">
        <v>2181776</v>
      </c>
      <c r="AH11" s="110">
        <v>569819</v>
      </c>
      <c r="AI11" s="110">
        <v>569819</v>
      </c>
      <c r="AJ11" s="109"/>
      <c r="AK11" s="109"/>
      <c r="AL11" s="109">
        <v>712960</v>
      </c>
      <c r="AM11" s="109">
        <v>708559</v>
      </c>
      <c r="AN11" s="110">
        <v>60306</v>
      </c>
      <c r="AO11" s="110">
        <v>60306</v>
      </c>
      <c r="AP11" s="109">
        <v>1084694</v>
      </c>
      <c r="AQ11" s="109">
        <v>1084694</v>
      </c>
      <c r="AR11" s="109">
        <v>335223</v>
      </c>
      <c r="AS11" s="109">
        <v>330438</v>
      </c>
      <c r="AT11" s="110">
        <v>541328</v>
      </c>
      <c r="AU11" s="110">
        <v>534450</v>
      </c>
      <c r="AV11" s="109">
        <v>2203842</v>
      </c>
      <c r="AW11" s="109">
        <v>2203842</v>
      </c>
      <c r="AX11" s="109">
        <v>147342</v>
      </c>
      <c r="AY11" s="109">
        <v>145636</v>
      </c>
      <c r="AZ11" s="110">
        <v>143138</v>
      </c>
      <c r="BA11" s="110">
        <v>141694</v>
      </c>
      <c r="BB11" s="109">
        <v>575850</v>
      </c>
      <c r="BC11" s="109">
        <v>570361</v>
      </c>
      <c r="BD11" s="109">
        <v>102989</v>
      </c>
      <c r="BE11" s="109">
        <v>101681</v>
      </c>
      <c r="BF11" s="110">
        <v>29855</v>
      </c>
      <c r="BG11" s="110">
        <v>29855</v>
      </c>
      <c r="BH11" s="109">
        <v>57290</v>
      </c>
      <c r="BI11" s="109">
        <v>56644</v>
      </c>
      <c r="BJ11" s="109">
        <v>256286</v>
      </c>
      <c r="BK11" s="109">
        <v>255340</v>
      </c>
      <c r="BL11" s="110">
        <v>2320108</v>
      </c>
      <c r="BM11" s="110">
        <v>2312537</v>
      </c>
      <c r="BN11" s="109">
        <v>617818</v>
      </c>
      <c r="BO11" s="109">
        <v>608183</v>
      </c>
      <c r="BP11" s="109">
        <v>503408</v>
      </c>
      <c r="BQ11" s="109">
        <v>495015</v>
      </c>
      <c r="BR11" s="110">
        <v>272924</v>
      </c>
      <c r="BS11" s="110">
        <v>267234</v>
      </c>
      <c r="BT11" s="109">
        <v>42104</v>
      </c>
      <c r="BU11" s="109">
        <v>42104</v>
      </c>
      <c r="BV11" s="109">
        <v>239597</v>
      </c>
      <c r="BW11" s="109">
        <v>239460</v>
      </c>
      <c r="BX11" s="110">
        <v>78676</v>
      </c>
      <c r="BY11" s="110">
        <v>78676</v>
      </c>
      <c r="BZ11" s="109">
        <v>11294677</v>
      </c>
      <c r="CA11" s="109">
        <v>11294677</v>
      </c>
      <c r="CB11" s="109">
        <v>1939924</v>
      </c>
      <c r="CC11" s="109">
        <v>1927943</v>
      </c>
      <c r="CD11" s="110">
        <v>1205910</v>
      </c>
      <c r="CE11" s="110">
        <v>1198106</v>
      </c>
      <c r="CF11" s="109">
        <v>1057779</v>
      </c>
      <c r="CG11" s="109">
        <v>1051996</v>
      </c>
      <c r="CH11" s="109">
        <v>546448</v>
      </c>
      <c r="CI11" s="109">
        <v>545245</v>
      </c>
      <c r="CJ11" s="110">
        <v>289424</v>
      </c>
      <c r="CK11" s="110">
        <v>289424</v>
      </c>
      <c r="CL11" s="109">
        <v>254533</v>
      </c>
      <c r="CM11" s="109">
        <v>253750</v>
      </c>
      <c r="CN11" s="109">
        <v>206211</v>
      </c>
      <c r="CO11" s="109">
        <v>204245</v>
      </c>
      <c r="CP11" s="110">
        <v>345380</v>
      </c>
      <c r="CQ11" s="110">
        <v>344386</v>
      </c>
      <c r="CR11" s="109">
        <v>29968.6</v>
      </c>
      <c r="CS11" s="109">
        <v>29968.6</v>
      </c>
      <c r="CT11" s="109">
        <v>607700</v>
      </c>
      <c r="CU11" s="109">
        <v>606210</v>
      </c>
      <c r="CV11" s="110">
        <v>42840.900000000009</v>
      </c>
      <c r="CW11" s="110">
        <v>42840.900000000009</v>
      </c>
      <c r="CX11" s="109">
        <v>282233</v>
      </c>
      <c r="CY11" s="109">
        <v>282233</v>
      </c>
      <c r="CZ11" s="109">
        <v>428404</v>
      </c>
      <c r="DA11" s="109">
        <v>428404</v>
      </c>
      <c r="DB11" s="110">
        <v>3424259</v>
      </c>
      <c r="DC11" s="110">
        <v>3408155</v>
      </c>
      <c r="DD11" s="109">
        <v>398052</v>
      </c>
      <c r="DE11" s="109">
        <v>396387</v>
      </c>
      <c r="DF11" s="109">
        <v>155241</v>
      </c>
      <c r="DG11" s="109">
        <v>155241</v>
      </c>
      <c r="DH11" s="110">
        <v>57175</v>
      </c>
      <c r="DI11" s="110">
        <v>56211</v>
      </c>
      <c r="DJ11" s="109">
        <v>105650</v>
      </c>
      <c r="DK11" s="109">
        <v>103918</v>
      </c>
      <c r="DL11" s="109">
        <v>246739</v>
      </c>
      <c r="DM11" s="109">
        <v>244370</v>
      </c>
      <c r="DN11" s="110">
        <v>2079723</v>
      </c>
      <c r="DO11" s="110">
        <v>2057021</v>
      </c>
      <c r="DP11" s="109">
        <v>1428846</v>
      </c>
      <c r="DQ11" s="109">
        <v>1423845</v>
      </c>
      <c r="DR11" s="109">
        <v>2624051</v>
      </c>
      <c r="DS11" s="109">
        <v>2611139</v>
      </c>
      <c r="DT11" s="110">
        <v>4970612</v>
      </c>
      <c r="DU11" s="110">
        <v>4936559</v>
      </c>
      <c r="DV11" s="109">
        <v>406251</v>
      </c>
      <c r="DW11" s="109">
        <v>404172</v>
      </c>
      <c r="DX11" s="109">
        <v>340768</v>
      </c>
      <c r="DY11" s="109">
        <v>339953</v>
      </c>
      <c r="DZ11" s="110">
        <v>240591</v>
      </c>
      <c r="EA11" s="110">
        <v>240591</v>
      </c>
      <c r="EB11" s="109">
        <v>1011779</v>
      </c>
      <c r="EC11" s="109">
        <v>1007580</v>
      </c>
      <c r="ED11" s="109">
        <v>1013092</v>
      </c>
      <c r="EE11" s="109">
        <v>1004717</v>
      </c>
      <c r="EF11" s="110">
        <v>470397</v>
      </c>
      <c r="EG11" s="110">
        <v>469860</v>
      </c>
      <c r="EH11" s="109">
        <v>1437851</v>
      </c>
      <c r="EI11" s="109">
        <v>1433926</v>
      </c>
      <c r="EJ11" s="109">
        <v>1339622</v>
      </c>
      <c r="EK11" s="109">
        <v>1335464</v>
      </c>
      <c r="EL11" s="110">
        <v>618289</v>
      </c>
      <c r="EM11" s="110">
        <v>617156</v>
      </c>
      <c r="EN11" s="109">
        <v>501413</v>
      </c>
      <c r="EO11" s="109">
        <v>500840</v>
      </c>
      <c r="EP11" s="109">
        <v>832417</v>
      </c>
      <c r="EQ11" s="109">
        <v>829333</v>
      </c>
      <c r="ER11" s="110">
        <v>323162</v>
      </c>
      <c r="ES11" s="110">
        <v>322584</v>
      </c>
    </row>
    <row r="12" spans="1:149">
      <c r="A12" s="16" t="s">
        <v>25</v>
      </c>
      <c r="B12" s="109">
        <v>7218312</v>
      </c>
      <c r="C12" s="109">
        <v>7218312</v>
      </c>
      <c r="D12" s="110">
        <v>1422382</v>
      </c>
      <c r="E12" s="110">
        <v>1422382</v>
      </c>
      <c r="F12" s="109">
        <v>237169</v>
      </c>
      <c r="G12" s="109">
        <v>237169</v>
      </c>
      <c r="H12" s="109">
        <v>1290427</v>
      </c>
      <c r="I12" s="109">
        <v>1290427</v>
      </c>
      <c r="J12" s="110">
        <v>2345101</v>
      </c>
      <c r="K12" s="110">
        <v>2345101</v>
      </c>
      <c r="L12" s="109">
        <v>1689371</v>
      </c>
      <c r="M12" s="109">
        <v>1689371</v>
      </c>
      <c r="N12" s="109">
        <v>11446</v>
      </c>
      <c r="O12" s="109">
        <v>11446</v>
      </c>
      <c r="P12" s="110">
        <v>2440629</v>
      </c>
      <c r="Q12" s="110">
        <v>2440629</v>
      </c>
      <c r="R12" s="109">
        <v>663347</v>
      </c>
      <c r="S12" s="109">
        <v>663347</v>
      </c>
      <c r="T12" s="109">
        <v>244428</v>
      </c>
      <c r="U12" s="109">
        <v>244428</v>
      </c>
      <c r="V12" s="110">
        <v>414652</v>
      </c>
      <c r="W12" s="110">
        <v>414652</v>
      </c>
      <c r="X12" s="109">
        <v>334082</v>
      </c>
      <c r="Y12" s="109">
        <v>334082</v>
      </c>
      <c r="Z12" s="109">
        <v>1248581</v>
      </c>
      <c r="AA12" s="109">
        <v>1248581</v>
      </c>
      <c r="AB12" s="110"/>
      <c r="AC12" s="110"/>
      <c r="AD12" s="109">
        <v>1161</v>
      </c>
      <c r="AE12" s="109">
        <v>1161</v>
      </c>
      <c r="AF12" s="109">
        <v>1082224</v>
      </c>
      <c r="AG12" s="109">
        <v>1082224</v>
      </c>
      <c r="AH12" s="110">
        <v>164107</v>
      </c>
      <c r="AI12" s="110">
        <v>164107</v>
      </c>
      <c r="AJ12" s="109"/>
      <c r="AK12" s="109"/>
      <c r="AL12" s="109">
        <v>233349</v>
      </c>
      <c r="AM12" s="109">
        <v>233349</v>
      </c>
      <c r="AN12" s="110">
        <v>45516</v>
      </c>
      <c r="AO12" s="110">
        <v>45516</v>
      </c>
      <c r="AP12" s="109">
        <v>522070</v>
      </c>
      <c r="AQ12" s="109">
        <v>522070</v>
      </c>
      <c r="AR12" s="109">
        <v>297538</v>
      </c>
      <c r="AS12" s="109">
        <v>297538</v>
      </c>
      <c r="AT12" s="110">
        <v>278796</v>
      </c>
      <c r="AU12" s="110">
        <v>278796</v>
      </c>
      <c r="AV12" s="109">
        <v>811575</v>
      </c>
      <c r="AW12" s="109">
        <v>811575</v>
      </c>
      <c r="AX12" s="109">
        <v>203776</v>
      </c>
      <c r="AY12" s="109">
        <v>203776</v>
      </c>
      <c r="AZ12" s="110">
        <v>145795</v>
      </c>
      <c r="BA12" s="110">
        <v>145795</v>
      </c>
      <c r="BB12" s="109">
        <v>379692</v>
      </c>
      <c r="BC12" s="109">
        <v>379692</v>
      </c>
      <c r="BD12" s="109">
        <v>147318</v>
      </c>
      <c r="BE12" s="109">
        <v>147318</v>
      </c>
      <c r="BF12" s="110">
        <v>7886</v>
      </c>
      <c r="BG12" s="110">
        <v>7886</v>
      </c>
      <c r="BH12" s="109">
        <v>37833</v>
      </c>
      <c r="BI12" s="109">
        <v>37833</v>
      </c>
      <c r="BJ12" s="109">
        <v>241173</v>
      </c>
      <c r="BK12" s="109">
        <v>241173</v>
      </c>
      <c r="BL12" s="110">
        <v>1376029</v>
      </c>
      <c r="BM12" s="110">
        <v>1376029</v>
      </c>
      <c r="BN12" s="109">
        <v>512360</v>
      </c>
      <c r="BO12" s="109">
        <v>512360</v>
      </c>
      <c r="BP12" s="109">
        <v>258059</v>
      </c>
      <c r="BQ12" s="109">
        <v>258059</v>
      </c>
      <c r="BR12" s="110">
        <v>153894</v>
      </c>
      <c r="BS12" s="110">
        <v>153894</v>
      </c>
      <c r="BT12" s="109">
        <v>46377</v>
      </c>
      <c r="BU12" s="109">
        <v>46377</v>
      </c>
      <c r="BV12" s="109">
        <v>140287</v>
      </c>
      <c r="BW12" s="109">
        <v>140287</v>
      </c>
      <c r="BX12" s="110">
        <v>92633</v>
      </c>
      <c r="BY12" s="110">
        <v>92633</v>
      </c>
      <c r="BZ12" s="109">
        <v>3194377</v>
      </c>
      <c r="CA12" s="109">
        <v>3194377</v>
      </c>
      <c r="CB12" s="109">
        <v>664327</v>
      </c>
      <c r="CC12" s="109">
        <v>664328</v>
      </c>
      <c r="CD12" s="110">
        <v>472029</v>
      </c>
      <c r="CE12" s="110">
        <v>472029</v>
      </c>
      <c r="CF12" s="109">
        <v>534803</v>
      </c>
      <c r="CG12" s="109">
        <v>534803</v>
      </c>
      <c r="CH12" s="109">
        <v>310761</v>
      </c>
      <c r="CI12" s="109">
        <v>310761</v>
      </c>
      <c r="CJ12" s="110">
        <v>198473</v>
      </c>
      <c r="CK12" s="110">
        <v>198473</v>
      </c>
      <c r="CL12" s="109">
        <v>94074</v>
      </c>
      <c r="CM12" s="109">
        <v>94074</v>
      </c>
      <c r="CN12" s="109">
        <v>112706</v>
      </c>
      <c r="CO12" s="109">
        <v>112706</v>
      </c>
      <c r="CP12" s="110">
        <v>54809</v>
      </c>
      <c r="CQ12" s="110">
        <v>54809</v>
      </c>
      <c r="CR12" s="109">
        <v>7686.9</v>
      </c>
      <c r="CS12" s="109">
        <v>7686.9</v>
      </c>
      <c r="CT12" s="109">
        <v>296504</v>
      </c>
      <c r="CU12" s="109">
        <v>296504</v>
      </c>
      <c r="CV12" s="110">
        <v>41616.800000000003</v>
      </c>
      <c r="CW12" s="110">
        <v>41616.800000000003</v>
      </c>
      <c r="CX12" s="109">
        <v>244570</v>
      </c>
      <c r="CY12" s="109">
        <v>244570</v>
      </c>
      <c r="CZ12" s="109">
        <v>135579</v>
      </c>
      <c r="DA12" s="109">
        <v>135579</v>
      </c>
      <c r="DB12" s="110">
        <v>789586</v>
      </c>
      <c r="DC12" s="110">
        <v>789586</v>
      </c>
      <c r="DD12" s="109">
        <v>235073</v>
      </c>
      <c r="DE12" s="109">
        <v>235073</v>
      </c>
      <c r="DF12" s="109">
        <v>129</v>
      </c>
      <c r="DG12" s="109">
        <v>129</v>
      </c>
      <c r="DH12" s="110">
        <v>33043</v>
      </c>
      <c r="DI12" s="110">
        <v>33043</v>
      </c>
      <c r="DJ12" s="109">
        <v>78130</v>
      </c>
      <c r="DK12" s="109">
        <v>78130</v>
      </c>
      <c r="DL12" s="109">
        <v>227631</v>
      </c>
      <c r="DM12" s="109">
        <v>227631</v>
      </c>
      <c r="DN12" s="110">
        <v>1264661</v>
      </c>
      <c r="DO12" s="110">
        <v>1264661</v>
      </c>
      <c r="DP12" s="109">
        <v>662693</v>
      </c>
      <c r="DQ12" s="109">
        <v>662693</v>
      </c>
      <c r="DR12" s="109">
        <v>581012</v>
      </c>
      <c r="DS12" s="109">
        <v>581012</v>
      </c>
      <c r="DT12" s="110">
        <v>1278593</v>
      </c>
      <c r="DU12" s="110">
        <v>1278593</v>
      </c>
      <c r="DV12" s="109">
        <v>119330</v>
      </c>
      <c r="DW12" s="109">
        <v>119330</v>
      </c>
      <c r="DX12" s="109">
        <v>107892</v>
      </c>
      <c r="DY12" s="109">
        <v>107892</v>
      </c>
      <c r="DZ12" s="110">
        <v>363</v>
      </c>
      <c r="EA12" s="110">
        <v>363</v>
      </c>
      <c r="EB12" s="109">
        <v>449212</v>
      </c>
      <c r="EC12" s="109">
        <v>449212</v>
      </c>
      <c r="ED12" s="109">
        <v>338553</v>
      </c>
      <c r="EE12" s="109">
        <v>338553</v>
      </c>
      <c r="EF12" s="110">
        <v>171701</v>
      </c>
      <c r="EG12" s="110">
        <v>171701</v>
      </c>
      <c r="EH12" s="109">
        <v>518288</v>
      </c>
      <c r="EI12" s="109">
        <v>518288</v>
      </c>
      <c r="EJ12" s="109">
        <v>479618</v>
      </c>
      <c r="EK12" s="109">
        <v>479618</v>
      </c>
      <c r="EL12" s="110">
        <v>0</v>
      </c>
      <c r="EM12" s="110">
        <v>0</v>
      </c>
      <c r="EN12" s="109">
        <v>76856</v>
      </c>
      <c r="EO12" s="109">
        <v>76856</v>
      </c>
      <c r="EP12" s="109">
        <v>168667</v>
      </c>
      <c r="EQ12" s="109">
        <v>168667</v>
      </c>
      <c r="ER12" s="110">
        <v>225545</v>
      </c>
      <c r="ES12" s="110">
        <v>225545</v>
      </c>
    </row>
    <row r="13" spans="1:149">
      <c r="A13" s="18" t="s">
        <v>26</v>
      </c>
      <c r="B13" s="241">
        <v>23571768</v>
      </c>
      <c r="C13" s="241">
        <v>81186740</v>
      </c>
      <c r="D13" s="238">
        <v>3886079</v>
      </c>
      <c r="E13" s="238">
        <v>5656993</v>
      </c>
      <c r="F13" s="241">
        <v>497787</v>
      </c>
      <c r="G13" s="241">
        <v>770888</v>
      </c>
      <c r="H13" s="241">
        <v>1386193</v>
      </c>
      <c r="I13" s="241">
        <v>2264338</v>
      </c>
      <c r="J13" s="238">
        <v>2552757</v>
      </c>
      <c r="K13" s="238">
        <v>4338193</v>
      </c>
      <c r="L13" s="241">
        <v>1449468</v>
      </c>
      <c r="M13" s="241">
        <v>2163979</v>
      </c>
      <c r="N13" s="241">
        <v>37735</v>
      </c>
      <c r="O13" s="241">
        <v>231010</v>
      </c>
      <c r="P13" s="238">
        <v>1539546</v>
      </c>
      <c r="Q13" s="238">
        <v>8426582</v>
      </c>
      <c r="R13" s="241">
        <v>256824</v>
      </c>
      <c r="S13" s="241">
        <v>536851</v>
      </c>
      <c r="T13" s="241">
        <v>323708</v>
      </c>
      <c r="U13" s="241">
        <v>487795</v>
      </c>
      <c r="V13" s="238">
        <v>158228</v>
      </c>
      <c r="W13" s="238">
        <v>197433</v>
      </c>
      <c r="X13" s="241">
        <v>89158</v>
      </c>
      <c r="Y13" s="241">
        <v>126672</v>
      </c>
      <c r="Z13" s="241">
        <v>712037</v>
      </c>
      <c r="AA13" s="241">
        <v>1527996</v>
      </c>
      <c r="AB13" s="238"/>
      <c r="AC13" s="238"/>
      <c r="AD13" s="241">
        <v>57242.2</v>
      </c>
      <c r="AE13" s="241">
        <v>65137.3</v>
      </c>
      <c r="AF13" s="241">
        <v>419183</v>
      </c>
      <c r="AG13" s="241">
        <v>807460</v>
      </c>
      <c r="AH13" s="238">
        <v>143019</v>
      </c>
      <c r="AI13" s="238">
        <v>269133</v>
      </c>
      <c r="AJ13" s="241"/>
      <c r="AK13" s="241"/>
      <c r="AL13" s="241">
        <v>220282</v>
      </c>
      <c r="AM13" s="241">
        <v>539497</v>
      </c>
      <c r="AN13" s="238">
        <v>27730</v>
      </c>
      <c r="AO13" s="238">
        <v>30088</v>
      </c>
      <c r="AP13" s="241">
        <v>269383</v>
      </c>
      <c r="AQ13" s="241">
        <v>707479</v>
      </c>
      <c r="AR13" s="241">
        <v>118214</v>
      </c>
      <c r="AS13" s="241">
        <v>267905</v>
      </c>
      <c r="AT13" s="238">
        <v>168695</v>
      </c>
      <c r="AU13" s="238">
        <v>333691</v>
      </c>
      <c r="AV13" s="241">
        <v>875834</v>
      </c>
      <c r="AW13" s="241">
        <v>1539816</v>
      </c>
      <c r="AX13" s="241">
        <v>104224</v>
      </c>
      <c r="AY13" s="241">
        <v>246526</v>
      </c>
      <c r="AZ13" s="238">
        <v>37199</v>
      </c>
      <c r="BA13" s="238">
        <v>107832</v>
      </c>
      <c r="BB13" s="241">
        <v>317548</v>
      </c>
      <c r="BC13" s="241">
        <v>529638</v>
      </c>
      <c r="BD13" s="241">
        <v>29462</v>
      </c>
      <c r="BE13" s="241">
        <v>51617</v>
      </c>
      <c r="BF13" s="238">
        <v>7576</v>
      </c>
      <c r="BG13" s="238">
        <v>11319</v>
      </c>
      <c r="BH13" s="241">
        <v>23071</v>
      </c>
      <c r="BI13" s="241">
        <v>42457</v>
      </c>
      <c r="BJ13" s="241">
        <v>106775</v>
      </c>
      <c r="BK13" s="241">
        <v>178479</v>
      </c>
      <c r="BL13" s="238">
        <v>757897</v>
      </c>
      <c r="BM13" s="238">
        <v>1507800</v>
      </c>
      <c r="BN13" s="241">
        <v>236575</v>
      </c>
      <c r="BO13" s="241">
        <v>344911</v>
      </c>
      <c r="BP13" s="241">
        <v>144741</v>
      </c>
      <c r="BQ13" s="241">
        <v>247203</v>
      </c>
      <c r="BR13" s="238">
        <v>70587</v>
      </c>
      <c r="BS13" s="238">
        <v>156646</v>
      </c>
      <c r="BT13" s="241">
        <v>4483</v>
      </c>
      <c r="BU13" s="241">
        <v>6627</v>
      </c>
      <c r="BV13" s="241">
        <v>46695</v>
      </c>
      <c r="BW13" s="241">
        <v>56653</v>
      </c>
      <c r="BX13" s="238">
        <v>65</v>
      </c>
      <c r="BY13" s="238">
        <v>65</v>
      </c>
      <c r="BZ13" s="241">
        <v>3422561</v>
      </c>
      <c r="CA13" s="241">
        <v>9431730</v>
      </c>
      <c r="CB13" s="241">
        <v>697296</v>
      </c>
      <c r="CC13" s="241">
        <v>1873473</v>
      </c>
      <c r="CD13" s="238">
        <v>450907</v>
      </c>
      <c r="CE13" s="238">
        <v>982703</v>
      </c>
      <c r="CF13" s="241">
        <v>297190</v>
      </c>
      <c r="CG13" s="241">
        <v>694640</v>
      </c>
      <c r="CH13" s="241">
        <v>147228</v>
      </c>
      <c r="CI13" s="241">
        <v>159994</v>
      </c>
      <c r="CJ13" s="238">
        <v>122307</v>
      </c>
      <c r="CK13" s="238">
        <v>132825</v>
      </c>
      <c r="CL13" s="241">
        <v>24213</v>
      </c>
      <c r="CM13" s="241">
        <v>32138</v>
      </c>
      <c r="CN13" s="241">
        <v>50054</v>
      </c>
      <c r="CO13" s="241">
        <v>166206</v>
      </c>
      <c r="CP13" s="238">
        <v>63095</v>
      </c>
      <c r="CQ13" s="238">
        <v>120510</v>
      </c>
      <c r="CR13" s="241">
        <v>198.6</v>
      </c>
      <c r="CS13" s="241">
        <v>198.6</v>
      </c>
      <c r="CT13" s="241">
        <v>174650</v>
      </c>
      <c r="CU13" s="241">
        <v>210502</v>
      </c>
      <c r="CV13" s="238">
        <v>15662.9</v>
      </c>
      <c r="CW13" s="238">
        <v>24738</v>
      </c>
      <c r="CX13" s="241">
        <v>148780</v>
      </c>
      <c r="CY13" s="241">
        <v>336247</v>
      </c>
      <c r="CZ13" s="241">
        <v>177525</v>
      </c>
      <c r="DA13" s="241">
        <v>404481</v>
      </c>
      <c r="DB13" s="238">
        <v>829759</v>
      </c>
      <c r="DC13" s="238">
        <v>2858092</v>
      </c>
      <c r="DD13" s="241">
        <v>102757</v>
      </c>
      <c r="DE13" s="241">
        <v>433481</v>
      </c>
      <c r="DF13" s="241">
        <v>13587</v>
      </c>
      <c r="DG13" s="241">
        <v>14132</v>
      </c>
      <c r="DH13" s="238">
        <v>29413</v>
      </c>
      <c r="DI13" s="238">
        <v>41558</v>
      </c>
      <c r="DJ13" s="241">
        <v>36378</v>
      </c>
      <c r="DK13" s="241">
        <v>61952</v>
      </c>
      <c r="DL13" s="241">
        <v>97539</v>
      </c>
      <c r="DM13" s="241">
        <v>178773</v>
      </c>
      <c r="DN13" s="238">
        <v>494260</v>
      </c>
      <c r="DO13" s="238">
        <v>955736</v>
      </c>
      <c r="DP13" s="241">
        <v>240921</v>
      </c>
      <c r="DQ13" s="241">
        <v>508652</v>
      </c>
      <c r="DR13" s="241">
        <v>483228</v>
      </c>
      <c r="DS13" s="241">
        <v>1528337</v>
      </c>
      <c r="DT13" s="238">
        <v>1097619</v>
      </c>
      <c r="DU13" s="238">
        <v>2247908</v>
      </c>
      <c r="DV13" s="241">
        <v>89047</v>
      </c>
      <c r="DW13" s="241">
        <v>105608</v>
      </c>
      <c r="DX13" s="241">
        <v>103785</v>
      </c>
      <c r="DY13" s="241">
        <v>119010</v>
      </c>
      <c r="DZ13" s="238">
        <v>33781</v>
      </c>
      <c r="EA13" s="238">
        <v>38496</v>
      </c>
      <c r="EB13" s="241">
        <v>244850</v>
      </c>
      <c r="EC13" s="241">
        <v>346388</v>
      </c>
      <c r="ED13" s="241">
        <v>284680</v>
      </c>
      <c r="EE13" s="241">
        <v>438382</v>
      </c>
      <c r="EF13" s="238">
        <v>223322</v>
      </c>
      <c r="EG13" s="238">
        <v>364149</v>
      </c>
      <c r="EH13" s="241">
        <v>667984</v>
      </c>
      <c r="EI13" s="241">
        <v>789163</v>
      </c>
      <c r="EJ13" s="241">
        <v>240706</v>
      </c>
      <c r="EK13" s="241">
        <v>448529</v>
      </c>
      <c r="EL13" s="238">
        <v>153808</v>
      </c>
      <c r="EM13" s="238">
        <v>311183</v>
      </c>
      <c r="EN13" s="241">
        <v>63401</v>
      </c>
      <c r="EO13" s="241">
        <v>81460</v>
      </c>
      <c r="EP13" s="241">
        <v>173909</v>
      </c>
      <c r="EQ13" s="241">
        <v>351489</v>
      </c>
      <c r="ER13" s="238">
        <v>147358</v>
      </c>
      <c r="ES13" s="238">
        <v>180315</v>
      </c>
    </row>
    <row r="14" spans="1:149">
      <c r="A14" s="15" t="s">
        <v>27</v>
      </c>
      <c r="B14" s="242">
        <v>115811385</v>
      </c>
      <c r="C14" s="242">
        <v>172920010</v>
      </c>
      <c r="D14" s="111">
        <v>28613615</v>
      </c>
      <c r="E14" s="111">
        <v>30308747</v>
      </c>
      <c r="F14" s="242">
        <v>3706587</v>
      </c>
      <c r="G14" s="242">
        <v>3974581</v>
      </c>
      <c r="H14" s="242">
        <v>13198901</v>
      </c>
      <c r="I14" s="242">
        <v>14050373</v>
      </c>
      <c r="J14" s="111">
        <v>23485936</v>
      </c>
      <c r="K14" s="111">
        <v>25272875</v>
      </c>
      <c r="L14" s="242">
        <v>9315086</v>
      </c>
      <c r="M14" s="242">
        <v>10015847</v>
      </c>
      <c r="N14" s="242">
        <v>210331</v>
      </c>
      <c r="O14" s="242">
        <v>403606</v>
      </c>
      <c r="P14" s="111">
        <v>14394459</v>
      </c>
      <c r="Q14" s="111">
        <v>21215829</v>
      </c>
      <c r="R14" s="242">
        <v>2804430</v>
      </c>
      <c r="S14" s="242">
        <v>3081836</v>
      </c>
      <c r="T14" s="242">
        <v>1902928</v>
      </c>
      <c r="U14" s="242">
        <v>2063466</v>
      </c>
      <c r="V14" s="111">
        <v>1412975</v>
      </c>
      <c r="W14" s="111">
        <v>1450444</v>
      </c>
      <c r="X14" s="242">
        <v>1092323</v>
      </c>
      <c r="Y14" s="242">
        <v>1129837</v>
      </c>
      <c r="Z14" s="242">
        <v>6136760</v>
      </c>
      <c r="AA14" s="242">
        <v>6942218</v>
      </c>
      <c r="AB14" s="111"/>
      <c r="AC14" s="111"/>
      <c r="AD14" s="242">
        <v>779404.39999999991</v>
      </c>
      <c r="AE14" s="242">
        <v>787121.60000000009</v>
      </c>
      <c r="AF14" s="242">
        <v>3702605</v>
      </c>
      <c r="AG14" s="242">
        <v>4071460</v>
      </c>
      <c r="AH14" s="111">
        <v>876945</v>
      </c>
      <c r="AI14" s="111">
        <v>1003059</v>
      </c>
      <c r="AJ14" s="242"/>
      <c r="AK14" s="242"/>
      <c r="AL14" s="242">
        <v>1166591</v>
      </c>
      <c r="AM14" s="242">
        <v>1481405</v>
      </c>
      <c r="AN14" s="111">
        <v>133552</v>
      </c>
      <c r="AO14" s="111">
        <v>135910</v>
      </c>
      <c r="AP14" s="242">
        <v>1876147</v>
      </c>
      <c r="AQ14" s="242">
        <v>2314243</v>
      </c>
      <c r="AR14" s="242">
        <v>750975</v>
      </c>
      <c r="AS14" s="242">
        <v>895881</v>
      </c>
      <c r="AT14" s="111">
        <v>988819</v>
      </c>
      <c r="AU14" s="111">
        <v>1146937</v>
      </c>
      <c r="AV14" s="242">
        <v>3891251</v>
      </c>
      <c r="AW14" s="242">
        <v>4555233</v>
      </c>
      <c r="AX14" s="242">
        <v>455342</v>
      </c>
      <c r="AY14" s="242">
        <v>595938</v>
      </c>
      <c r="AZ14" s="111">
        <v>326132</v>
      </c>
      <c r="BA14" s="111">
        <v>395321</v>
      </c>
      <c r="BB14" s="242">
        <v>1273090</v>
      </c>
      <c r="BC14" s="242">
        <v>1479691</v>
      </c>
      <c r="BD14" s="242">
        <v>279769</v>
      </c>
      <c r="BE14" s="242">
        <v>300616</v>
      </c>
      <c r="BF14" s="111">
        <v>45317</v>
      </c>
      <c r="BG14" s="111">
        <v>49060</v>
      </c>
      <c r="BH14" s="242">
        <v>118194</v>
      </c>
      <c r="BI14" s="242">
        <v>136934</v>
      </c>
      <c r="BJ14" s="242">
        <v>604234</v>
      </c>
      <c r="BK14" s="242">
        <v>674992</v>
      </c>
      <c r="BL14" s="111">
        <v>4454034</v>
      </c>
      <c r="BM14" s="111">
        <v>5196366</v>
      </c>
      <c r="BN14" s="242">
        <v>1366753</v>
      </c>
      <c r="BO14" s="242">
        <v>1465454</v>
      </c>
      <c r="BP14" s="242">
        <v>906208</v>
      </c>
      <c r="BQ14" s="242">
        <v>1000277</v>
      </c>
      <c r="BR14" s="111">
        <v>497405</v>
      </c>
      <c r="BS14" s="111">
        <v>577774</v>
      </c>
      <c r="BT14" s="242">
        <v>92964</v>
      </c>
      <c r="BU14" s="242">
        <v>95108</v>
      </c>
      <c r="BV14" s="242">
        <v>426579</v>
      </c>
      <c r="BW14" s="242">
        <v>436400</v>
      </c>
      <c r="BX14" s="111">
        <v>171374</v>
      </c>
      <c r="BY14" s="111">
        <v>171374</v>
      </c>
      <c r="BZ14" s="242">
        <v>17911615</v>
      </c>
      <c r="CA14" s="242">
        <v>23920784</v>
      </c>
      <c r="CB14" s="242">
        <v>3301547</v>
      </c>
      <c r="CC14" s="242">
        <v>4465744</v>
      </c>
      <c r="CD14" s="111">
        <v>2128846</v>
      </c>
      <c r="CE14" s="111">
        <v>2652838</v>
      </c>
      <c r="CF14" s="242">
        <v>1889772</v>
      </c>
      <c r="CG14" s="242">
        <v>2281439</v>
      </c>
      <c r="CH14" s="242">
        <v>1004437</v>
      </c>
      <c r="CI14" s="242">
        <v>1016000</v>
      </c>
      <c r="CJ14" s="111">
        <v>610204</v>
      </c>
      <c r="CK14" s="111">
        <v>620722</v>
      </c>
      <c r="CL14" s="242">
        <v>372820</v>
      </c>
      <c r="CM14" s="242">
        <v>379962</v>
      </c>
      <c r="CN14" s="242">
        <v>368971</v>
      </c>
      <c r="CO14" s="242">
        <v>483157</v>
      </c>
      <c r="CP14" s="111">
        <v>463284</v>
      </c>
      <c r="CQ14" s="111">
        <v>519705</v>
      </c>
      <c r="CR14" s="242">
        <v>37854.1</v>
      </c>
      <c r="CS14" s="242">
        <v>37854.1</v>
      </c>
      <c r="CT14" s="242">
        <v>1078854</v>
      </c>
      <c r="CU14" s="242">
        <v>1113216</v>
      </c>
      <c r="CV14" s="111">
        <v>100120.6</v>
      </c>
      <c r="CW14" s="111">
        <v>109195.70000000001</v>
      </c>
      <c r="CX14" s="242">
        <v>675583</v>
      </c>
      <c r="CY14" s="242">
        <v>863050</v>
      </c>
      <c r="CZ14" s="242">
        <v>741508</v>
      </c>
      <c r="DA14" s="242">
        <v>968464</v>
      </c>
      <c r="DB14" s="111">
        <v>5043604</v>
      </c>
      <c r="DC14" s="111">
        <v>7055833</v>
      </c>
      <c r="DD14" s="242">
        <v>735882</v>
      </c>
      <c r="DE14" s="242">
        <v>1064941</v>
      </c>
      <c r="DF14" s="242">
        <v>168957</v>
      </c>
      <c r="DG14" s="242">
        <v>169502</v>
      </c>
      <c r="DH14" s="111">
        <v>119631</v>
      </c>
      <c r="DI14" s="111">
        <v>130812</v>
      </c>
      <c r="DJ14" s="242">
        <v>220158</v>
      </c>
      <c r="DK14" s="242">
        <v>244000</v>
      </c>
      <c r="DL14" s="242">
        <v>571909</v>
      </c>
      <c r="DM14" s="242">
        <v>650774</v>
      </c>
      <c r="DN14" s="111">
        <v>3838644</v>
      </c>
      <c r="DO14" s="111">
        <v>4277418</v>
      </c>
      <c r="DP14" s="242">
        <v>2332460</v>
      </c>
      <c r="DQ14" s="242">
        <v>2595190</v>
      </c>
      <c r="DR14" s="242">
        <v>3688291</v>
      </c>
      <c r="DS14" s="242">
        <v>4720488</v>
      </c>
      <c r="DT14" s="111">
        <v>7346824</v>
      </c>
      <c r="DU14" s="111">
        <v>8463060</v>
      </c>
      <c r="DV14" s="242">
        <v>614628</v>
      </c>
      <c r="DW14" s="242">
        <v>629110</v>
      </c>
      <c r="DX14" s="242">
        <v>552445</v>
      </c>
      <c r="DY14" s="242">
        <v>566855</v>
      </c>
      <c r="DZ14" s="111">
        <v>274735</v>
      </c>
      <c r="EA14" s="111">
        <v>279450</v>
      </c>
      <c r="EB14" s="242">
        <v>1705841</v>
      </c>
      <c r="EC14" s="242">
        <v>1803180</v>
      </c>
      <c r="ED14" s="242">
        <v>1636325</v>
      </c>
      <c r="EE14" s="242">
        <v>1781652</v>
      </c>
      <c r="EF14" s="111">
        <v>865420</v>
      </c>
      <c r="EG14" s="111">
        <v>1005710</v>
      </c>
      <c r="EH14" s="242">
        <v>2624123</v>
      </c>
      <c r="EI14" s="242">
        <v>2741377</v>
      </c>
      <c r="EJ14" s="242">
        <v>2059946</v>
      </c>
      <c r="EK14" s="242">
        <v>2263611</v>
      </c>
      <c r="EL14" s="111">
        <v>772097</v>
      </c>
      <c r="EM14" s="111">
        <v>928339</v>
      </c>
      <c r="EN14" s="242">
        <v>641670</v>
      </c>
      <c r="EO14" s="242">
        <v>659156</v>
      </c>
      <c r="EP14" s="242">
        <v>1174993</v>
      </c>
      <c r="EQ14" s="242">
        <v>1349489</v>
      </c>
      <c r="ER14" s="111">
        <v>696065</v>
      </c>
      <c r="ES14" s="111">
        <v>728444</v>
      </c>
    </row>
    <row r="15" spans="1:149" ht="7.15" customHeight="1">
      <c r="A15" s="16"/>
      <c r="B15" s="109"/>
      <c r="C15" s="109"/>
      <c r="D15" s="110"/>
      <c r="E15" s="110"/>
      <c r="F15" s="109"/>
      <c r="G15" s="109"/>
      <c r="H15" s="109"/>
      <c r="I15" s="109"/>
      <c r="J15" s="110"/>
      <c r="K15" s="110"/>
      <c r="L15" s="109"/>
      <c r="M15" s="109"/>
      <c r="N15" s="109"/>
      <c r="O15" s="109"/>
      <c r="P15" s="110"/>
      <c r="Q15" s="110"/>
      <c r="R15" s="109"/>
      <c r="S15" s="109"/>
      <c r="T15" s="109"/>
      <c r="U15" s="109"/>
      <c r="V15" s="110"/>
      <c r="W15" s="110"/>
      <c r="X15" s="109"/>
      <c r="Y15" s="109"/>
      <c r="Z15" s="109"/>
      <c r="AA15" s="109"/>
      <c r="AB15" s="110"/>
      <c r="AC15" s="110"/>
      <c r="AD15" s="109"/>
      <c r="AE15" s="109"/>
      <c r="AF15" s="109"/>
      <c r="AG15" s="109"/>
      <c r="AH15" s="110"/>
      <c r="AI15" s="110"/>
      <c r="AJ15" s="109"/>
      <c r="AK15" s="109"/>
      <c r="AL15" s="109"/>
      <c r="AM15" s="109"/>
      <c r="AN15" s="110"/>
      <c r="AO15" s="110"/>
      <c r="AP15" s="109"/>
      <c r="AQ15" s="109"/>
      <c r="AR15" s="109"/>
      <c r="AS15" s="109"/>
      <c r="AT15" s="110"/>
      <c r="AU15" s="110"/>
      <c r="AV15" s="109"/>
      <c r="AW15" s="109"/>
      <c r="AX15" s="109"/>
      <c r="AY15" s="109"/>
      <c r="AZ15" s="110"/>
      <c r="BA15" s="110"/>
      <c r="BB15" s="109"/>
      <c r="BC15" s="109"/>
      <c r="BD15" s="109"/>
      <c r="BE15" s="109"/>
      <c r="BF15" s="110"/>
      <c r="BG15" s="110"/>
      <c r="BH15" s="109"/>
      <c r="BI15" s="109"/>
      <c r="BJ15" s="109"/>
      <c r="BK15" s="109"/>
      <c r="BL15" s="110"/>
      <c r="BM15" s="110"/>
      <c r="BN15" s="109"/>
      <c r="BO15" s="109"/>
      <c r="BP15" s="109"/>
      <c r="BQ15" s="109"/>
      <c r="BR15" s="110"/>
      <c r="BS15" s="110"/>
      <c r="BT15" s="109"/>
      <c r="BU15" s="109"/>
      <c r="BV15" s="109"/>
      <c r="BW15" s="109"/>
      <c r="BX15" s="110"/>
      <c r="BY15" s="110"/>
      <c r="BZ15" s="109"/>
      <c r="CA15" s="109"/>
      <c r="CB15" s="109"/>
      <c r="CC15" s="109"/>
      <c r="CD15" s="110"/>
      <c r="CE15" s="110"/>
      <c r="CF15" s="109"/>
      <c r="CG15" s="109"/>
      <c r="CH15" s="109"/>
      <c r="CI15" s="109"/>
      <c r="CJ15" s="110"/>
      <c r="CK15" s="110"/>
      <c r="CL15" s="109"/>
      <c r="CM15" s="109"/>
      <c r="CN15" s="109"/>
      <c r="CO15" s="109"/>
      <c r="CP15" s="110"/>
      <c r="CQ15" s="110"/>
      <c r="CR15" s="109"/>
      <c r="CS15" s="109"/>
      <c r="CT15" s="109"/>
      <c r="CU15" s="109"/>
      <c r="CV15" s="110"/>
      <c r="CW15" s="110"/>
      <c r="CX15" s="109"/>
      <c r="CY15" s="109"/>
      <c r="CZ15" s="109"/>
      <c r="DA15" s="109"/>
      <c r="DB15" s="110"/>
      <c r="DC15" s="110"/>
      <c r="DD15" s="109"/>
      <c r="DE15" s="109"/>
      <c r="DF15" s="109"/>
      <c r="DG15" s="109"/>
      <c r="DH15" s="110"/>
      <c r="DI15" s="110"/>
      <c r="DJ15" s="109"/>
      <c r="DK15" s="109"/>
      <c r="DL15" s="109"/>
      <c r="DM15" s="109"/>
      <c r="DN15" s="110"/>
      <c r="DO15" s="110"/>
      <c r="DP15" s="109"/>
      <c r="DQ15" s="109"/>
      <c r="DR15" s="109"/>
      <c r="DS15" s="109"/>
      <c r="DT15" s="110"/>
      <c r="DU15" s="110"/>
      <c r="DV15" s="109"/>
      <c r="DW15" s="109"/>
      <c r="DX15" s="109"/>
      <c r="DY15" s="109"/>
      <c r="DZ15" s="110"/>
      <c r="EA15" s="110"/>
      <c r="EB15" s="109"/>
      <c r="EC15" s="109"/>
      <c r="ED15" s="109"/>
      <c r="EE15" s="109"/>
      <c r="EF15" s="110"/>
      <c r="EG15" s="110"/>
      <c r="EH15" s="109"/>
      <c r="EI15" s="109"/>
      <c r="EJ15" s="109"/>
      <c r="EK15" s="109"/>
      <c r="EL15" s="110"/>
      <c r="EM15" s="110"/>
      <c r="EN15" s="109"/>
      <c r="EO15" s="109"/>
      <c r="EP15" s="109"/>
      <c r="EQ15" s="109"/>
      <c r="ER15" s="110"/>
      <c r="ES15" s="110"/>
    </row>
    <row r="16" spans="1:149">
      <c r="A16" s="16" t="s">
        <v>28</v>
      </c>
      <c r="B16" s="109">
        <v>61084542</v>
      </c>
      <c r="C16" s="109">
        <v>75219464</v>
      </c>
      <c r="D16" s="110">
        <v>15833154</v>
      </c>
      <c r="E16" s="110">
        <v>15909871</v>
      </c>
      <c r="F16" s="109">
        <v>2276998</v>
      </c>
      <c r="G16" s="109">
        <v>2319253</v>
      </c>
      <c r="H16" s="109">
        <v>6431240</v>
      </c>
      <c r="I16" s="109">
        <v>6627920</v>
      </c>
      <c r="J16" s="110">
        <v>12068058</v>
      </c>
      <c r="K16" s="110">
        <v>12366018</v>
      </c>
      <c r="L16" s="109">
        <v>4491732</v>
      </c>
      <c r="M16" s="109">
        <v>4522507</v>
      </c>
      <c r="N16" s="109">
        <v>36149</v>
      </c>
      <c r="O16" s="109">
        <v>49725</v>
      </c>
      <c r="P16" s="110">
        <v>6426084</v>
      </c>
      <c r="Q16" s="110">
        <v>7655196</v>
      </c>
      <c r="R16" s="109">
        <v>1547265</v>
      </c>
      <c r="S16" s="109">
        <v>1600964</v>
      </c>
      <c r="T16" s="109">
        <v>882814</v>
      </c>
      <c r="U16" s="109">
        <v>917929</v>
      </c>
      <c r="V16" s="110">
        <v>578773</v>
      </c>
      <c r="W16" s="110">
        <v>578773</v>
      </c>
      <c r="X16" s="109">
        <v>626364</v>
      </c>
      <c r="Y16" s="109">
        <v>626364</v>
      </c>
      <c r="Z16" s="109">
        <v>3888177</v>
      </c>
      <c r="AA16" s="109">
        <v>4568490</v>
      </c>
      <c r="AB16" s="110"/>
      <c r="AC16" s="110"/>
      <c r="AD16" s="109">
        <v>396967.1</v>
      </c>
      <c r="AE16" s="109">
        <v>397090.5</v>
      </c>
      <c r="AF16" s="109">
        <v>1976712</v>
      </c>
      <c r="AG16" s="109">
        <v>2149192</v>
      </c>
      <c r="AH16" s="110">
        <v>479613</v>
      </c>
      <c r="AI16" s="110">
        <v>503844</v>
      </c>
      <c r="AJ16" s="109"/>
      <c r="AK16" s="109"/>
      <c r="AL16" s="109">
        <v>715601</v>
      </c>
      <c r="AM16" s="109">
        <v>912470</v>
      </c>
      <c r="AN16" s="110">
        <v>68890</v>
      </c>
      <c r="AO16" s="110">
        <v>68890</v>
      </c>
      <c r="AP16" s="109">
        <v>955845</v>
      </c>
      <c r="AQ16" s="109">
        <v>1153388</v>
      </c>
      <c r="AR16" s="109">
        <v>392201</v>
      </c>
      <c r="AS16" s="109">
        <v>489952</v>
      </c>
      <c r="AT16" s="110">
        <v>534880</v>
      </c>
      <c r="AU16" s="110">
        <v>574078</v>
      </c>
      <c r="AV16" s="109">
        <v>2142453</v>
      </c>
      <c r="AW16" s="109">
        <v>2267586</v>
      </c>
      <c r="AX16" s="109">
        <v>230742</v>
      </c>
      <c r="AY16" s="109">
        <v>336690</v>
      </c>
      <c r="AZ16" s="110">
        <v>61399</v>
      </c>
      <c r="BA16" s="110">
        <v>68253</v>
      </c>
      <c r="BB16" s="109">
        <v>652698</v>
      </c>
      <c r="BC16" s="109">
        <v>678078</v>
      </c>
      <c r="BD16" s="109">
        <v>113693</v>
      </c>
      <c r="BE16" s="109">
        <v>118959</v>
      </c>
      <c r="BF16" s="110">
        <v>28796</v>
      </c>
      <c r="BG16" s="110">
        <v>29170</v>
      </c>
      <c r="BH16" s="109">
        <v>73740</v>
      </c>
      <c r="BI16" s="109">
        <v>75763</v>
      </c>
      <c r="BJ16" s="109">
        <v>340114</v>
      </c>
      <c r="BK16" s="109">
        <v>361145</v>
      </c>
      <c r="BL16" s="110">
        <v>2888512</v>
      </c>
      <c r="BM16" s="110">
        <v>3045943</v>
      </c>
      <c r="BN16" s="109">
        <v>638601</v>
      </c>
      <c r="BO16" s="109">
        <v>640081</v>
      </c>
      <c r="BP16" s="109">
        <v>468451</v>
      </c>
      <c r="BQ16" s="109">
        <v>490332</v>
      </c>
      <c r="BR16" s="110">
        <v>238385</v>
      </c>
      <c r="BS16" s="110">
        <v>254067</v>
      </c>
      <c r="BT16" s="109">
        <v>9365</v>
      </c>
      <c r="BU16" s="109">
        <v>9365</v>
      </c>
      <c r="BV16" s="109">
        <v>174061</v>
      </c>
      <c r="BW16" s="109">
        <v>175141</v>
      </c>
      <c r="BX16" s="110">
        <v>9297</v>
      </c>
      <c r="BY16" s="110">
        <v>9297</v>
      </c>
      <c r="BZ16" s="109">
        <v>10353456</v>
      </c>
      <c r="CA16" s="109">
        <v>13208538</v>
      </c>
      <c r="CB16" s="109">
        <v>1774571</v>
      </c>
      <c r="CC16" s="109">
        <v>2086544</v>
      </c>
      <c r="CD16" s="110">
        <v>1148979</v>
      </c>
      <c r="CE16" s="110">
        <v>1423650</v>
      </c>
      <c r="CF16" s="109">
        <v>1041041</v>
      </c>
      <c r="CG16" s="109">
        <v>1117736</v>
      </c>
      <c r="CH16" s="109">
        <v>544919</v>
      </c>
      <c r="CI16" s="109">
        <v>544961</v>
      </c>
      <c r="CJ16" s="110">
        <v>287387</v>
      </c>
      <c r="CK16" s="110">
        <v>287387</v>
      </c>
      <c r="CL16" s="109">
        <v>209015</v>
      </c>
      <c r="CM16" s="109">
        <v>209015</v>
      </c>
      <c r="CN16" s="109">
        <v>208495</v>
      </c>
      <c r="CO16" s="109">
        <v>290749</v>
      </c>
      <c r="CP16" s="110">
        <v>230068</v>
      </c>
      <c r="CQ16" s="110">
        <v>230068</v>
      </c>
      <c r="CR16" s="109">
        <v>4955.7</v>
      </c>
      <c r="CS16" s="109">
        <v>4955.7</v>
      </c>
      <c r="CT16" s="109">
        <v>583265</v>
      </c>
      <c r="CU16" s="109">
        <v>583265</v>
      </c>
      <c r="CV16" s="110">
        <v>2466.1</v>
      </c>
      <c r="CW16" s="110">
        <v>2466.1</v>
      </c>
      <c r="CX16" s="109">
        <v>308064</v>
      </c>
      <c r="CY16" s="109">
        <v>437783</v>
      </c>
      <c r="CZ16" s="109">
        <v>369135</v>
      </c>
      <c r="DA16" s="109">
        <v>401339</v>
      </c>
      <c r="DB16" s="110">
        <v>2904710</v>
      </c>
      <c r="DC16" s="110">
        <v>3564192</v>
      </c>
      <c r="DD16" s="109">
        <v>443813</v>
      </c>
      <c r="DE16" s="109">
        <v>604023</v>
      </c>
      <c r="DF16" s="109">
        <v>21154</v>
      </c>
      <c r="DG16" s="109">
        <v>21154</v>
      </c>
      <c r="DH16" s="110">
        <v>65428</v>
      </c>
      <c r="DI16" s="110">
        <v>69248</v>
      </c>
      <c r="DJ16" s="109">
        <v>115031</v>
      </c>
      <c r="DK16" s="109">
        <v>124107</v>
      </c>
      <c r="DL16" s="109">
        <v>322086</v>
      </c>
      <c r="DM16" s="109">
        <v>332549</v>
      </c>
      <c r="DN16" s="110">
        <v>2098521</v>
      </c>
      <c r="DO16" s="110">
        <v>2175450</v>
      </c>
      <c r="DP16" s="109">
        <v>1133905</v>
      </c>
      <c r="DQ16" s="109">
        <v>1173574</v>
      </c>
      <c r="DR16" s="109">
        <v>1955831</v>
      </c>
      <c r="DS16" s="109">
        <v>2450319</v>
      </c>
      <c r="DT16" s="110">
        <v>4373240</v>
      </c>
      <c r="DU16" s="110">
        <v>4538904</v>
      </c>
      <c r="DV16" s="109">
        <v>298392</v>
      </c>
      <c r="DW16" s="109">
        <v>298392</v>
      </c>
      <c r="DX16" s="109">
        <v>232378</v>
      </c>
      <c r="DY16" s="109">
        <v>232378</v>
      </c>
      <c r="DZ16" s="110">
        <v>116304</v>
      </c>
      <c r="EA16" s="110">
        <v>116304</v>
      </c>
      <c r="EB16" s="109">
        <v>897275</v>
      </c>
      <c r="EC16" s="109">
        <v>897275</v>
      </c>
      <c r="ED16" s="109">
        <v>797594</v>
      </c>
      <c r="EE16" s="109">
        <v>807194</v>
      </c>
      <c r="EF16" s="110">
        <v>462622</v>
      </c>
      <c r="EG16" s="110">
        <v>490138</v>
      </c>
      <c r="EH16" s="109">
        <v>1387833</v>
      </c>
      <c r="EI16" s="109">
        <v>1389491</v>
      </c>
      <c r="EJ16" s="109">
        <v>980672</v>
      </c>
      <c r="EK16" s="109">
        <v>1039701</v>
      </c>
      <c r="EL16" s="110">
        <v>333035</v>
      </c>
      <c r="EM16" s="110">
        <v>344672</v>
      </c>
      <c r="EN16" s="109">
        <v>262685</v>
      </c>
      <c r="EO16" s="109">
        <v>262685</v>
      </c>
      <c r="EP16" s="109">
        <v>544943</v>
      </c>
      <c r="EQ16" s="109">
        <v>557201</v>
      </c>
      <c r="ER16" s="110">
        <v>368750</v>
      </c>
      <c r="ES16" s="110">
        <v>368750</v>
      </c>
    </row>
    <row r="17" spans="1:149">
      <c r="A17" s="16" t="s">
        <v>29</v>
      </c>
      <c r="B17" s="109">
        <v>7002362</v>
      </c>
      <c r="C17" s="109">
        <v>7044568</v>
      </c>
      <c r="D17" s="110">
        <v>686828</v>
      </c>
      <c r="E17" s="110">
        <v>686828</v>
      </c>
      <c r="F17" s="109">
        <v>89167</v>
      </c>
      <c r="G17" s="109">
        <v>91920</v>
      </c>
      <c r="H17" s="109">
        <v>168721</v>
      </c>
      <c r="I17" s="109">
        <v>149781</v>
      </c>
      <c r="J17" s="110">
        <v>1323821</v>
      </c>
      <c r="K17" s="110">
        <v>1339896</v>
      </c>
      <c r="L17" s="109">
        <v>201000</v>
      </c>
      <c r="M17" s="109">
        <v>201000</v>
      </c>
      <c r="N17" s="109">
        <v>0</v>
      </c>
      <c r="O17" s="109">
        <v>0</v>
      </c>
      <c r="P17" s="110">
        <v>879089</v>
      </c>
      <c r="Q17" s="110">
        <v>1022769</v>
      </c>
      <c r="R17" s="109">
        <v>39738</v>
      </c>
      <c r="S17" s="109">
        <v>46528</v>
      </c>
      <c r="T17" s="109">
        <v>86998</v>
      </c>
      <c r="U17" s="109">
        <v>89666</v>
      </c>
      <c r="V17" s="110">
        <v>48586</v>
      </c>
      <c r="W17" s="110">
        <v>48586</v>
      </c>
      <c r="X17" s="109">
        <v>11610</v>
      </c>
      <c r="Y17" s="109">
        <v>11610</v>
      </c>
      <c r="Z17" s="109">
        <v>407318</v>
      </c>
      <c r="AA17" s="109">
        <v>409806</v>
      </c>
      <c r="AB17" s="110"/>
      <c r="AC17" s="110"/>
      <c r="AD17" s="109">
        <v>0</v>
      </c>
      <c r="AE17" s="109">
        <v>0</v>
      </c>
      <c r="AF17" s="109">
        <v>130519</v>
      </c>
      <c r="AG17" s="109">
        <v>130519</v>
      </c>
      <c r="AH17" s="110">
        <v>52774</v>
      </c>
      <c r="AI17" s="110">
        <v>52774</v>
      </c>
      <c r="AJ17" s="109"/>
      <c r="AK17" s="109"/>
      <c r="AL17" s="109">
        <v>58382</v>
      </c>
      <c r="AM17" s="109">
        <v>58382</v>
      </c>
      <c r="AN17" s="110">
        <v>0</v>
      </c>
      <c r="AO17" s="110">
        <v>0</v>
      </c>
      <c r="AP17" s="109">
        <v>72719</v>
      </c>
      <c r="AQ17" s="109">
        <v>-6146</v>
      </c>
      <c r="AR17" s="109">
        <v>-1488</v>
      </c>
      <c r="AS17" s="109">
        <v>-1488</v>
      </c>
      <c r="AT17" s="110">
        <v>5364</v>
      </c>
      <c r="AU17" s="110">
        <v>5364</v>
      </c>
      <c r="AV17" s="109">
        <v>275555</v>
      </c>
      <c r="AW17" s="109">
        <v>275555</v>
      </c>
      <c r="AX17" s="109">
        <v>0</v>
      </c>
      <c r="AY17" s="109">
        <v>0</v>
      </c>
      <c r="AZ17" s="110">
        <v>0</v>
      </c>
      <c r="BA17" s="110">
        <v>0</v>
      </c>
      <c r="BB17" s="109">
        <v>16586</v>
      </c>
      <c r="BC17" s="109">
        <v>16586</v>
      </c>
      <c r="BD17" s="109">
        <v>0</v>
      </c>
      <c r="BE17" s="109">
        <v>0</v>
      </c>
      <c r="BF17" s="110">
        <v>0</v>
      </c>
      <c r="BG17" s="110">
        <v>0</v>
      </c>
      <c r="BH17" s="109">
        <v>0</v>
      </c>
      <c r="BI17" s="109">
        <v>0</v>
      </c>
      <c r="BJ17" s="109">
        <v>2605</v>
      </c>
      <c r="BK17" s="109">
        <v>2605</v>
      </c>
      <c r="BL17" s="110">
        <v>74214</v>
      </c>
      <c r="BM17" s="110">
        <v>83903</v>
      </c>
      <c r="BN17" s="109">
        <v>3992</v>
      </c>
      <c r="BO17" s="109">
        <v>3992</v>
      </c>
      <c r="BP17" s="109">
        <v>23992</v>
      </c>
      <c r="BQ17" s="109">
        <v>23992</v>
      </c>
      <c r="BR17" s="110">
        <v>26262</v>
      </c>
      <c r="BS17" s="110">
        <v>26262</v>
      </c>
      <c r="BT17" s="109">
        <v>0</v>
      </c>
      <c r="BU17" s="109">
        <v>0</v>
      </c>
      <c r="BV17" s="109">
        <v>0</v>
      </c>
      <c r="BW17" s="109">
        <v>0</v>
      </c>
      <c r="BX17" s="110">
        <v>0</v>
      </c>
      <c r="BY17" s="110">
        <v>0</v>
      </c>
      <c r="BZ17" s="109">
        <v>1527441</v>
      </c>
      <c r="CA17" s="109">
        <v>1123616</v>
      </c>
      <c r="CB17" s="109">
        <v>198160</v>
      </c>
      <c r="CC17" s="109">
        <v>154745</v>
      </c>
      <c r="CD17" s="110">
        <v>144602</v>
      </c>
      <c r="CE17" s="110">
        <v>153828</v>
      </c>
      <c r="CF17" s="109">
        <v>92455</v>
      </c>
      <c r="CG17" s="109">
        <v>92455</v>
      </c>
      <c r="CH17" s="109">
        <v>0</v>
      </c>
      <c r="CI17" s="109">
        <v>0</v>
      </c>
      <c r="CJ17" s="110">
        <v>0</v>
      </c>
      <c r="CK17" s="110">
        <v>0</v>
      </c>
      <c r="CL17" s="109">
        <v>0</v>
      </c>
      <c r="CM17" s="109">
        <v>0</v>
      </c>
      <c r="CN17" s="109">
        <v>4163</v>
      </c>
      <c r="CO17" s="109">
        <v>4163</v>
      </c>
      <c r="CP17" s="110">
        <v>2983</v>
      </c>
      <c r="CQ17" s="110">
        <v>2983</v>
      </c>
      <c r="CR17" s="109">
        <v>0</v>
      </c>
      <c r="CS17" s="109">
        <v>0</v>
      </c>
      <c r="CT17" s="109">
        <v>0</v>
      </c>
      <c r="CU17" s="109">
        <v>0</v>
      </c>
      <c r="CV17" s="110">
        <v>0</v>
      </c>
      <c r="CW17" s="110">
        <v>0</v>
      </c>
      <c r="CX17" s="109">
        <v>-548</v>
      </c>
      <c r="CY17" s="109">
        <v>-548</v>
      </c>
      <c r="CZ17" s="109">
        <v>30446</v>
      </c>
      <c r="DA17" s="109">
        <v>30446</v>
      </c>
      <c r="DB17" s="110">
        <v>129321</v>
      </c>
      <c r="DC17" s="110">
        <v>-12764</v>
      </c>
      <c r="DD17" s="109">
        <v>-13119</v>
      </c>
      <c r="DE17" s="109">
        <v>-13119</v>
      </c>
      <c r="DF17" s="109">
        <v>0</v>
      </c>
      <c r="DG17" s="109">
        <v>0</v>
      </c>
      <c r="DH17" s="110">
        <v>0</v>
      </c>
      <c r="DI17" s="110">
        <v>0</v>
      </c>
      <c r="DJ17" s="109">
        <v>0</v>
      </c>
      <c r="DK17" s="109">
        <v>0</v>
      </c>
      <c r="DL17" s="109">
        <v>0</v>
      </c>
      <c r="DM17" s="109">
        <v>0</v>
      </c>
      <c r="DN17" s="110">
        <v>43863</v>
      </c>
      <c r="DO17" s="110">
        <v>43863</v>
      </c>
      <c r="DP17" s="109">
        <v>25981</v>
      </c>
      <c r="DQ17" s="109">
        <v>28980</v>
      </c>
      <c r="DR17" s="109">
        <v>330875</v>
      </c>
      <c r="DS17" s="109">
        <v>355825</v>
      </c>
      <c r="DT17" s="110">
        <v>-7324</v>
      </c>
      <c r="DU17" s="110">
        <v>-2086</v>
      </c>
      <c r="DV17" s="109">
        <v>6651</v>
      </c>
      <c r="DW17" s="109">
        <v>6651</v>
      </c>
      <c r="DX17" s="109">
        <v>565</v>
      </c>
      <c r="DY17" s="109">
        <v>565</v>
      </c>
      <c r="DZ17" s="110">
        <v>0</v>
      </c>
      <c r="EA17" s="110">
        <v>0</v>
      </c>
      <c r="EB17" s="109">
        <v>7848</v>
      </c>
      <c r="EC17" s="109">
        <v>7848</v>
      </c>
      <c r="ED17" s="109">
        <v>3552</v>
      </c>
      <c r="EE17" s="109">
        <v>3552</v>
      </c>
      <c r="EF17" s="110">
        <v>0</v>
      </c>
      <c r="EG17" s="110">
        <v>0</v>
      </c>
      <c r="EH17" s="109">
        <v>127654</v>
      </c>
      <c r="EI17" s="109">
        <v>127654</v>
      </c>
      <c r="EJ17" s="109">
        <v>89622</v>
      </c>
      <c r="EK17" s="109">
        <v>95438</v>
      </c>
      <c r="EL17" s="110">
        <v>0</v>
      </c>
      <c r="EM17" s="110">
        <v>0</v>
      </c>
      <c r="EN17" s="109">
        <v>0</v>
      </c>
      <c r="EO17" s="109">
        <v>0</v>
      </c>
      <c r="EP17" s="109">
        <v>0</v>
      </c>
      <c r="EQ17" s="109">
        <v>0</v>
      </c>
      <c r="ER17" s="110">
        <v>0</v>
      </c>
      <c r="ES17" s="110">
        <v>0</v>
      </c>
    </row>
    <row r="18" spans="1:149">
      <c r="A18" s="16" t="s">
        <v>30</v>
      </c>
      <c r="B18" s="109">
        <v>38534112</v>
      </c>
      <c r="C18" s="109">
        <v>51058233</v>
      </c>
      <c r="D18" s="110">
        <v>8317528</v>
      </c>
      <c r="E18" s="110">
        <v>8759454</v>
      </c>
      <c r="F18" s="109">
        <v>1448918</v>
      </c>
      <c r="G18" s="109">
        <v>1535907</v>
      </c>
      <c r="H18" s="109">
        <v>4902551</v>
      </c>
      <c r="I18" s="109">
        <v>5028492</v>
      </c>
      <c r="J18" s="110">
        <v>7602991</v>
      </c>
      <c r="K18" s="110">
        <v>7962748</v>
      </c>
      <c r="L18" s="109">
        <v>3661074</v>
      </c>
      <c r="M18" s="109">
        <v>4038920</v>
      </c>
      <c r="N18" s="109">
        <v>141173</v>
      </c>
      <c r="O18" s="109">
        <v>334343</v>
      </c>
      <c r="P18" s="110">
        <v>4407477</v>
      </c>
      <c r="Q18" s="110">
        <v>7390159</v>
      </c>
      <c r="R18" s="109">
        <v>839854</v>
      </c>
      <c r="S18" s="109">
        <v>918880</v>
      </c>
      <c r="T18" s="109">
        <v>734054</v>
      </c>
      <c r="U18" s="109">
        <v>752764</v>
      </c>
      <c r="V18" s="110">
        <v>637393</v>
      </c>
      <c r="W18" s="110">
        <v>646684</v>
      </c>
      <c r="X18" s="109">
        <v>360028</v>
      </c>
      <c r="Y18" s="109">
        <v>373649</v>
      </c>
      <c r="Z18" s="109">
        <v>1549766</v>
      </c>
      <c r="AA18" s="109">
        <v>1638807</v>
      </c>
      <c r="AB18" s="110"/>
      <c r="AC18" s="110"/>
      <c r="AD18" s="109">
        <v>276554.5</v>
      </c>
      <c r="AE18" s="109">
        <v>281839.7</v>
      </c>
      <c r="AF18" s="109">
        <v>1173277</v>
      </c>
      <c r="AG18" s="109">
        <v>1294390</v>
      </c>
      <c r="AH18" s="110">
        <v>282358</v>
      </c>
      <c r="AI18" s="110">
        <v>345471</v>
      </c>
      <c r="AJ18" s="109"/>
      <c r="AK18" s="109"/>
      <c r="AL18" s="109">
        <v>322887</v>
      </c>
      <c r="AM18" s="109">
        <v>399141</v>
      </c>
      <c r="AN18" s="110">
        <v>66625</v>
      </c>
      <c r="AO18" s="110">
        <v>67102</v>
      </c>
      <c r="AP18" s="109">
        <v>638928</v>
      </c>
      <c r="AQ18" s="109">
        <v>748489</v>
      </c>
      <c r="AR18" s="109">
        <v>265638</v>
      </c>
      <c r="AS18" s="109">
        <v>308204</v>
      </c>
      <c r="AT18" s="110">
        <v>368453</v>
      </c>
      <c r="AU18" s="110">
        <v>400125</v>
      </c>
      <c r="AV18" s="109">
        <v>1425984</v>
      </c>
      <c r="AW18" s="109">
        <v>1640238</v>
      </c>
      <c r="AX18" s="109">
        <v>160246</v>
      </c>
      <c r="AY18" s="109">
        <v>187526</v>
      </c>
      <c r="AZ18" s="110">
        <v>221799</v>
      </c>
      <c r="BA18" s="110">
        <v>250571</v>
      </c>
      <c r="BB18" s="109">
        <v>564410</v>
      </c>
      <c r="BC18" s="109">
        <v>643233</v>
      </c>
      <c r="BD18" s="109">
        <v>126848</v>
      </c>
      <c r="BE18" s="109">
        <v>130520</v>
      </c>
      <c r="BF18" s="110">
        <v>27572</v>
      </c>
      <c r="BG18" s="110">
        <v>28757</v>
      </c>
      <c r="BH18" s="109">
        <v>43755</v>
      </c>
      <c r="BI18" s="109">
        <v>51035</v>
      </c>
      <c r="BJ18" s="109">
        <v>215495</v>
      </c>
      <c r="BK18" s="109">
        <v>255157</v>
      </c>
      <c r="BL18" s="110">
        <v>1233695</v>
      </c>
      <c r="BM18" s="110">
        <v>1521040</v>
      </c>
      <c r="BN18" s="109">
        <v>480251</v>
      </c>
      <c r="BO18" s="109">
        <v>535052</v>
      </c>
      <c r="BP18" s="109">
        <v>368169</v>
      </c>
      <c r="BQ18" s="109">
        <v>375471</v>
      </c>
      <c r="BR18" s="110">
        <v>230860</v>
      </c>
      <c r="BS18" s="110">
        <v>249454</v>
      </c>
      <c r="BT18" s="109">
        <v>78880</v>
      </c>
      <c r="BU18" s="109">
        <v>79088</v>
      </c>
      <c r="BV18" s="109">
        <v>221383</v>
      </c>
      <c r="BW18" s="109">
        <v>237206</v>
      </c>
      <c r="BX18" s="110">
        <v>157592</v>
      </c>
      <c r="BY18" s="110">
        <v>157592</v>
      </c>
      <c r="BZ18" s="109">
        <v>5339546</v>
      </c>
      <c r="CA18" s="109">
        <v>6731090</v>
      </c>
      <c r="CB18" s="109">
        <v>989753</v>
      </c>
      <c r="CC18" s="109">
        <v>1413209</v>
      </c>
      <c r="CD18" s="110">
        <v>646900</v>
      </c>
      <c r="CE18" s="110">
        <v>765932</v>
      </c>
      <c r="CF18" s="109">
        <v>537250</v>
      </c>
      <c r="CG18" s="109">
        <v>658870</v>
      </c>
      <c r="CH18" s="109">
        <v>404673</v>
      </c>
      <c r="CI18" s="109">
        <v>403677</v>
      </c>
      <c r="CJ18" s="110">
        <v>247501</v>
      </c>
      <c r="CK18" s="110">
        <v>258540</v>
      </c>
      <c r="CL18" s="109">
        <v>133088</v>
      </c>
      <c r="CM18" s="109">
        <v>136879</v>
      </c>
      <c r="CN18" s="109">
        <v>137580</v>
      </c>
      <c r="CO18" s="109">
        <v>149228</v>
      </c>
      <c r="CP18" s="110">
        <v>166122</v>
      </c>
      <c r="CQ18" s="110">
        <v>189972</v>
      </c>
      <c r="CR18" s="109">
        <v>21053.1</v>
      </c>
      <c r="CS18" s="109">
        <v>21053.1</v>
      </c>
      <c r="CT18" s="109">
        <v>353987</v>
      </c>
      <c r="CU18" s="109">
        <v>361092</v>
      </c>
      <c r="CV18" s="110">
        <v>67677.600000000006</v>
      </c>
      <c r="CW18" s="110">
        <v>67974.600000000006</v>
      </c>
      <c r="CX18" s="109">
        <v>212857</v>
      </c>
      <c r="CY18" s="109">
        <v>249740</v>
      </c>
      <c r="CZ18" s="109">
        <v>269545</v>
      </c>
      <c r="DA18" s="109">
        <v>331767</v>
      </c>
      <c r="DB18" s="110">
        <v>1493871</v>
      </c>
      <c r="DC18" s="110">
        <v>2182580</v>
      </c>
      <c r="DD18" s="109">
        <v>244536</v>
      </c>
      <c r="DE18" s="109">
        <v>312479</v>
      </c>
      <c r="DF18" s="109">
        <v>111941</v>
      </c>
      <c r="DG18" s="109">
        <v>112072</v>
      </c>
      <c r="DH18" s="110">
        <v>37922</v>
      </c>
      <c r="DI18" s="110">
        <v>43163</v>
      </c>
      <c r="DJ18" s="109">
        <v>71915</v>
      </c>
      <c r="DK18" s="109">
        <v>79500</v>
      </c>
      <c r="DL18" s="109">
        <v>187186</v>
      </c>
      <c r="DM18" s="109">
        <v>202280</v>
      </c>
      <c r="DN18" s="110">
        <v>1135947</v>
      </c>
      <c r="DO18" s="110">
        <v>1219589</v>
      </c>
      <c r="DP18" s="109">
        <v>647294</v>
      </c>
      <c r="DQ18" s="109">
        <v>732413</v>
      </c>
      <c r="DR18" s="109">
        <v>1300478</v>
      </c>
      <c r="DS18" s="109">
        <v>1592115</v>
      </c>
      <c r="DT18" s="110">
        <v>2381871</v>
      </c>
      <c r="DU18" s="110">
        <v>2639094</v>
      </c>
      <c r="DV18" s="109">
        <v>218353</v>
      </c>
      <c r="DW18" s="109">
        <v>208794</v>
      </c>
      <c r="DX18" s="109">
        <v>254141</v>
      </c>
      <c r="DY18" s="109">
        <v>258570</v>
      </c>
      <c r="DZ18" s="110">
        <v>137508</v>
      </c>
      <c r="EA18" s="110">
        <v>139323</v>
      </c>
      <c r="EB18" s="109">
        <v>644600</v>
      </c>
      <c r="EC18" s="109">
        <v>691436</v>
      </c>
      <c r="ED18" s="109">
        <v>615101</v>
      </c>
      <c r="EE18" s="109">
        <v>657008</v>
      </c>
      <c r="EF18" s="110">
        <v>365013</v>
      </c>
      <c r="EG18" s="110">
        <v>401299</v>
      </c>
      <c r="EH18" s="109">
        <v>854933</v>
      </c>
      <c r="EI18" s="109">
        <v>893128</v>
      </c>
      <c r="EJ18" s="109">
        <v>738228</v>
      </c>
      <c r="EK18" s="109">
        <v>780695</v>
      </c>
      <c r="EL18" s="110">
        <v>356944</v>
      </c>
      <c r="EM18" s="110">
        <v>412864</v>
      </c>
      <c r="EN18" s="109">
        <v>336754</v>
      </c>
      <c r="EO18" s="109">
        <v>345546</v>
      </c>
      <c r="EP18" s="109">
        <v>527818</v>
      </c>
      <c r="EQ18" s="109">
        <v>594206</v>
      </c>
      <c r="ER18" s="110">
        <v>257312</v>
      </c>
      <c r="ES18" s="110">
        <v>266639</v>
      </c>
    </row>
    <row r="19" spans="1:149">
      <c r="A19" s="18" t="s">
        <v>31</v>
      </c>
      <c r="B19" s="241">
        <v>4663706</v>
      </c>
      <c r="C19" s="241">
        <v>15097039</v>
      </c>
      <c r="D19" s="238">
        <v>1217697</v>
      </c>
      <c r="E19" s="238">
        <v>1432438</v>
      </c>
      <c r="F19" s="241">
        <v>102766</v>
      </c>
      <c r="G19" s="241">
        <v>137564</v>
      </c>
      <c r="H19" s="241">
        <v>706159</v>
      </c>
      <c r="I19" s="241">
        <v>815694</v>
      </c>
      <c r="J19" s="238">
        <v>666542</v>
      </c>
      <c r="K19" s="238">
        <v>922673</v>
      </c>
      <c r="L19" s="241">
        <v>279733</v>
      </c>
      <c r="M19" s="241">
        <v>332672</v>
      </c>
      <c r="N19" s="241">
        <v>2144</v>
      </c>
      <c r="O19" s="241">
        <v>5229</v>
      </c>
      <c r="P19" s="238">
        <v>493944</v>
      </c>
      <c r="Q19" s="238">
        <v>1381843</v>
      </c>
      <c r="R19" s="241">
        <v>184135</v>
      </c>
      <c r="S19" s="241">
        <v>226786</v>
      </c>
      <c r="T19" s="241">
        <v>102141</v>
      </c>
      <c r="U19" s="241">
        <v>126633</v>
      </c>
      <c r="V19" s="238">
        <v>73572</v>
      </c>
      <c r="W19" s="238">
        <v>82880</v>
      </c>
      <c r="X19" s="241">
        <v>42312</v>
      </c>
      <c r="Y19" s="241">
        <v>49271</v>
      </c>
      <c r="Z19" s="241">
        <v>185944</v>
      </c>
      <c r="AA19" s="241">
        <v>212651</v>
      </c>
      <c r="AB19" s="238"/>
      <c r="AC19" s="238"/>
      <c r="AD19" s="241">
        <v>45792</v>
      </c>
      <c r="AE19" s="241">
        <v>47228.2</v>
      </c>
      <c r="AF19" s="241">
        <v>82841</v>
      </c>
      <c r="AG19" s="241">
        <v>120204</v>
      </c>
      <c r="AH19" s="238">
        <v>38344</v>
      </c>
      <c r="AI19" s="238">
        <v>53217</v>
      </c>
      <c r="AJ19" s="241"/>
      <c r="AK19" s="241"/>
      <c r="AL19" s="241">
        <v>46914</v>
      </c>
      <c r="AM19" s="241">
        <v>65036</v>
      </c>
      <c r="AN19" s="238">
        <v>1064</v>
      </c>
      <c r="AO19" s="238">
        <v>2702</v>
      </c>
      <c r="AP19" s="241">
        <v>59036</v>
      </c>
      <c r="AQ19" s="241">
        <v>113062</v>
      </c>
      <c r="AR19" s="241">
        <v>18882</v>
      </c>
      <c r="AS19" s="241">
        <v>28538</v>
      </c>
      <c r="AT19" s="238">
        <v>26276</v>
      </c>
      <c r="AU19" s="238">
        <v>59790</v>
      </c>
      <c r="AV19" s="241">
        <v>121450</v>
      </c>
      <c r="AW19" s="241">
        <v>220007</v>
      </c>
      <c r="AX19" s="241">
        <v>10264</v>
      </c>
      <c r="AY19" s="241">
        <v>17334</v>
      </c>
      <c r="AZ19" s="238">
        <v>11005</v>
      </c>
      <c r="BA19" s="238">
        <v>20257</v>
      </c>
      <c r="BB19" s="241">
        <v>35047</v>
      </c>
      <c r="BC19" s="241">
        <v>62505</v>
      </c>
      <c r="BD19" s="241">
        <v>10049</v>
      </c>
      <c r="BE19" s="241">
        <v>17299</v>
      </c>
      <c r="BF19" s="238">
        <v>645</v>
      </c>
      <c r="BG19" s="238">
        <v>1646</v>
      </c>
      <c r="BH19" s="241">
        <v>5108</v>
      </c>
      <c r="BI19" s="241">
        <v>7972</v>
      </c>
      <c r="BJ19" s="241">
        <v>15482</v>
      </c>
      <c r="BK19" s="241">
        <v>21970</v>
      </c>
      <c r="BL19" s="238">
        <v>106539</v>
      </c>
      <c r="BM19" s="238">
        <v>196938</v>
      </c>
      <c r="BN19" s="241">
        <v>28324</v>
      </c>
      <c r="BO19" s="241">
        <v>48659</v>
      </c>
      <c r="BP19" s="241">
        <v>35098</v>
      </c>
      <c r="BQ19" s="241">
        <v>55889</v>
      </c>
      <c r="BR19" s="238">
        <v>15939</v>
      </c>
      <c r="BS19" s="238">
        <v>33468</v>
      </c>
      <c r="BT19" s="241">
        <v>517</v>
      </c>
      <c r="BU19" s="241">
        <v>4416</v>
      </c>
      <c r="BV19" s="241">
        <v>10165</v>
      </c>
      <c r="BW19" s="241">
        <v>13513</v>
      </c>
      <c r="BX19" s="238">
        <v>4767</v>
      </c>
      <c r="BY19" s="238">
        <v>4767</v>
      </c>
      <c r="BZ19" s="241">
        <v>832625</v>
      </c>
      <c r="CA19" s="241">
        <v>1406931</v>
      </c>
      <c r="CB19" s="241">
        <v>61701</v>
      </c>
      <c r="CC19" s="241">
        <v>257520</v>
      </c>
      <c r="CD19" s="238">
        <v>98000</v>
      </c>
      <c r="CE19" s="238">
        <v>140051</v>
      </c>
      <c r="CF19" s="241">
        <v>84378</v>
      </c>
      <c r="CG19" s="241">
        <v>143397</v>
      </c>
      <c r="CH19" s="241">
        <v>28091</v>
      </c>
      <c r="CI19" s="241">
        <v>32205</v>
      </c>
      <c r="CJ19" s="238">
        <v>18357</v>
      </c>
      <c r="CK19" s="238">
        <v>40269</v>
      </c>
      <c r="CL19" s="241">
        <v>19416</v>
      </c>
      <c r="CM19" s="241">
        <v>21622</v>
      </c>
      <c r="CN19" s="241">
        <v>18805</v>
      </c>
      <c r="CO19" s="241">
        <v>24977</v>
      </c>
      <c r="CP19" s="238">
        <v>14388</v>
      </c>
      <c r="CQ19" s="238">
        <v>26899</v>
      </c>
      <c r="CR19" s="241">
        <v>665.6</v>
      </c>
      <c r="CS19" s="241">
        <v>665.6</v>
      </c>
      <c r="CT19" s="241">
        <v>23784</v>
      </c>
      <c r="CU19" s="241">
        <v>32225</v>
      </c>
      <c r="CV19" s="238">
        <v>3764.8</v>
      </c>
      <c r="CW19" s="238">
        <v>10541.7</v>
      </c>
      <c r="CX19" s="241">
        <v>39391</v>
      </c>
      <c r="CY19" s="241">
        <v>52990</v>
      </c>
      <c r="CZ19" s="241">
        <v>16056</v>
      </c>
      <c r="DA19" s="241">
        <v>47014</v>
      </c>
      <c r="DB19" s="238">
        <v>238919</v>
      </c>
      <c r="DC19" s="238">
        <v>538967</v>
      </c>
      <c r="DD19" s="241">
        <v>36001</v>
      </c>
      <c r="DE19" s="241">
        <v>54657</v>
      </c>
      <c r="DF19" s="241">
        <v>28538</v>
      </c>
      <c r="DG19" s="241">
        <v>28730</v>
      </c>
      <c r="DH19" s="238">
        <v>5112</v>
      </c>
      <c r="DI19" s="238">
        <v>9501</v>
      </c>
      <c r="DJ19" s="241">
        <v>6000</v>
      </c>
      <c r="DK19" s="241">
        <v>10414</v>
      </c>
      <c r="DL19" s="241">
        <v>15224</v>
      </c>
      <c r="DM19" s="241">
        <v>24726</v>
      </c>
      <c r="DN19" s="238">
        <v>175547</v>
      </c>
      <c r="DO19" s="238">
        <v>284169</v>
      </c>
      <c r="DP19" s="241">
        <v>106703</v>
      </c>
      <c r="DQ19" s="241">
        <v>160305</v>
      </c>
      <c r="DR19" s="241">
        <v>123020</v>
      </c>
      <c r="DS19" s="241">
        <v>208425</v>
      </c>
      <c r="DT19" s="238">
        <v>292217</v>
      </c>
      <c r="DU19" s="238">
        <v>433868</v>
      </c>
      <c r="DV19" s="241">
        <v>16354</v>
      </c>
      <c r="DW19" s="241">
        <v>24688</v>
      </c>
      <c r="DX19" s="241">
        <v>13760</v>
      </c>
      <c r="DY19" s="241">
        <v>15634</v>
      </c>
      <c r="DZ19" s="238">
        <v>9884</v>
      </c>
      <c r="EA19" s="238">
        <v>14045</v>
      </c>
      <c r="EB19" s="241">
        <v>61275</v>
      </c>
      <c r="EC19" s="241">
        <v>71850</v>
      </c>
      <c r="ED19" s="241">
        <v>57593</v>
      </c>
      <c r="EE19" s="241">
        <v>98993</v>
      </c>
      <c r="EF19" s="238">
        <v>20919</v>
      </c>
      <c r="EG19" s="238">
        <v>46323</v>
      </c>
      <c r="EH19" s="241">
        <v>89743</v>
      </c>
      <c r="EI19" s="241">
        <v>106874</v>
      </c>
      <c r="EJ19" s="241">
        <v>99759</v>
      </c>
      <c r="EK19" s="241">
        <v>157303</v>
      </c>
      <c r="EL19" s="238">
        <v>42819</v>
      </c>
      <c r="EM19" s="238">
        <v>69018</v>
      </c>
      <c r="EN19" s="241">
        <v>12954</v>
      </c>
      <c r="EO19" s="241">
        <v>20999</v>
      </c>
      <c r="EP19" s="241">
        <v>18688</v>
      </c>
      <c r="EQ19" s="241">
        <v>41957</v>
      </c>
      <c r="ER19" s="238">
        <v>15657</v>
      </c>
      <c r="ES19" s="238">
        <v>18457</v>
      </c>
    </row>
    <row r="20" spans="1:149">
      <c r="A20" s="15" t="s">
        <v>32</v>
      </c>
      <c r="B20" s="242">
        <v>111284722</v>
      </c>
      <c r="C20" s="242">
        <v>148419304</v>
      </c>
      <c r="D20" s="111">
        <v>26055207</v>
      </c>
      <c r="E20" s="111">
        <v>26788591</v>
      </c>
      <c r="F20" s="242">
        <v>3917849</v>
      </c>
      <c r="G20" s="242">
        <v>4084644</v>
      </c>
      <c r="H20" s="242">
        <v>12208671</v>
      </c>
      <c r="I20" s="242">
        <v>12621887</v>
      </c>
      <c r="J20" s="111">
        <v>21661412</v>
      </c>
      <c r="K20" s="111">
        <v>22591335</v>
      </c>
      <c r="L20" s="242">
        <v>8633539</v>
      </c>
      <c r="M20" s="242">
        <v>9095099</v>
      </c>
      <c r="N20" s="242">
        <v>179466</v>
      </c>
      <c r="O20" s="242">
        <v>389297</v>
      </c>
      <c r="P20" s="111">
        <v>12206594</v>
      </c>
      <c r="Q20" s="111">
        <v>17449967</v>
      </c>
      <c r="R20" s="242">
        <v>2610992</v>
      </c>
      <c r="S20" s="242">
        <v>2793158</v>
      </c>
      <c r="T20" s="242">
        <v>1806007</v>
      </c>
      <c r="U20" s="242">
        <v>1886992</v>
      </c>
      <c r="V20" s="111">
        <v>1338324</v>
      </c>
      <c r="W20" s="111">
        <v>1356923</v>
      </c>
      <c r="X20" s="242">
        <v>1040314</v>
      </c>
      <c r="Y20" s="242">
        <v>1060894</v>
      </c>
      <c r="Z20" s="242">
        <v>6031205</v>
      </c>
      <c r="AA20" s="242">
        <v>6829754</v>
      </c>
      <c r="AB20" s="111"/>
      <c r="AC20" s="111"/>
      <c r="AD20" s="242">
        <v>719313.6</v>
      </c>
      <c r="AE20" s="242">
        <v>726158.39999999991</v>
      </c>
      <c r="AF20" s="242">
        <v>3363349</v>
      </c>
      <c r="AG20" s="242">
        <v>3694305</v>
      </c>
      <c r="AH20" s="111">
        <v>853089</v>
      </c>
      <c r="AI20" s="111">
        <v>955306</v>
      </c>
      <c r="AJ20" s="242"/>
      <c r="AK20" s="242"/>
      <c r="AL20" s="242">
        <v>1143784</v>
      </c>
      <c r="AM20" s="242">
        <v>1435029</v>
      </c>
      <c r="AN20" s="111">
        <v>136579</v>
      </c>
      <c r="AO20" s="111">
        <v>138694</v>
      </c>
      <c r="AP20" s="242">
        <v>1726528</v>
      </c>
      <c r="AQ20" s="242">
        <v>2008793</v>
      </c>
      <c r="AR20" s="242">
        <v>675233</v>
      </c>
      <c r="AS20" s="242">
        <v>825206</v>
      </c>
      <c r="AT20" s="111">
        <v>934973</v>
      </c>
      <c r="AU20" s="111">
        <v>1039357</v>
      </c>
      <c r="AV20" s="242">
        <v>3965442</v>
      </c>
      <c r="AW20" s="242">
        <v>4403386</v>
      </c>
      <c r="AX20" s="242">
        <v>401252</v>
      </c>
      <c r="AY20" s="242">
        <v>541550</v>
      </c>
      <c r="AZ20" s="111">
        <v>294203</v>
      </c>
      <c r="BA20" s="111">
        <v>339081</v>
      </c>
      <c r="BB20" s="242">
        <v>1268741</v>
      </c>
      <c r="BC20" s="242">
        <v>1400402</v>
      </c>
      <c r="BD20" s="242">
        <v>250590</v>
      </c>
      <c r="BE20" s="242">
        <v>266778</v>
      </c>
      <c r="BF20" s="111">
        <v>57013</v>
      </c>
      <c r="BG20" s="111">
        <v>59573</v>
      </c>
      <c r="BH20" s="242">
        <v>122603</v>
      </c>
      <c r="BI20" s="242">
        <v>134770</v>
      </c>
      <c r="BJ20" s="242">
        <v>573696</v>
      </c>
      <c r="BK20" s="242">
        <v>640877</v>
      </c>
      <c r="BL20" s="111">
        <v>4302960</v>
      </c>
      <c r="BM20" s="111">
        <v>4847824</v>
      </c>
      <c r="BN20" s="242">
        <v>1151168</v>
      </c>
      <c r="BO20" s="242">
        <v>1227784</v>
      </c>
      <c r="BP20" s="242">
        <v>895710</v>
      </c>
      <c r="BQ20" s="242">
        <v>945684</v>
      </c>
      <c r="BR20" s="111">
        <v>511446</v>
      </c>
      <c r="BS20" s="111">
        <v>563251</v>
      </c>
      <c r="BT20" s="242">
        <v>88762</v>
      </c>
      <c r="BU20" s="242">
        <v>92869</v>
      </c>
      <c r="BV20" s="242">
        <v>405609</v>
      </c>
      <c r="BW20" s="242">
        <v>425860</v>
      </c>
      <c r="BX20" s="111">
        <v>171656</v>
      </c>
      <c r="BY20" s="111">
        <v>171656</v>
      </c>
      <c r="BZ20" s="242">
        <v>18053068</v>
      </c>
      <c r="CA20" s="242">
        <v>22470175</v>
      </c>
      <c r="CB20" s="242">
        <v>3024185</v>
      </c>
      <c r="CC20" s="242">
        <v>3912018</v>
      </c>
      <c r="CD20" s="111">
        <v>2038481</v>
      </c>
      <c r="CE20" s="111">
        <v>2483461</v>
      </c>
      <c r="CF20" s="242">
        <v>1755124</v>
      </c>
      <c r="CG20" s="242">
        <v>2012458</v>
      </c>
      <c r="CH20" s="242">
        <v>977683</v>
      </c>
      <c r="CI20" s="242">
        <v>980843</v>
      </c>
      <c r="CJ20" s="111">
        <v>553245</v>
      </c>
      <c r="CK20" s="111">
        <v>586196</v>
      </c>
      <c r="CL20" s="242">
        <v>361519</v>
      </c>
      <c r="CM20" s="242">
        <v>367516</v>
      </c>
      <c r="CN20" s="242">
        <v>369043</v>
      </c>
      <c r="CO20" s="242">
        <v>469117</v>
      </c>
      <c r="CP20" s="111">
        <v>413561</v>
      </c>
      <c r="CQ20" s="111">
        <v>449922</v>
      </c>
      <c r="CR20" s="242">
        <v>26674.399999999998</v>
      </c>
      <c r="CS20" s="242">
        <v>26674.399999999998</v>
      </c>
      <c r="CT20" s="242">
        <v>961036</v>
      </c>
      <c r="CU20" s="242">
        <v>976582</v>
      </c>
      <c r="CV20" s="111">
        <v>73908.500000000015</v>
      </c>
      <c r="CW20" s="111">
        <v>80982.400000000009</v>
      </c>
      <c r="CX20" s="242">
        <v>559764</v>
      </c>
      <c r="CY20" s="242">
        <v>739965</v>
      </c>
      <c r="CZ20" s="242">
        <v>685182</v>
      </c>
      <c r="DA20" s="242">
        <v>810566</v>
      </c>
      <c r="DB20" s="111">
        <v>4766821</v>
      </c>
      <c r="DC20" s="111">
        <v>6272975</v>
      </c>
      <c r="DD20" s="242">
        <v>711231</v>
      </c>
      <c r="DE20" s="242">
        <v>958040</v>
      </c>
      <c r="DF20" s="242">
        <v>161633</v>
      </c>
      <c r="DG20" s="242">
        <v>161956</v>
      </c>
      <c r="DH20" s="111">
        <v>108462</v>
      </c>
      <c r="DI20" s="111">
        <v>121912</v>
      </c>
      <c r="DJ20" s="242">
        <v>192946</v>
      </c>
      <c r="DK20" s="242">
        <v>214021</v>
      </c>
      <c r="DL20" s="242">
        <v>524496</v>
      </c>
      <c r="DM20" s="242">
        <v>559555</v>
      </c>
      <c r="DN20" s="111">
        <v>3453878</v>
      </c>
      <c r="DO20" s="111">
        <v>3723071</v>
      </c>
      <c r="DP20" s="242">
        <v>1913883</v>
      </c>
      <c r="DQ20" s="242">
        <v>2095272</v>
      </c>
      <c r="DR20" s="242">
        <v>3710204</v>
      </c>
      <c r="DS20" s="242">
        <v>4606684</v>
      </c>
      <c r="DT20" s="111">
        <v>7040004</v>
      </c>
      <c r="DU20" s="111">
        <v>7609780</v>
      </c>
      <c r="DV20" s="242">
        <v>539750</v>
      </c>
      <c r="DW20" s="242">
        <v>538525</v>
      </c>
      <c r="DX20" s="242">
        <v>500844</v>
      </c>
      <c r="DY20" s="242">
        <v>507147</v>
      </c>
      <c r="DZ20" s="111">
        <v>263696</v>
      </c>
      <c r="EA20" s="111">
        <v>269672</v>
      </c>
      <c r="EB20" s="242">
        <v>1610998</v>
      </c>
      <c r="EC20" s="242">
        <v>1668409</v>
      </c>
      <c r="ED20" s="242">
        <v>1473840</v>
      </c>
      <c r="EE20" s="242">
        <v>1566747</v>
      </c>
      <c r="EF20" s="111">
        <v>848554</v>
      </c>
      <c r="EG20" s="111">
        <v>937760</v>
      </c>
      <c r="EH20" s="242">
        <v>2460163</v>
      </c>
      <c r="EI20" s="242">
        <v>2517147</v>
      </c>
      <c r="EJ20" s="242">
        <v>1908281</v>
      </c>
      <c r="EK20" s="242">
        <v>2073137</v>
      </c>
      <c r="EL20" s="111">
        <v>732798</v>
      </c>
      <c r="EM20" s="111">
        <v>826554</v>
      </c>
      <c r="EN20" s="242">
        <v>612393</v>
      </c>
      <c r="EO20" s="242">
        <v>629230</v>
      </c>
      <c r="EP20" s="242">
        <v>1091449</v>
      </c>
      <c r="EQ20" s="242">
        <v>1193364</v>
      </c>
      <c r="ER20" s="111">
        <v>641719</v>
      </c>
      <c r="ES20" s="111">
        <v>653846</v>
      </c>
    </row>
    <row r="21" spans="1:149" ht="7.15" customHeight="1">
      <c r="A21" s="16"/>
      <c r="B21" s="109"/>
      <c r="C21" s="109"/>
      <c r="D21" s="110"/>
      <c r="E21" s="110"/>
      <c r="F21" s="109"/>
      <c r="G21" s="109"/>
      <c r="H21" s="109"/>
      <c r="I21" s="109"/>
      <c r="J21" s="110"/>
      <c r="K21" s="110"/>
      <c r="L21" s="109"/>
      <c r="M21" s="109"/>
      <c r="N21" s="109"/>
      <c r="O21" s="109"/>
      <c r="P21" s="110"/>
      <c r="Q21" s="110"/>
      <c r="R21" s="109"/>
      <c r="S21" s="109"/>
      <c r="T21" s="109"/>
      <c r="U21" s="109"/>
      <c r="V21" s="110"/>
      <c r="W21" s="110"/>
      <c r="X21" s="109"/>
      <c r="Y21" s="109"/>
      <c r="Z21" s="109"/>
      <c r="AA21" s="109"/>
      <c r="AB21" s="110"/>
      <c r="AC21" s="110"/>
      <c r="AD21" s="109"/>
      <c r="AE21" s="109"/>
      <c r="AF21" s="109"/>
      <c r="AG21" s="109"/>
      <c r="AH21" s="110"/>
      <c r="AI21" s="110"/>
      <c r="AJ21" s="109"/>
      <c r="AK21" s="109"/>
      <c r="AL21" s="109"/>
      <c r="AM21" s="109"/>
      <c r="AN21" s="110"/>
      <c r="AO21" s="110"/>
      <c r="AP21" s="109"/>
      <c r="AQ21" s="109"/>
      <c r="AR21" s="109"/>
      <c r="AS21" s="109"/>
      <c r="AT21" s="110"/>
      <c r="AU21" s="110"/>
      <c r="AV21" s="109"/>
      <c r="AW21" s="109"/>
      <c r="AX21" s="109"/>
      <c r="AY21" s="109"/>
      <c r="AZ21" s="110"/>
      <c r="BA21" s="110"/>
      <c r="BB21" s="109"/>
      <c r="BC21" s="109"/>
      <c r="BD21" s="109"/>
      <c r="BE21" s="109"/>
      <c r="BF21" s="110"/>
      <c r="BG21" s="110"/>
      <c r="BH21" s="109"/>
      <c r="BI21" s="109"/>
      <c r="BJ21" s="109"/>
      <c r="BK21" s="109"/>
      <c r="BL21" s="110"/>
      <c r="BM21" s="110"/>
      <c r="BN21" s="109"/>
      <c r="BO21" s="109"/>
      <c r="BP21" s="109"/>
      <c r="BQ21" s="109"/>
      <c r="BR21" s="110"/>
      <c r="BS21" s="110"/>
      <c r="BT21" s="109"/>
      <c r="BU21" s="109"/>
      <c r="BV21" s="109"/>
      <c r="BW21" s="109"/>
      <c r="BX21" s="110"/>
      <c r="BY21" s="110"/>
      <c r="BZ21" s="109"/>
      <c r="CA21" s="109"/>
      <c r="CB21" s="109"/>
      <c r="CC21" s="109"/>
      <c r="CD21" s="110"/>
      <c r="CE21" s="110"/>
      <c r="CF21" s="109"/>
      <c r="CG21" s="109"/>
      <c r="CH21" s="109"/>
      <c r="CI21" s="109"/>
      <c r="CJ21" s="110"/>
      <c r="CK21" s="110"/>
      <c r="CL21" s="109"/>
      <c r="CM21" s="109"/>
      <c r="CN21" s="109"/>
      <c r="CO21" s="109"/>
      <c r="CP21" s="110"/>
      <c r="CQ21" s="110"/>
      <c r="CR21" s="109"/>
      <c r="CS21" s="109"/>
      <c r="CT21" s="109"/>
      <c r="CU21" s="109"/>
      <c r="CV21" s="110"/>
      <c r="CW21" s="110"/>
      <c r="CX21" s="109"/>
      <c r="CY21" s="109"/>
      <c r="CZ21" s="109"/>
      <c r="DA21" s="109"/>
      <c r="DB21" s="110"/>
      <c r="DC21" s="110"/>
      <c r="DD21" s="109"/>
      <c r="DE21" s="109"/>
      <c r="DF21" s="109"/>
      <c r="DG21" s="109"/>
      <c r="DH21" s="110"/>
      <c r="DI21" s="110"/>
      <c r="DJ21" s="109"/>
      <c r="DK21" s="109"/>
      <c r="DL21" s="109"/>
      <c r="DM21" s="109"/>
      <c r="DN21" s="110"/>
      <c r="DO21" s="110"/>
      <c r="DP21" s="109"/>
      <c r="DQ21" s="109"/>
      <c r="DR21" s="109"/>
      <c r="DS21" s="109"/>
      <c r="DT21" s="110"/>
      <c r="DU21" s="110"/>
      <c r="DV21" s="109"/>
      <c r="DW21" s="109"/>
      <c r="DX21" s="109"/>
      <c r="DY21" s="109"/>
      <c r="DZ21" s="110"/>
      <c r="EA21" s="110"/>
      <c r="EB21" s="109"/>
      <c r="EC21" s="109"/>
      <c r="ED21" s="109"/>
      <c r="EE21" s="109"/>
      <c r="EF21" s="110"/>
      <c r="EG21" s="110"/>
      <c r="EH21" s="109"/>
      <c r="EI21" s="109"/>
      <c r="EJ21" s="109"/>
      <c r="EK21" s="109"/>
      <c r="EL21" s="110"/>
      <c r="EM21" s="110"/>
      <c r="EN21" s="109"/>
      <c r="EO21" s="109"/>
      <c r="EP21" s="109"/>
      <c r="EQ21" s="109"/>
      <c r="ER21" s="110"/>
      <c r="ES21" s="110"/>
    </row>
    <row r="22" spans="1:149">
      <c r="A22" s="19" t="s">
        <v>33</v>
      </c>
      <c r="B22" s="242">
        <f>B14-B20</f>
        <v>4526663</v>
      </c>
      <c r="C22" s="242">
        <f t="shared" ref="C22:BR22" si="0">C14-C20</f>
        <v>24500706</v>
      </c>
      <c r="D22" s="111">
        <f t="shared" si="0"/>
        <v>2558408</v>
      </c>
      <c r="E22" s="111">
        <f t="shared" si="0"/>
        <v>3520156</v>
      </c>
      <c r="F22" s="242">
        <f t="shared" si="0"/>
        <v>-211262</v>
      </c>
      <c r="G22" s="242">
        <f t="shared" si="0"/>
        <v>-110063</v>
      </c>
      <c r="H22" s="242">
        <f t="shared" si="0"/>
        <v>990230</v>
      </c>
      <c r="I22" s="242">
        <f t="shared" si="0"/>
        <v>1428486</v>
      </c>
      <c r="J22" s="111">
        <f t="shared" si="0"/>
        <v>1824524</v>
      </c>
      <c r="K22" s="111">
        <f t="shared" si="0"/>
        <v>2681540</v>
      </c>
      <c r="L22" s="242">
        <f t="shared" si="0"/>
        <v>681547</v>
      </c>
      <c r="M22" s="242">
        <f t="shared" si="0"/>
        <v>920748</v>
      </c>
      <c r="N22" s="242">
        <f t="shared" si="0"/>
        <v>30865</v>
      </c>
      <c r="O22" s="242">
        <f t="shared" si="0"/>
        <v>14309</v>
      </c>
      <c r="P22" s="111">
        <f t="shared" si="0"/>
        <v>2187865</v>
      </c>
      <c r="Q22" s="111">
        <f t="shared" si="0"/>
        <v>3765862</v>
      </c>
      <c r="R22" s="242">
        <f t="shared" si="0"/>
        <v>193438</v>
      </c>
      <c r="S22" s="242">
        <f t="shared" si="0"/>
        <v>288678</v>
      </c>
      <c r="T22" s="242">
        <f t="shared" si="0"/>
        <v>96921</v>
      </c>
      <c r="U22" s="242">
        <f t="shared" si="0"/>
        <v>176474</v>
      </c>
      <c r="V22" s="111">
        <f t="shared" si="0"/>
        <v>74651</v>
      </c>
      <c r="W22" s="111">
        <f t="shared" si="0"/>
        <v>93521</v>
      </c>
      <c r="X22" s="242">
        <f t="shared" si="0"/>
        <v>52009</v>
      </c>
      <c r="Y22" s="242">
        <f t="shared" si="0"/>
        <v>68943</v>
      </c>
      <c r="Z22" s="242">
        <f t="shared" si="0"/>
        <v>105555</v>
      </c>
      <c r="AA22" s="242">
        <f t="shared" si="0"/>
        <v>112464</v>
      </c>
      <c r="AB22" s="111"/>
      <c r="AC22" s="111"/>
      <c r="AD22" s="242">
        <f t="shared" si="0"/>
        <v>60090.79999999993</v>
      </c>
      <c r="AE22" s="242">
        <f t="shared" si="0"/>
        <v>60963.200000000186</v>
      </c>
      <c r="AF22" s="242">
        <f t="shared" si="0"/>
        <v>339256</v>
      </c>
      <c r="AG22" s="242">
        <f t="shared" si="0"/>
        <v>377155</v>
      </c>
      <c r="AH22" s="111">
        <f t="shared" si="0"/>
        <v>23856</v>
      </c>
      <c r="AI22" s="111">
        <f t="shared" si="0"/>
        <v>47753</v>
      </c>
      <c r="AJ22" s="242"/>
      <c r="AK22" s="242"/>
      <c r="AL22" s="242">
        <f t="shared" si="0"/>
        <v>22807</v>
      </c>
      <c r="AM22" s="242">
        <f t="shared" si="0"/>
        <v>46376</v>
      </c>
      <c r="AN22" s="111">
        <f t="shared" si="0"/>
        <v>-3027</v>
      </c>
      <c r="AO22" s="111">
        <f t="shared" si="0"/>
        <v>-2784</v>
      </c>
      <c r="AP22" s="242">
        <f t="shared" si="0"/>
        <v>149619</v>
      </c>
      <c r="AQ22" s="242">
        <f t="shared" si="0"/>
        <v>305450</v>
      </c>
      <c r="AR22" s="242">
        <f t="shared" si="0"/>
        <v>75742</v>
      </c>
      <c r="AS22" s="242">
        <f t="shared" si="0"/>
        <v>70675</v>
      </c>
      <c r="AT22" s="111">
        <f t="shared" si="0"/>
        <v>53846</v>
      </c>
      <c r="AU22" s="111">
        <f t="shared" si="0"/>
        <v>107580</v>
      </c>
      <c r="AV22" s="242">
        <f t="shared" si="0"/>
        <v>-74191</v>
      </c>
      <c r="AW22" s="242">
        <f t="shared" si="0"/>
        <v>151847</v>
      </c>
      <c r="AX22" s="242">
        <f t="shared" si="0"/>
        <v>54090</v>
      </c>
      <c r="AY22" s="242">
        <f t="shared" si="0"/>
        <v>54388</v>
      </c>
      <c r="AZ22" s="111">
        <f t="shared" si="0"/>
        <v>31929</v>
      </c>
      <c r="BA22" s="111">
        <f t="shared" si="0"/>
        <v>56240</v>
      </c>
      <c r="BB22" s="242">
        <f t="shared" si="0"/>
        <v>4349</v>
      </c>
      <c r="BC22" s="242">
        <f t="shared" si="0"/>
        <v>79289</v>
      </c>
      <c r="BD22" s="242">
        <f t="shared" si="0"/>
        <v>29179</v>
      </c>
      <c r="BE22" s="242">
        <f t="shared" si="0"/>
        <v>33838</v>
      </c>
      <c r="BF22" s="111">
        <f t="shared" si="0"/>
        <v>-11696</v>
      </c>
      <c r="BG22" s="111">
        <f t="shared" si="0"/>
        <v>-10513</v>
      </c>
      <c r="BH22" s="242">
        <f t="shared" si="0"/>
        <v>-4409</v>
      </c>
      <c r="BI22" s="242">
        <f t="shared" si="0"/>
        <v>2164</v>
      </c>
      <c r="BJ22" s="242">
        <f t="shared" si="0"/>
        <v>30538</v>
      </c>
      <c r="BK22" s="242">
        <f t="shared" si="0"/>
        <v>34115</v>
      </c>
      <c r="BL22" s="111">
        <f t="shared" si="0"/>
        <v>151074</v>
      </c>
      <c r="BM22" s="111">
        <f t="shared" si="0"/>
        <v>348542</v>
      </c>
      <c r="BN22" s="242">
        <f t="shared" si="0"/>
        <v>215585</v>
      </c>
      <c r="BO22" s="242">
        <f t="shared" si="0"/>
        <v>237670</v>
      </c>
      <c r="BP22" s="242">
        <f t="shared" si="0"/>
        <v>10498</v>
      </c>
      <c r="BQ22" s="242">
        <f t="shared" si="0"/>
        <v>54593</v>
      </c>
      <c r="BR22" s="111">
        <f t="shared" si="0"/>
        <v>-14041</v>
      </c>
      <c r="BS22" s="111">
        <f t="shared" ref="BS22:ED22" si="1">BS14-BS20</f>
        <v>14523</v>
      </c>
      <c r="BT22" s="242">
        <f t="shared" si="1"/>
        <v>4202</v>
      </c>
      <c r="BU22" s="242">
        <f t="shared" si="1"/>
        <v>2239</v>
      </c>
      <c r="BV22" s="242">
        <f t="shared" si="1"/>
        <v>20970</v>
      </c>
      <c r="BW22" s="242">
        <f t="shared" si="1"/>
        <v>10540</v>
      </c>
      <c r="BX22" s="111">
        <f t="shared" si="1"/>
        <v>-282</v>
      </c>
      <c r="BY22" s="111">
        <f t="shared" si="1"/>
        <v>-282</v>
      </c>
      <c r="BZ22" s="242">
        <f t="shared" si="1"/>
        <v>-141453</v>
      </c>
      <c r="CA22" s="242">
        <f t="shared" si="1"/>
        <v>1450609</v>
      </c>
      <c r="CB22" s="242">
        <f t="shared" si="1"/>
        <v>277362</v>
      </c>
      <c r="CC22" s="242">
        <f t="shared" si="1"/>
        <v>553726</v>
      </c>
      <c r="CD22" s="111">
        <f t="shared" si="1"/>
        <v>90365</v>
      </c>
      <c r="CE22" s="111">
        <f t="shared" si="1"/>
        <v>169377</v>
      </c>
      <c r="CF22" s="242">
        <f t="shared" si="1"/>
        <v>134648</v>
      </c>
      <c r="CG22" s="242">
        <f t="shared" si="1"/>
        <v>268981</v>
      </c>
      <c r="CH22" s="242">
        <f t="shared" si="1"/>
        <v>26754</v>
      </c>
      <c r="CI22" s="242">
        <f t="shared" si="1"/>
        <v>35157</v>
      </c>
      <c r="CJ22" s="111">
        <f t="shared" si="1"/>
        <v>56959</v>
      </c>
      <c r="CK22" s="111">
        <f t="shared" si="1"/>
        <v>34526</v>
      </c>
      <c r="CL22" s="242">
        <f t="shared" si="1"/>
        <v>11301</v>
      </c>
      <c r="CM22" s="242">
        <f t="shared" si="1"/>
        <v>12446</v>
      </c>
      <c r="CN22" s="242">
        <f t="shared" si="1"/>
        <v>-72</v>
      </c>
      <c r="CO22" s="242">
        <f t="shared" si="1"/>
        <v>14040</v>
      </c>
      <c r="CP22" s="111">
        <f t="shared" si="1"/>
        <v>49723</v>
      </c>
      <c r="CQ22" s="111">
        <f t="shared" si="1"/>
        <v>69783</v>
      </c>
      <c r="CR22" s="242">
        <f t="shared" si="1"/>
        <v>11179.7</v>
      </c>
      <c r="CS22" s="242">
        <f t="shared" si="1"/>
        <v>11179.7</v>
      </c>
      <c r="CT22" s="242">
        <f t="shared" si="1"/>
        <v>117818</v>
      </c>
      <c r="CU22" s="242">
        <f t="shared" si="1"/>
        <v>136634</v>
      </c>
      <c r="CV22" s="111">
        <f t="shared" si="1"/>
        <v>26212.099999999991</v>
      </c>
      <c r="CW22" s="111">
        <f t="shared" si="1"/>
        <v>28213.300000000003</v>
      </c>
      <c r="CX22" s="242">
        <f t="shared" si="1"/>
        <v>115819</v>
      </c>
      <c r="CY22" s="242">
        <f t="shared" si="1"/>
        <v>123085</v>
      </c>
      <c r="CZ22" s="242">
        <f t="shared" si="1"/>
        <v>56326</v>
      </c>
      <c r="DA22" s="242">
        <f t="shared" si="1"/>
        <v>157898</v>
      </c>
      <c r="DB22" s="111">
        <f t="shared" si="1"/>
        <v>276783</v>
      </c>
      <c r="DC22" s="111">
        <f t="shared" si="1"/>
        <v>782858</v>
      </c>
      <c r="DD22" s="242">
        <f t="shared" si="1"/>
        <v>24651</v>
      </c>
      <c r="DE22" s="242">
        <f t="shared" si="1"/>
        <v>106901</v>
      </c>
      <c r="DF22" s="242">
        <f t="shared" si="1"/>
        <v>7324</v>
      </c>
      <c r="DG22" s="242">
        <f t="shared" si="1"/>
        <v>7546</v>
      </c>
      <c r="DH22" s="111">
        <f t="shared" si="1"/>
        <v>11169</v>
      </c>
      <c r="DI22" s="111">
        <f t="shared" si="1"/>
        <v>8900</v>
      </c>
      <c r="DJ22" s="242">
        <f t="shared" si="1"/>
        <v>27212</v>
      </c>
      <c r="DK22" s="242">
        <f t="shared" si="1"/>
        <v>29979</v>
      </c>
      <c r="DL22" s="242">
        <f t="shared" si="1"/>
        <v>47413</v>
      </c>
      <c r="DM22" s="242">
        <f t="shared" si="1"/>
        <v>91219</v>
      </c>
      <c r="DN22" s="111">
        <f t="shared" si="1"/>
        <v>384766</v>
      </c>
      <c r="DO22" s="111">
        <f t="shared" si="1"/>
        <v>554347</v>
      </c>
      <c r="DP22" s="242">
        <f t="shared" si="1"/>
        <v>418577</v>
      </c>
      <c r="DQ22" s="242">
        <f t="shared" si="1"/>
        <v>499918</v>
      </c>
      <c r="DR22" s="242">
        <f t="shared" si="1"/>
        <v>-21913</v>
      </c>
      <c r="DS22" s="242">
        <f t="shared" si="1"/>
        <v>113804</v>
      </c>
      <c r="DT22" s="111">
        <f t="shared" si="1"/>
        <v>306820</v>
      </c>
      <c r="DU22" s="111">
        <f t="shared" si="1"/>
        <v>853280</v>
      </c>
      <c r="DV22" s="242">
        <f t="shared" si="1"/>
        <v>74878</v>
      </c>
      <c r="DW22" s="242">
        <f t="shared" si="1"/>
        <v>90585</v>
      </c>
      <c r="DX22" s="242">
        <f t="shared" si="1"/>
        <v>51601</v>
      </c>
      <c r="DY22" s="242">
        <f t="shared" si="1"/>
        <v>59708</v>
      </c>
      <c r="DZ22" s="111">
        <f t="shared" si="1"/>
        <v>11039</v>
      </c>
      <c r="EA22" s="111">
        <f t="shared" si="1"/>
        <v>9778</v>
      </c>
      <c r="EB22" s="242">
        <f t="shared" si="1"/>
        <v>94843</v>
      </c>
      <c r="EC22" s="242">
        <f t="shared" si="1"/>
        <v>134771</v>
      </c>
      <c r="ED22" s="242">
        <f t="shared" si="1"/>
        <v>162485</v>
      </c>
      <c r="EE22" s="242">
        <f t="shared" ref="EE22:ES22" si="2">EE14-EE20</f>
        <v>214905</v>
      </c>
      <c r="EF22" s="111">
        <f t="shared" si="2"/>
        <v>16866</v>
      </c>
      <c r="EG22" s="111">
        <f t="shared" si="2"/>
        <v>67950</v>
      </c>
      <c r="EH22" s="242">
        <f t="shared" si="2"/>
        <v>163960</v>
      </c>
      <c r="EI22" s="242">
        <f t="shared" si="2"/>
        <v>224230</v>
      </c>
      <c r="EJ22" s="242">
        <f t="shared" si="2"/>
        <v>151665</v>
      </c>
      <c r="EK22" s="242">
        <f t="shared" si="2"/>
        <v>190474</v>
      </c>
      <c r="EL22" s="111">
        <f t="shared" si="2"/>
        <v>39299</v>
      </c>
      <c r="EM22" s="111">
        <f t="shared" si="2"/>
        <v>101785</v>
      </c>
      <c r="EN22" s="242">
        <f t="shared" si="2"/>
        <v>29277</v>
      </c>
      <c r="EO22" s="242">
        <f t="shared" si="2"/>
        <v>29926</v>
      </c>
      <c r="EP22" s="242">
        <f t="shared" si="2"/>
        <v>83544</v>
      </c>
      <c r="EQ22" s="242">
        <f t="shared" si="2"/>
        <v>156125</v>
      </c>
      <c r="ER22" s="111">
        <f t="shared" si="2"/>
        <v>54346</v>
      </c>
      <c r="ES22" s="111">
        <f t="shared" si="2"/>
        <v>74598</v>
      </c>
    </row>
    <row r="23" spans="1:149" ht="7.15" customHeight="1">
      <c r="A23" s="16"/>
      <c r="B23" s="109"/>
      <c r="C23" s="109"/>
      <c r="D23" s="110"/>
      <c r="E23" s="110"/>
      <c r="F23" s="109"/>
      <c r="G23" s="109"/>
      <c r="H23" s="109"/>
      <c r="I23" s="109"/>
      <c r="J23" s="110"/>
      <c r="K23" s="110"/>
      <c r="L23" s="109"/>
      <c r="M23" s="109"/>
      <c r="N23" s="109"/>
      <c r="O23" s="109"/>
      <c r="P23" s="110"/>
      <c r="Q23" s="110"/>
      <c r="R23" s="109"/>
      <c r="S23" s="109"/>
      <c r="T23" s="109"/>
      <c r="U23" s="109"/>
      <c r="V23" s="110"/>
      <c r="W23" s="110"/>
      <c r="X23" s="109"/>
      <c r="Y23" s="109"/>
      <c r="Z23" s="109"/>
      <c r="AA23" s="109"/>
      <c r="AB23" s="110"/>
      <c r="AC23" s="110"/>
      <c r="AD23" s="109"/>
      <c r="AE23" s="109"/>
      <c r="AF23" s="109"/>
      <c r="AG23" s="109"/>
      <c r="AH23" s="110"/>
      <c r="AI23" s="110"/>
      <c r="AJ23" s="109"/>
      <c r="AK23" s="109"/>
      <c r="AL23" s="109"/>
      <c r="AM23" s="109"/>
      <c r="AN23" s="110"/>
      <c r="AO23" s="110"/>
      <c r="AP23" s="109"/>
      <c r="AQ23" s="109"/>
      <c r="AR23" s="109"/>
      <c r="AS23" s="109"/>
      <c r="AT23" s="110"/>
      <c r="AU23" s="110"/>
      <c r="AV23" s="109"/>
      <c r="AW23" s="109"/>
      <c r="AX23" s="109"/>
      <c r="AY23" s="109"/>
      <c r="AZ23" s="110"/>
      <c r="BA23" s="110"/>
      <c r="BB23" s="109"/>
      <c r="BC23" s="109"/>
      <c r="BD23" s="109"/>
      <c r="BE23" s="109"/>
      <c r="BF23" s="110"/>
      <c r="BG23" s="110"/>
      <c r="BH23" s="109"/>
      <c r="BI23" s="109"/>
      <c r="BJ23" s="109"/>
      <c r="BK23" s="109"/>
      <c r="BL23" s="110"/>
      <c r="BM23" s="110"/>
      <c r="BN23" s="109"/>
      <c r="BO23" s="109"/>
      <c r="BP23" s="109"/>
      <c r="BQ23" s="109"/>
      <c r="BR23" s="110"/>
      <c r="BS23" s="110"/>
      <c r="BT23" s="109"/>
      <c r="BU23" s="109"/>
      <c r="BV23" s="109"/>
      <c r="BW23" s="109"/>
      <c r="BX23" s="110"/>
      <c r="BY23" s="110"/>
      <c r="BZ23" s="109"/>
      <c r="CA23" s="109"/>
      <c r="CB23" s="109"/>
      <c r="CC23" s="109"/>
      <c r="CD23" s="110"/>
      <c r="CE23" s="110"/>
      <c r="CF23" s="109"/>
      <c r="CG23" s="109"/>
      <c r="CH23" s="109"/>
      <c r="CI23" s="109"/>
      <c r="CJ23" s="110"/>
      <c r="CK23" s="110"/>
      <c r="CL23" s="109"/>
      <c r="CM23" s="109"/>
      <c r="CN23" s="109"/>
      <c r="CO23" s="109"/>
      <c r="CP23" s="110"/>
      <c r="CQ23" s="110"/>
      <c r="CR23" s="109"/>
      <c r="CS23" s="109"/>
      <c r="CT23" s="109"/>
      <c r="CU23" s="109"/>
      <c r="CV23" s="110"/>
      <c r="CW23" s="110"/>
      <c r="CX23" s="109"/>
      <c r="CY23" s="109"/>
      <c r="CZ23" s="109"/>
      <c r="DA23" s="109"/>
      <c r="DB23" s="110"/>
      <c r="DC23" s="110"/>
      <c r="DD23" s="109"/>
      <c r="DE23" s="109"/>
      <c r="DF23" s="109"/>
      <c r="DG23" s="109"/>
      <c r="DH23" s="110"/>
      <c r="DI23" s="110"/>
      <c r="DJ23" s="109"/>
      <c r="DK23" s="109"/>
      <c r="DL23" s="109"/>
      <c r="DM23" s="109"/>
      <c r="DN23" s="110"/>
      <c r="DO23" s="110"/>
      <c r="DP23" s="109"/>
      <c r="DQ23" s="109"/>
      <c r="DR23" s="109"/>
      <c r="DS23" s="109"/>
      <c r="DT23" s="110"/>
      <c r="DU23" s="110"/>
      <c r="DV23" s="109"/>
      <c r="DW23" s="109"/>
      <c r="DX23" s="109"/>
      <c r="DY23" s="109"/>
      <c r="DZ23" s="110"/>
      <c r="EA23" s="110"/>
      <c r="EB23" s="109"/>
      <c r="EC23" s="109"/>
      <c r="ED23" s="109"/>
      <c r="EE23" s="109"/>
      <c r="EF23" s="110"/>
      <c r="EG23" s="110"/>
      <c r="EH23" s="109"/>
      <c r="EI23" s="109"/>
      <c r="EJ23" s="109"/>
      <c r="EK23" s="109"/>
      <c r="EL23" s="110"/>
      <c r="EM23" s="110"/>
      <c r="EN23" s="109"/>
      <c r="EO23" s="109"/>
      <c r="EP23" s="109"/>
      <c r="EQ23" s="109"/>
      <c r="ER23" s="110"/>
      <c r="ES23" s="110"/>
    </row>
    <row r="24" spans="1:149">
      <c r="A24" s="16" t="s">
        <v>34</v>
      </c>
      <c r="B24" s="109">
        <v>444668</v>
      </c>
      <c r="C24" s="109">
        <v>2055386</v>
      </c>
      <c r="D24" s="110">
        <v>-1297037</v>
      </c>
      <c r="E24" s="110">
        <v>-1756136</v>
      </c>
      <c r="F24" s="109">
        <v>73926</v>
      </c>
      <c r="G24" s="109">
        <v>10547</v>
      </c>
      <c r="H24" s="109">
        <v>-198319</v>
      </c>
      <c r="I24" s="109">
        <v>-275196</v>
      </c>
      <c r="J24" s="110">
        <v>-1084952</v>
      </c>
      <c r="K24" s="110">
        <v>-1355252</v>
      </c>
      <c r="L24" s="109">
        <v>-260512</v>
      </c>
      <c r="M24" s="109">
        <v>-326394</v>
      </c>
      <c r="N24" s="109">
        <v>-1303</v>
      </c>
      <c r="O24" s="109">
        <v>-669</v>
      </c>
      <c r="P24" s="110">
        <v>-981670</v>
      </c>
      <c r="Q24" s="110">
        <v>-1899190</v>
      </c>
      <c r="R24" s="109">
        <v>54789</v>
      </c>
      <c r="S24" s="109">
        <v>2334</v>
      </c>
      <c r="T24" s="109">
        <v>-95993</v>
      </c>
      <c r="U24" s="109">
        <v>-146397</v>
      </c>
      <c r="V24" s="110">
        <v>20404</v>
      </c>
      <c r="W24" s="110">
        <v>12049</v>
      </c>
      <c r="X24" s="109">
        <v>-15485</v>
      </c>
      <c r="Y24" s="109">
        <v>-25266</v>
      </c>
      <c r="Z24" s="109">
        <v>140094</v>
      </c>
      <c r="AA24" s="109">
        <v>127282</v>
      </c>
      <c r="AB24" s="110"/>
      <c r="AC24" s="110"/>
      <c r="AD24" s="109">
        <v>30130.899999999998</v>
      </c>
      <c r="AE24" s="109">
        <v>30097.199999999997</v>
      </c>
      <c r="AF24" s="109">
        <v>-28207</v>
      </c>
      <c r="AG24" s="109">
        <v>-80315</v>
      </c>
      <c r="AH24" s="110">
        <v>-46735</v>
      </c>
      <c r="AI24" s="110">
        <v>-59963</v>
      </c>
      <c r="AJ24" s="109"/>
      <c r="AK24" s="109"/>
      <c r="AL24" s="109">
        <v>-25034</v>
      </c>
      <c r="AM24" s="109">
        <v>-64161</v>
      </c>
      <c r="AN24" s="110">
        <v>5650</v>
      </c>
      <c r="AO24" s="110">
        <v>3519</v>
      </c>
      <c r="AP24" s="109">
        <v>-12548</v>
      </c>
      <c r="AQ24" s="109">
        <v>-42575</v>
      </c>
      <c r="AR24" s="109">
        <v>4665</v>
      </c>
      <c r="AS24" s="109">
        <v>-9818</v>
      </c>
      <c r="AT24" s="110">
        <v>-4259</v>
      </c>
      <c r="AU24" s="110">
        <v>-62780</v>
      </c>
      <c r="AV24" s="109">
        <v>-65019</v>
      </c>
      <c r="AW24" s="109">
        <v>-186594</v>
      </c>
      <c r="AX24" s="109">
        <v>3246</v>
      </c>
      <c r="AY24" s="109">
        <v>453</v>
      </c>
      <c r="AZ24" s="110">
        <v>-12150</v>
      </c>
      <c r="BA24" s="110">
        <v>-23834</v>
      </c>
      <c r="BB24" s="109">
        <v>-19757</v>
      </c>
      <c r="BC24" s="109">
        <v>-43566</v>
      </c>
      <c r="BD24" s="109">
        <v>664</v>
      </c>
      <c r="BE24" s="109">
        <v>-360</v>
      </c>
      <c r="BF24" s="110">
        <v>1165</v>
      </c>
      <c r="BG24" s="110">
        <v>51</v>
      </c>
      <c r="BH24" s="109">
        <v>1407</v>
      </c>
      <c r="BI24" s="109">
        <v>516</v>
      </c>
      <c r="BJ24" s="109">
        <v>-26673</v>
      </c>
      <c r="BK24" s="109">
        <v>-32595</v>
      </c>
      <c r="BL24" s="110">
        <v>-149868</v>
      </c>
      <c r="BM24" s="110">
        <v>-202635</v>
      </c>
      <c r="BN24" s="109">
        <v>13116</v>
      </c>
      <c r="BO24" s="109">
        <v>-11314</v>
      </c>
      <c r="BP24" s="109">
        <v>-12286</v>
      </c>
      <c r="BQ24" s="109">
        <v>-32249</v>
      </c>
      <c r="BR24" s="110">
        <v>21983</v>
      </c>
      <c r="BS24" s="110">
        <v>13048</v>
      </c>
      <c r="BT24" s="109">
        <v>547</v>
      </c>
      <c r="BU24" s="109">
        <v>-441</v>
      </c>
      <c r="BV24" s="109">
        <v>-3448</v>
      </c>
      <c r="BW24" s="109">
        <v>-7861</v>
      </c>
      <c r="BX24" s="110">
        <v>2331</v>
      </c>
      <c r="BY24" s="110">
        <v>2331</v>
      </c>
      <c r="BZ24" s="109">
        <v>-389119</v>
      </c>
      <c r="CA24" s="109">
        <v>-851762</v>
      </c>
      <c r="CB24" s="109">
        <v>-40939</v>
      </c>
      <c r="CC24" s="109">
        <v>-170949</v>
      </c>
      <c r="CD24" s="110">
        <v>18978</v>
      </c>
      <c r="CE24" s="110">
        <v>-9394</v>
      </c>
      <c r="CF24" s="109">
        <v>7396</v>
      </c>
      <c r="CG24" s="109">
        <v>-26226</v>
      </c>
      <c r="CH24" s="109">
        <v>2724</v>
      </c>
      <c r="CI24" s="109">
        <v>-6127</v>
      </c>
      <c r="CJ24" s="110">
        <v>-5499</v>
      </c>
      <c r="CK24" s="110">
        <v>-5499</v>
      </c>
      <c r="CL24" s="109">
        <v>9716</v>
      </c>
      <c r="CM24" s="109">
        <v>5216</v>
      </c>
      <c r="CN24" s="109">
        <v>8803</v>
      </c>
      <c r="CO24" s="109">
        <v>2024</v>
      </c>
      <c r="CP24" s="110">
        <v>3113</v>
      </c>
      <c r="CQ24" s="110">
        <v>-318</v>
      </c>
      <c r="CR24" s="109">
        <v>593.09999999999991</v>
      </c>
      <c r="CS24" s="109">
        <v>593.09999999999991</v>
      </c>
      <c r="CT24" s="109">
        <v>-11519</v>
      </c>
      <c r="CU24" s="109">
        <v>-22091</v>
      </c>
      <c r="CV24" s="110">
        <v>243.60000000000002</v>
      </c>
      <c r="CW24" s="110">
        <v>294.10000000000002</v>
      </c>
      <c r="CX24" s="109">
        <v>-26310</v>
      </c>
      <c r="CY24" s="109">
        <v>-32445</v>
      </c>
      <c r="CZ24" s="109">
        <v>-4620</v>
      </c>
      <c r="DA24" s="109">
        <v>-34275</v>
      </c>
      <c r="DB24" s="110">
        <v>-267122</v>
      </c>
      <c r="DC24" s="110">
        <v>-296970</v>
      </c>
      <c r="DD24" s="109">
        <v>9526</v>
      </c>
      <c r="DE24" s="109">
        <v>-11000</v>
      </c>
      <c r="DF24" s="109">
        <v>-1662</v>
      </c>
      <c r="DG24" s="109">
        <v>-2166</v>
      </c>
      <c r="DH24" s="110">
        <v>2108</v>
      </c>
      <c r="DI24" s="110">
        <v>297</v>
      </c>
      <c r="DJ24" s="109">
        <v>-5302</v>
      </c>
      <c r="DK24" s="109">
        <v>-9648</v>
      </c>
      <c r="DL24" s="109">
        <v>-18145</v>
      </c>
      <c r="DM24" s="109">
        <v>-19695</v>
      </c>
      <c r="DN24" s="110">
        <v>-260864</v>
      </c>
      <c r="DO24" s="110">
        <v>-343023</v>
      </c>
      <c r="DP24" s="109">
        <v>6880</v>
      </c>
      <c r="DQ24" s="109">
        <v>-6823</v>
      </c>
      <c r="DR24" s="109">
        <v>287379</v>
      </c>
      <c r="DS24" s="109">
        <v>270989</v>
      </c>
      <c r="DT24" s="110">
        <v>-290471</v>
      </c>
      <c r="DU24" s="110">
        <v>-359304</v>
      </c>
      <c r="DV24" s="109">
        <v>3399</v>
      </c>
      <c r="DW24" s="109">
        <v>-12377</v>
      </c>
      <c r="DX24" s="109">
        <v>-3851</v>
      </c>
      <c r="DY24" s="109">
        <v>-6463</v>
      </c>
      <c r="DZ24" s="110">
        <v>4895</v>
      </c>
      <c r="EA24" s="110">
        <v>3519</v>
      </c>
      <c r="EB24" s="109">
        <v>12509</v>
      </c>
      <c r="EC24" s="109">
        <v>-7712</v>
      </c>
      <c r="ED24" s="109">
        <v>-41269</v>
      </c>
      <c r="EE24" s="109">
        <v>-76051</v>
      </c>
      <c r="EF24" s="110">
        <v>-5399</v>
      </c>
      <c r="EG24" s="110">
        <v>-32092</v>
      </c>
      <c r="EH24" s="109">
        <v>-133288</v>
      </c>
      <c r="EI24" s="109">
        <v>-142675</v>
      </c>
      <c r="EJ24" s="109">
        <v>-25420</v>
      </c>
      <c r="EK24" s="109">
        <v>-38784</v>
      </c>
      <c r="EL24" s="110">
        <v>-4237</v>
      </c>
      <c r="EM24" s="110">
        <v>-36977</v>
      </c>
      <c r="EN24" s="109">
        <v>7767</v>
      </c>
      <c r="EO24" s="109">
        <v>-3259</v>
      </c>
      <c r="EP24" s="109">
        <v>-78</v>
      </c>
      <c r="EQ24" s="109">
        <v>-28099</v>
      </c>
      <c r="ER24" s="110">
        <v>8724</v>
      </c>
      <c r="ES24" s="110">
        <v>-74</v>
      </c>
    </row>
    <row r="25" spans="1:149" ht="7.9" customHeight="1">
      <c r="A25" s="16"/>
      <c r="B25" s="109"/>
      <c r="C25" s="109"/>
      <c r="D25" s="110"/>
      <c r="E25" s="110"/>
      <c r="F25" s="109"/>
      <c r="G25" s="109"/>
      <c r="H25" s="109"/>
      <c r="I25" s="109"/>
      <c r="J25" s="110"/>
      <c r="K25" s="110"/>
      <c r="L25" s="109"/>
      <c r="M25" s="109"/>
      <c r="N25" s="109"/>
      <c r="O25" s="109"/>
      <c r="P25" s="110"/>
      <c r="Q25" s="110"/>
      <c r="R25" s="109"/>
      <c r="S25" s="109"/>
      <c r="T25" s="109"/>
      <c r="U25" s="109"/>
      <c r="V25" s="110"/>
      <c r="W25" s="110"/>
      <c r="X25" s="109"/>
      <c r="Y25" s="109"/>
      <c r="Z25" s="109"/>
      <c r="AA25" s="109"/>
      <c r="AB25" s="110"/>
      <c r="AC25" s="110"/>
      <c r="AD25" s="109"/>
      <c r="AE25" s="109"/>
      <c r="AF25" s="109"/>
      <c r="AG25" s="109"/>
      <c r="AH25" s="110"/>
      <c r="AI25" s="110"/>
      <c r="AJ25" s="109"/>
      <c r="AK25" s="109"/>
      <c r="AL25" s="109"/>
      <c r="AM25" s="109"/>
      <c r="AN25" s="110"/>
      <c r="AO25" s="110"/>
      <c r="AP25" s="109"/>
      <c r="AQ25" s="109"/>
      <c r="AR25" s="109"/>
      <c r="AS25" s="109"/>
      <c r="AT25" s="110"/>
      <c r="AU25" s="110"/>
      <c r="AV25" s="109"/>
      <c r="AW25" s="109"/>
      <c r="AX25" s="109"/>
      <c r="AY25" s="109"/>
      <c r="AZ25" s="110"/>
      <c r="BA25" s="110"/>
      <c r="BB25" s="109"/>
      <c r="BC25" s="109"/>
      <c r="BD25" s="109"/>
      <c r="BE25" s="109"/>
      <c r="BF25" s="110"/>
      <c r="BG25" s="110"/>
      <c r="BH25" s="109"/>
      <c r="BI25" s="109"/>
      <c r="BJ25" s="109"/>
      <c r="BK25" s="109"/>
      <c r="BL25" s="110"/>
      <c r="BM25" s="110"/>
      <c r="BN25" s="109"/>
      <c r="BO25" s="109"/>
      <c r="BP25" s="109"/>
      <c r="BQ25" s="109"/>
      <c r="BR25" s="110"/>
      <c r="BS25" s="110"/>
      <c r="BT25" s="109"/>
      <c r="BU25" s="109"/>
      <c r="BV25" s="109"/>
      <c r="BW25" s="109"/>
      <c r="BX25" s="110"/>
      <c r="BY25" s="110"/>
      <c r="BZ25" s="109"/>
      <c r="CA25" s="109"/>
      <c r="CB25" s="109"/>
      <c r="CC25" s="109"/>
      <c r="CD25" s="110"/>
      <c r="CE25" s="110"/>
      <c r="CF25" s="109"/>
      <c r="CG25" s="109"/>
      <c r="CH25" s="109"/>
      <c r="CI25" s="109"/>
      <c r="CJ25" s="110"/>
      <c r="CK25" s="110"/>
      <c r="CL25" s="109"/>
      <c r="CM25" s="109"/>
      <c r="CN25" s="109"/>
      <c r="CO25" s="109"/>
      <c r="CP25" s="110"/>
      <c r="CQ25" s="110"/>
      <c r="CR25" s="109"/>
      <c r="CS25" s="109"/>
      <c r="CT25" s="109"/>
      <c r="CU25" s="109"/>
      <c r="CV25" s="110"/>
      <c r="CW25" s="110"/>
      <c r="CX25" s="109"/>
      <c r="CY25" s="109"/>
      <c r="CZ25" s="109"/>
      <c r="DA25" s="109"/>
      <c r="DB25" s="110"/>
      <c r="DC25" s="110"/>
      <c r="DD25" s="109"/>
      <c r="DE25" s="109"/>
      <c r="DF25" s="109"/>
      <c r="DG25" s="109"/>
      <c r="DH25" s="110"/>
      <c r="DI25" s="110"/>
      <c r="DJ25" s="109"/>
      <c r="DK25" s="109"/>
      <c r="DL25" s="109"/>
      <c r="DM25" s="109"/>
      <c r="DN25" s="110"/>
      <c r="DO25" s="110"/>
      <c r="DP25" s="109"/>
      <c r="DQ25" s="109"/>
      <c r="DR25" s="109"/>
      <c r="DS25" s="109"/>
      <c r="DT25" s="110"/>
      <c r="DU25" s="110"/>
      <c r="DV25" s="109"/>
      <c r="DW25" s="109"/>
      <c r="DX25" s="109"/>
      <c r="DY25" s="109"/>
      <c r="DZ25" s="110"/>
      <c r="EA25" s="110"/>
      <c r="EB25" s="109"/>
      <c r="EC25" s="109"/>
      <c r="ED25" s="109"/>
      <c r="EE25" s="109"/>
      <c r="EF25" s="110"/>
      <c r="EG25" s="110"/>
      <c r="EH25" s="109"/>
      <c r="EI25" s="109"/>
      <c r="EJ25" s="109"/>
      <c r="EK25" s="109"/>
      <c r="EL25" s="110"/>
      <c r="EM25" s="110"/>
      <c r="EN25" s="109"/>
      <c r="EO25" s="109"/>
      <c r="EP25" s="109"/>
      <c r="EQ25" s="109"/>
      <c r="ER25" s="110"/>
      <c r="ES25" s="110"/>
    </row>
    <row r="26" spans="1:149">
      <c r="A26" s="19" t="s">
        <v>35</v>
      </c>
      <c r="B26" s="242">
        <f>B22+B24</f>
        <v>4971331</v>
      </c>
      <c r="C26" s="242">
        <f t="shared" ref="C26:BR26" si="3">C22+C24</f>
        <v>26556092</v>
      </c>
      <c r="D26" s="111">
        <f t="shared" si="3"/>
        <v>1261371</v>
      </c>
      <c r="E26" s="111">
        <f t="shared" si="3"/>
        <v>1764020</v>
      </c>
      <c r="F26" s="242">
        <f t="shared" si="3"/>
        <v>-137336</v>
      </c>
      <c r="G26" s="242">
        <f t="shared" si="3"/>
        <v>-99516</v>
      </c>
      <c r="H26" s="242">
        <f t="shared" si="3"/>
        <v>791911</v>
      </c>
      <c r="I26" s="242">
        <f t="shared" si="3"/>
        <v>1153290</v>
      </c>
      <c r="J26" s="111">
        <f t="shared" si="3"/>
        <v>739572</v>
      </c>
      <c r="K26" s="111">
        <f t="shared" si="3"/>
        <v>1326288</v>
      </c>
      <c r="L26" s="242">
        <f t="shared" si="3"/>
        <v>421035</v>
      </c>
      <c r="M26" s="242">
        <f t="shared" si="3"/>
        <v>594354</v>
      </c>
      <c r="N26" s="242">
        <f t="shared" si="3"/>
        <v>29562</v>
      </c>
      <c r="O26" s="242">
        <f t="shared" si="3"/>
        <v>13640</v>
      </c>
      <c r="P26" s="111">
        <f t="shared" si="3"/>
        <v>1206195</v>
      </c>
      <c r="Q26" s="111">
        <f t="shared" si="3"/>
        <v>1866672</v>
      </c>
      <c r="R26" s="242">
        <f t="shared" si="3"/>
        <v>248227</v>
      </c>
      <c r="S26" s="242">
        <f t="shared" si="3"/>
        <v>291012</v>
      </c>
      <c r="T26" s="242">
        <f t="shared" si="3"/>
        <v>928</v>
      </c>
      <c r="U26" s="242">
        <f t="shared" si="3"/>
        <v>30077</v>
      </c>
      <c r="V26" s="111">
        <f t="shared" si="3"/>
        <v>95055</v>
      </c>
      <c r="W26" s="111">
        <f t="shared" si="3"/>
        <v>105570</v>
      </c>
      <c r="X26" s="242">
        <f t="shared" si="3"/>
        <v>36524</v>
      </c>
      <c r="Y26" s="242">
        <f t="shared" si="3"/>
        <v>43677</v>
      </c>
      <c r="Z26" s="242">
        <f t="shared" si="3"/>
        <v>245649</v>
      </c>
      <c r="AA26" s="242">
        <f t="shared" si="3"/>
        <v>239746</v>
      </c>
      <c r="AB26" s="111"/>
      <c r="AC26" s="111"/>
      <c r="AD26" s="242">
        <f t="shared" si="3"/>
        <v>90221.699999999924</v>
      </c>
      <c r="AE26" s="242">
        <f t="shared" si="3"/>
        <v>91060.400000000183</v>
      </c>
      <c r="AF26" s="242">
        <f t="shared" si="3"/>
        <v>311049</v>
      </c>
      <c r="AG26" s="242">
        <f t="shared" si="3"/>
        <v>296840</v>
      </c>
      <c r="AH26" s="111">
        <f t="shared" si="3"/>
        <v>-22879</v>
      </c>
      <c r="AI26" s="111">
        <f t="shared" si="3"/>
        <v>-12210</v>
      </c>
      <c r="AJ26" s="242"/>
      <c r="AK26" s="242"/>
      <c r="AL26" s="242">
        <f t="shared" si="3"/>
        <v>-2227</v>
      </c>
      <c r="AM26" s="242">
        <f t="shared" si="3"/>
        <v>-17785</v>
      </c>
      <c r="AN26" s="111">
        <f t="shared" si="3"/>
        <v>2623</v>
      </c>
      <c r="AO26" s="111">
        <f t="shared" si="3"/>
        <v>735</v>
      </c>
      <c r="AP26" s="242">
        <f t="shared" si="3"/>
        <v>137071</v>
      </c>
      <c r="AQ26" s="242">
        <f t="shared" si="3"/>
        <v>262875</v>
      </c>
      <c r="AR26" s="242">
        <f t="shared" si="3"/>
        <v>80407</v>
      </c>
      <c r="AS26" s="242">
        <f t="shared" si="3"/>
        <v>60857</v>
      </c>
      <c r="AT26" s="111">
        <f t="shared" si="3"/>
        <v>49587</v>
      </c>
      <c r="AU26" s="111">
        <f t="shared" si="3"/>
        <v>44800</v>
      </c>
      <c r="AV26" s="242">
        <f t="shared" si="3"/>
        <v>-139210</v>
      </c>
      <c r="AW26" s="242">
        <f t="shared" si="3"/>
        <v>-34747</v>
      </c>
      <c r="AX26" s="242">
        <f t="shared" si="3"/>
        <v>57336</v>
      </c>
      <c r="AY26" s="242">
        <f t="shared" si="3"/>
        <v>54841</v>
      </c>
      <c r="AZ26" s="111">
        <f t="shared" si="3"/>
        <v>19779</v>
      </c>
      <c r="BA26" s="111">
        <f t="shared" si="3"/>
        <v>32406</v>
      </c>
      <c r="BB26" s="242">
        <f t="shared" si="3"/>
        <v>-15408</v>
      </c>
      <c r="BC26" s="242">
        <f t="shared" si="3"/>
        <v>35723</v>
      </c>
      <c r="BD26" s="242">
        <f t="shared" si="3"/>
        <v>29843</v>
      </c>
      <c r="BE26" s="242">
        <f t="shared" si="3"/>
        <v>33478</v>
      </c>
      <c r="BF26" s="111">
        <f t="shared" si="3"/>
        <v>-10531</v>
      </c>
      <c r="BG26" s="111">
        <f t="shared" si="3"/>
        <v>-10462</v>
      </c>
      <c r="BH26" s="242">
        <f t="shared" si="3"/>
        <v>-3002</v>
      </c>
      <c r="BI26" s="242">
        <f t="shared" si="3"/>
        <v>2680</v>
      </c>
      <c r="BJ26" s="242">
        <f t="shared" si="3"/>
        <v>3865</v>
      </c>
      <c r="BK26" s="242">
        <f t="shared" si="3"/>
        <v>1520</v>
      </c>
      <c r="BL26" s="111">
        <f t="shared" si="3"/>
        <v>1206</v>
      </c>
      <c r="BM26" s="111">
        <f t="shared" si="3"/>
        <v>145907</v>
      </c>
      <c r="BN26" s="242">
        <f t="shared" si="3"/>
        <v>228701</v>
      </c>
      <c r="BO26" s="242">
        <f t="shared" si="3"/>
        <v>226356</v>
      </c>
      <c r="BP26" s="242">
        <f t="shared" si="3"/>
        <v>-1788</v>
      </c>
      <c r="BQ26" s="242">
        <f t="shared" si="3"/>
        <v>22344</v>
      </c>
      <c r="BR26" s="111">
        <f t="shared" si="3"/>
        <v>7942</v>
      </c>
      <c r="BS26" s="111">
        <f t="shared" ref="BS26:ED26" si="4">BS22+BS24</f>
        <v>27571</v>
      </c>
      <c r="BT26" s="242">
        <f t="shared" si="4"/>
        <v>4749</v>
      </c>
      <c r="BU26" s="242">
        <f t="shared" si="4"/>
        <v>1798</v>
      </c>
      <c r="BV26" s="242">
        <f t="shared" si="4"/>
        <v>17522</v>
      </c>
      <c r="BW26" s="242">
        <f t="shared" si="4"/>
        <v>2679</v>
      </c>
      <c r="BX26" s="111">
        <f t="shared" si="4"/>
        <v>2049</v>
      </c>
      <c r="BY26" s="111">
        <f t="shared" si="4"/>
        <v>2049</v>
      </c>
      <c r="BZ26" s="242">
        <f t="shared" si="4"/>
        <v>-530572</v>
      </c>
      <c r="CA26" s="242">
        <f t="shared" si="4"/>
        <v>598847</v>
      </c>
      <c r="CB26" s="242">
        <f t="shared" si="4"/>
        <v>236423</v>
      </c>
      <c r="CC26" s="242">
        <f t="shared" si="4"/>
        <v>382777</v>
      </c>
      <c r="CD26" s="111">
        <f t="shared" si="4"/>
        <v>109343</v>
      </c>
      <c r="CE26" s="111">
        <f t="shared" si="4"/>
        <v>159983</v>
      </c>
      <c r="CF26" s="242">
        <f t="shared" si="4"/>
        <v>142044</v>
      </c>
      <c r="CG26" s="242">
        <f t="shared" si="4"/>
        <v>242755</v>
      </c>
      <c r="CH26" s="242">
        <f t="shared" si="4"/>
        <v>29478</v>
      </c>
      <c r="CI26" s="242">
        <f t="shared" si="4"/>
        <v>29030</v>
      </c>
      <c r="CJ26" s="111">
        <f t="shared" si="4"/>
        <v>51460</v>
      </c>
      <c r="CK26" s="111">
        <f t="shared" si="4"/>
        <v>29027</v>
      </c>
      <c r="CL26" s="242">
        <f t="shared" si="4"/>
        <v>21017</v>
      </c>
      <c r="CM26" s="242">
        <f t="shared" si="4"/>
        <v>17662</v>
      </c>
      <c r="CN26" s="242">
        <f t="shared" si="4"/>
        <v>8731</v>
      </c>
      <c r="CO26" s="242">
        <f t="shared" si="4"/>
        <v>16064</v>
      </c>
      <c r="CP26" s="111">
        <f t="shared" si="4"/>
        <v>52836</v>
      </c>
      <c r="CQ26" s="111">
        <f t="shared" si="4"/>
        <v>69465</v>
      </c>
      <c r="CR26" s="242">
        <f t="shared" si="4"/>
        <v>11772.800000000001</v>
      </c>
      <c r="CS26" s="242">
        <f t="shared" si="4"/>
        <v>11772.800000000001</v>
      </c>
      <c r="CT26" s="242">
        <f t="shared" si="4"/>
        <v>106299</v>
      </c>
      <c r="CU26" s="242">
        <f t="shared" si="4"/>
        <v>114543</v>
      </c>
      <c r="CV26" s="111">
        <f t="shared" si="4"/>
        <v>26455.69999999999</v>
      </c>
      <c r="CW26" s="111">
        <f t="shared" si="4"/>
        <v>28507.4</v>
      </c>
      <c r="CX26" s="242">
        <f t="shared" si="4"/>
        <v>89509</v>
      </c>
      <c r="CY26" s="242">
        <f t="shared" si="4"/>
        <v>90640</v>
      </c>
      <c r="CZ26" s="242">
        <f t="shared" si="4"/>
        <v>51706</v>
      </c>
      <c r="DA26" s="242">
        <f t="shared" si="4"/>
        <v>123623</v>
      </c>
      <c r="DB26" s="111">
        <f t="shared" si="4"/>
        <v>9661</v>
      </c>
      <c r="DC26" s="111">
        <f t="shared" si="4"/>
        <v>485888</v>
      </c>
      <c r="DD26" s="242">
        <f t="shared" si="4"/>
        <v>34177</v>
      </c>
      <c r="DE26" s="242">
        <f t="shared" si="4"/>
        <v>95901</v>
      </c>
      <c r="DF26" s="242">
        <f t="shared" si="4"/>
        <v>5662</v>
      </c>
      <c r="DG26" s="242">
        <f t="shared" si="4"/>
        <v>5380</v>
      </c>
      <c r="DH26" s="111">
        <f t="shared" si="4"/>
        <v>13277</v>
      </c>
      <c r="DI26" s="111">
        <f t="shared" si="4"/>
        <v>9197</v>
      </c>
      <c r="DJ26" s="242">
        <f t="shared" si="4"/>
        <v>21910</v>
      </c>
      <c r="DK26" s="242">
        <f t="shared" si="4"/>
        <v>20331</v>
      </c>
      <c r="DL26" s="242">
        <f t="shared" si="4"/>
        <v>29268</v>
      </c>
      <c r="DM26" s="242">
        <f t="shared" si="4"/>
        <v>71524</v>
      </c>
      <c r="DN26" s="111">
        <f t="shared" si="4"/>
        <v>123902</v>
      </c>
      <c r="DO26" s="111">
        <f t="shared" si="4"/>
        <v>211324</v>
      </c>
      <c r="DP26" s="242">
        <f t="shared" si="4"/>
        <v>425457</v>
      </c>
      <c r="DQ26" s="242">
        <f t="shared" si="4"/>
        <v>493095</v>
      </c>
      <c r="DR26" s="242">
        <f t="shared" si="4"/>
        <v>265466</v>
      </c>
      <c r="DS26" s="242">
        <f t="shared" si="4"/>
        <v>384793</v>
      </c>
      <c r="DT26" s="111">
        <f t="shared" si="4"/>
        <v>16349</v>
      </c>
      <c r="DU26" s="111">
        <f t="shared" si="4"/>
        <v>493976</v>
      </c>
      <c r="DV26" s="242">
        <f t="shared" si="4"/>
        <v>78277</v>
      </c>
      <c r="DW26" s="242">
        <f t="shared" si="4"/>
        <v>78208</v>
      </c>
      <c r="DX26" s="242">
        <f t="shared" si="4"/>
        <v>47750</v>
      </c>
      <c r="DY26" s="242">
        <f t="shared" si="4"/>
        <v>53245</v>
      </c>
      <c r="DZ26" s="111">
        <f t="shared" si="4"/>
        <v>15934</v>
      </c>
      <c r="EA26" s="111">
        <f t="shared" si="4"/>
        <v>13297</v>
      </c>
      <c r="EB26" s="242">
        <f t="shared" si="4"/>
        <v>107352</v>
      </c>
      <c r="EC26" s="242">
        <f t="shared" si="4"/>
        <v>127059</v>
      </c>
      <c r="ED26" s="242">
        <f t="shared" si="4"/>
        <v>121216</v>
      </c>
      <c r="EE26" s="242">
        <f t="shared" ref="EE26:ES26" si="5">EE22+EE24</f>
        <v>138854</v>
      </c>
      <c r="EF26" s="111">
        <f t="shared" si="5"/>
        <v>11467</v>
      </c>
      <c r="EG26" s="111">
        <f t="shared" si="5"/>
        <v>35858</v>
      </c>
      <c r="EH26" s="242">
        <f t="shared" si="5"/>
        <v>30672</v>
      </c>
      <c r="EI26" s="242">
        <f t="shared" si="5"/>
        <v>81555</v>
      </c>
      <c r="EJ26" s="242">
        <f t="shared" si="5"/>
        <v>126245</v>
      </c>
      <c r="EK26" s="242">
        <f t="shared" si="5"/>
        <v>151690</v>
      </c>
      <c r="EL26" s="111">
        <f t="shared" si="5"/>
        <v>35062</v>
      </c>
      <c r="EM26" s="111">
        <f t="shared" si="5"/>
        <v>64808</v>
      </c>
      <c r="EN26" s="242">
        <f t="shared" si="5"/>
        <v>37044</v>
      </c>
      <c r="EO26" s="242">
        <f t="shared" si="5"/>
        <v>26667</v>
      </c>
      <c r="EP26" s="242">
        <f t="shared" si="5"/>
        <v>83466</v>
      </c>
      <c r="EQ26" s="242">
        <f t="shared" si="5"/>
        <v>128026</v>
      </c>
      <c r="ER26" s="111">
        <f t="shared" si="5"/>
        <v>63070</v>
      </c>
      <c r="ES26" s="111">
        <f t="shared" si="5"/>
        <v>74524</v>
      </c>
    </row>
    <row r="27" spans="1:149" ht="6.65" customHeight="1">
      <c r="A27" s="16"/>
      <c r="B27" s="109"/>
      <c r="C27" s="109"/>
      <c r="D27" s="110"/>
      <c r="E27" s="110"/>
      <c r="F27" s="109"/>
      <c r="G27" s="109"/>
      <c r="H27" s="109"/>
      <c r="I27" s="109"/>
      <c r="J27" s="110"/>
      <c r="K27" s="110"/>
      <c r="L27" s="109"/>
      <c r="M27" s="109"/>
      <c r="N27" s="109"/>
      <c r="O27" s="109"/>
      <c r="P27" s="110"/>
      <c r="Q27" s="110"/>
      <c r="R27" s="109"/>
      <c r="S27" s="109"/>
      <c r="T27" s="109"/>
      <c r="U27" s="109"/>
      <c r="V27" s="110"/>
      <c r="W27" s="110"/>
      <c r="X27" s="109"/>
      <c r="Y27" s="109"/>
      <c r="Z27" s="109"/>
      <c r="AA27" s="109"/>
      <c r="AB27" s="110"/>
      <c r="AC27" s="110"/>
      <c r="AD27" s="109"/>
      <c r="AE27" s="109"/>
      <c r="AF27" s="109"/>
      <c r="AG27" s="109"/>
      <c r="AH27" s="110"/>
      <c r="AI27" s="110"/>
      <c r="AJ27" s="109"/>
      <c r="AK27" s="109"/>
      <c r="AL27" s="109"/>
      <c r="AM27" s="109"/>
      <c r="AN27" s="110"/>
      <c r="AO27" s="110"/>
      <c r="AP27" s="109"/>
      <c r="AQ27" s="109"/>
      <c r="AR27" s="109"/>
      <c r="AS27" s="109"/>
      <c r="AT27" s="110"/>
      <c r="AU27" s="110"/>
      <c r="AV27" s="109"/>
      <c r="AW27" s="109"/>
      <c r="AX27" s="109"/>
      <c r="AY27" s="109"/>
      <c r="AZ27" s="110"/>
      <c r="BA27" s="110"/>
      <c r="BB27" s="109"/>
      <c r="BC27" s="109"/>
      <c r="BD27" s="109"/>
      <c r="BE27" s="109"/>
      <c r="BF27" s="110"/>
      <c r="BG27" s="110"/>
      <c r="BH27" s="109"/>
      <c r="BI27" s="109"/>
      <c r="BJ27" s="109"/>
      <c r="BK27" s="109"/>
      <c r="BL27" s="110"/>
      <c r="BM27" s="110"/>
      <c r="BN27" s="109"/>
      <c r="BO27" s="109"/>
      <c r="BP27" s="109"/>
      <c r="BQ27" s="109"/>
      <c r="BR27" s="110"/>
      <c r="BS27" s="110"/>
      <c r="BT27" s="109"/>
      <c r="BU27" s="109"/>
      <c r="BV27" s="109"/>
      <c r="BW27" s="109"/>
      <c r="BX27" s="110"/>
      <c r="BY27" s="110"/>
      <c r="BZ27" s="109"/>
      <c r="CA27" s="109"/>
      <c r="CB27" s="109"/>
      <c r="CC27" s="109"/>
      <c r="CD27" s="110"/>
      <c r="CE27" s="110"/>
      <c r="CF27" s="109"/>
      <c r="CG27" s="109"/>
      <c r="CH27" s="109"/>
      <c r="CI27" s="109"/>
      <c r="CJ27" s="110"/>
      <c r="CK27" s="110"/>
      <c r="CL27" s="109"/>
      <c r="CM27" s="109"/>
      <c r="CN27" s="109"/>
      <c r="CO27" s="109"/>
      <c r="CP27" s="110"/>
      <c r="CQ27" s="110"/>
      <c r="CR27" s="109"/>
      <c r="CS27" s="109"/>
      <c r="CT27" s="109"/>
      <c r="CU27" s="109"/>
      <c r="CV27" s="110"/>
      <c r="CW27" s="110"/>
      <c r="CX27" s="109"/>
      <c r="CY27" s="109"/>
      <c r="CZ27" s="109"/>
      <c r="DA27" s="109"/>
      <c r="DB27" s="110"/>
      <c r="DC27" s="110"/>
      <c r="DD27" s="109"/>
      <c r="DE27" s="109"/>
      <c r="DF27" s="109"/>
      <c r="DG27" s="109"/>
      <c r="DH27" s="110"/>
      <c r="DI27" s="110"/>
      <c r="DJ27" s="109"/>
      <c r="DK27" s="109"/>
      <c r="DL27" s="109"/>
      <c r="DM27" s="109"/>
      <c r="DN27" s="110"/>
      <c r="DO27" s="110"/>
      <c r="DP27" s="109"/>
      <c r="DQ27" s="109"/>
      <c r="DR27" s="109"/>
      <c r="DS27" s="109"/>
      <c r="DT27" s="110"/>
      <c r="DU27" s="110"/>
      <c r="DV27" s="109"/>
      <c r="DW27" s="109"/>
      <c r="DX27" s="109"/>
      <c r="DY27" s="109"/>
      <c r="DZ27" s="110"/>
      <c r="EA27" s="110"/>
      <c r="EB27" s="109"/>
      <c r="EC27" s="109"/>
      <c r="ED27" s="109"/>
      <c r="EE27" s="109"/>
      <c r="EF27" s="110"/>
      <c r="EG27" s="110"/>
      <c r="EH27" s="109"/>
      <c r="EI27" s="109"/>
      <c r="EJ27" s="109"/>
      <c r="EK27" s="109"/>
      <c r="EL27" s="110"/>
      <c r="EM27" s="110"/>
      <c r="EN27" s="109"/>
      <c r="EO27" s="109"/>
      <c r="EP27" s="109"/>
      <c r="EQ27" s="109"/>
      <c r="ER27" s="110"/>
      <c r="ES27" s="110"/>
    </row>
    <row r="28" spans="1:149">
      <c r="A28" s="16" t="s">
        <v>36</v>
      </c>
      <c r="B28" s="109">
        <v>0</v>
      </c>
      <c r="C28" s="109">
        <v>1471084</v>
      </c>
      <c r="D28" s="110">
        <v>416636</v>
      </c>
      <c r="E28" s="110">
        <v>416636</v>
      </c>
      <c r="F28" s="109">
        <v>0</v>
      </c>
      <c r="G28" s="109">
        <v>-76</v>
      </c>
      <c r="H28" s="109">
        <v>0</v>
      </c>
      <c r="I28" s="109">
        <v>0</v>
      </c>
      <c r="J28" s="110">
        <v>0</v>
      </c>
      <c r="K28" s="110">
        <v>0</v>
      </c>
      <c r="L28" s="109">
        <v>0</v>
      </c>
      <c r="M28" s="109">
        <v>-34115</v>
      </c>
      <c r="N28" s="109">
        <v>0</v>
      </c>
      <c r="O28" s="109">
        <v>0</v>
      </c>
      <c r="P28" s="110">
        <v>0</v>
      </c>
      <c r="Q28" s="110">
        <v>-561183</v>
      </c>
      <c r="R28" s="109">
        <v>0</v>
      </c>
      <c r="S28" s="109">
        <v>0</v>
      </c>
      <c r="T28" s="109">
        <v>0</v>
      </c>
      <c r="U28" s="109">
        <v>0</v>
      </c>
      <c r="V28" s="110">
        <v>0</v>
      </c>
      <c r="W28" s="110">
        <v>0</v>
      </c>
      <c r="X28" s="109">
        <v>0</v>
      </c>
      <c r="Y28" s="109">
        <v>0</v>
      </c>
      <c r="Z28" s="109">
        <v>0</v>
      </c>
      <c r="AA28" s="109">
        <v>0</v>
      </c>
      <c r="AB28" s="110"/>
      <c r="AC28" s="110"/>
      <c r="AD28" s="109">
        <v>-23511.399999999998</v>
      </c>
      <c r="AE28" s="109">
        <v>-23511.399999999998</v>
      </c>
      <c r="AF28" s="109">
        <v>0</v>
      </c>
      <c r="AG28" s="109">
        <v>1645</v>
      </c>
      <c r="AH28" s="110">
        <v>0</v>
      </c>
      <c r="AI28" s="110">
        <v>0</v>
      </c>
      <c r="AJ28" s="109"/>
      <c r="AK28" s="109"/>
      <c r="AL28" s="109">
        <v>0</v>
      </c>
      <c r="AM28" s="109">
        <v>8898</v>
      </c>
      <c r="AN28" s="110">
        <v>0</v>
      </c>
      <c r="AO28" s="110">
        <v>0</v>
      </c>
      <c r="AP28" s="109">
        <v>0</v>
      </c>
      <c r="AQ28" s="109">
        <v>0</v>
      </c>
      <c r="AR28" s="109">
        <v>0</v>
      </c>
      <c r="AS28" s="109">
        <v>470</v>
      </c>
      <c r="AT28" s="110">
        <v>0</v>
      </c>
      <c r="AU28" s="110">
        <v>0</v>
      </c>
      <c r="AV28" s="109">
        <v>0</v>
      </c>
      <c r="AW28" s="109">
        <v>0</v>
      </c>
      <c r="AX28" s="109">
        <v>-12941</v>
      </c>
      <c r="AY28" s="109">
        <v>14519</v>
      </c>
      <c r="AZ28" s="110">
        <v>0</v>
      </c>
      <c r="BA28" s="110">
        <v>0</v>
      </c>
      <c r="BB28" s="109">
        <v>0</v>
      </c>
      <c r="BC28" s="109">
        <v>0</v>
      </c>
      <c r="BD28" s="109">
        <v>0</v>
      </c>
      <c r="BE28" s="109">
        <v>0</v>
      </c>
      <c r="BF28" s="110">
        <v>0</v>
      </c>
      <c r="BG28" s="110">
        <v>0</v>
      </c>
      <c r="BH28" s="109">
        <v>0</v>
      </c>
      <c r="BI28" s="109">
        <v>-2334</v>
      </c>
      <c r="BJ28" s="109">
        <v>0</v>
      </c>
      <c r="BK28" s="109">
        <v>-525</v>
      </c>
      <c r="BL28" s="110">
        <v>0</v>
      </c>
      <c r="BM28" s="110">
        <v>-1211</v>
      </c>
      <c r="BN28" s="109">
        <v>-11605</v>
      </c>
      <c r="BO28" s="109">
        <v>1535</v>
      </c>
      <c r="BP28" s="109">
        <v>0</v>
      </c>
      <c r="BQ28" s="109">
        <v>0</v>
      </c>
      <c r="BR28" s="110">
        <v>0</v>
      </c>
      <c r="BS28" s="110">
        <v>0</v>
      </c>
      <c r="BT28" s="109">
        <v>-1500</v>
      </c>
      <c r="BU28" s="109">
        <v>0</v>
      </c>
      <c r="BV28" s="109">
        <v>0</v>
      </c>
      <c r="BW28" s="109">
        <v>0</v>
      </c>
      <c r="BX28" s="110">
        <v>0</v>
      </c>
      <c r="BY28" s="110">
        <v>0</v>
      </c>
      <c r="BZ28" s="109">
        <v>0</v>
      </c>
      <c r="CA28" s="109">
        <v>-42052</v>
      </c>
      <c r="CB28" s="109">
        <v>0</v>
      </c>
      <c r="CC28" s="109">
        <v>-21792</v>
      </c>
      <c r="CD28" s="110">
        <v>0</v>
      </c>
      <c r="CE28" s="110">
        <v>0</v>
      </c>
      <c r="CF28" s="109">
        <v>0</v>
      </c>
      <c r="CG28" s="109">
        <v>-10801</v>
      </c>
      <c r="CH28" s="109">
        <v>0</v>
      </c>
      <c r="CI28" s="109">
        <v>0</v>
      </c>
      <c r="CJ28" s="110">
        <v>0</v>
      </c>
      <c r="CK28" s="110">
        <v>0</v>
      </c>
      <c r="CL28" s="109">
        <v>0</v>
      </c>
      <c r="CM28" s="109">
        <v>0</v>
      </c>
      <c r="CN28" s="109">
        <v>0</v>
      </c>
      <c r="CO28" s="109">
        <v>0</v>
      </c>
      <c r="CP28" s="110">
        <v>0</v>
      </c>
      <c r="CQ28" s="110">
        <v>-878</v>
      </c>
      <c r="CR28" s="109">
        <v>0</v>
      </c>
      <c r="CS28" s="109">
        <v>0</v>
      </c>
      <c r="CT28" s="109">
        <v>0</v>
      </c>
      <c r="CU28" s="109">
        <v>-7406</v>
      </c>
      <c r="CV28" s="110">
        <v>0</v>
      </c>
      <c r="CW28" s="110">
        <v>-404.2</v>
      </c>
      <c r="CX28" s="109">
        <v>0</v>
      </c>
      <c r="CY28" s="109">
        <v>0</v>
      </c>
      <c r="CZ28" s="109">
        <v>0</v>
      </c>
      <c r="DA28" s="109">
        <v>0</v>
      </c>
      <c r="DB28" s="110">
        <v>0</v>
      </c>
      <c r="DC28" s="110">
        <v>-248</v>
      </c>
      <c r="DD28" s="109">
        <v>0</v>
      </c>
      <c r="DE28" s="109">
        <v>0</v>
      </c>
      <c r="DF28" s="109">
        <v>0</v>
      </c>
      <c r="DG28" s="109">
        <v>0</v>
      </c>
      <c r="DH28" s="110">
        <v>0</v>
      </c>
      <c r="DI28" s="110">
        <v>0</v>
      </c>
      <c r="DJ28" s="109">
        <v>0</v>
      </c>
      <c r="DK28" s="109">
        <v>0</v>
      </c>
      <c r="DL28" s="109">
        <v>0</v>
      </c>
      <c r="DM28" s="109">
        <v>160</v>
      </c>
      <c r="DN28" s="110">
        <v>0</v>
      </c>
      <c r="DO28" s="110">
        <v>-11127</v>
      </c>
      <c r="DP28" s="109">
        <v>0</v>
      </c>
      <c r="DQ28" s="109">
        <v>656</v>
      </c>
      <c r="DR28" s="109">
        <v>0</v>
      </c>
      <c r="DS28" s="109">
        <v>0</v>
      </c>
      <c r="DT28" s="110">
        <v>-379</v>
      </c>
      <c r="DU28" s="110">
        <v>-43102</v>
      </c>
      <c r="DV28" s="109">
        <v>0</v>
      </c>
      <c r="DW28" s="109">
        <v>330</v>
      </c>
      <c r="DX28" s="109">
        <v>0</v>
      </c>
      <c r="DY28" s="109">
        <v>0</v>
      </c>
      <c r="DZ28" s="110">
        <v>0</v>
      </c>
      <c r="EA28" s="110">
        <v>0</v>
      </c>
      <c r="EB28" s="109">
        <v>0</v>
      </c>
      <c r="EC28" s="109">
        <v>-898</v>
      </c>
      <c r="ED28" s="109">
        <v>0</v>
      </c>
      <c r="EE28" s="109">
        <v>2626</v>
      </c>
      <c r="EF28" s="110">
        <v>0</v>
      </c>
      <c r="EG28" s="110">
        <v>-4390</v>
      </c>
      <c r="EH28" s="109">
        <v>0</v>
      </c>
      <c r="EI28" s="109">
        <v>0</v>
      </c>
      <c r="EJ28" s="109">
        <v>0</v>
      </c>
      <c r="EK28" s="109">
        <v>0</v>
      </c>
      <c r="EL28" s="110">
        <v>0</v>
      </c>
      <c r="EM28" s="110">
        <v>0</v>
      </c>
      <c r="EN28" s="109">
        <v>0</v>
      </c>
      <c r="EO28" s="109">
        <v>550</v>
      </c>
      <c r="EP28" s="109">
        <v>0</v>
      </c>
      <c r="EQ28" s="109">
        <v>0</v>
      </c>
      <c r="ER28" s="110">
        <v>0</v>
      </c>
      <c r="ES28" s="110">
        <v>0</v>
      </c>
    </row>
    <row r="29" spans="1:149" ht="7.15" customHeight="1">
      <c r="A29" s="16"/>
      <c r="B29" s="109"/>
      <c r="C29" s="109"/>
      <c r="D29" s="110"/>
      <c r="E29" s="110"/>
      <c r="F29" s="109"/>
      <c r="G29" s="109"/>
      <c r="H29" s="109"/>
      <c r="I29" s="109"/>
      <c r="J29" s="110"/>
      <c r="K29" s="110"/>
      <c r="L29" s="109"/>
      <c r="M29" s="109"/>
      <c r="N29" s="109"/>
      <c r="O29" s="109"/>
      <c r="P29" s="110"/>
      <c r="Q29" s="110"/>
      <c r="R29" s="109"/>
      <c r="S29" s="109"/>
      <c r="T29" s="109"/>
      <c r="U29" s="109"/>
      <c r="V29" s="110"/>
      <c r="W29" s="110"/>
      <c r="X29" s="109"/>
      <c r="Y29" s="109"/>
      <c r="Z29" s="109"/>
      <c r="AA29" s="109"/>
      <c r="AB29" s="110"/>
      <c r="AC29" s="110"/>
      <c r="AD29" s="109"/>
      <c r="AE29" s="109"/>
      <c r="AF29" s="109"/>
      <c r="AG29" s="109"/>
      <c r="AH29" s="110"/>
      <c r="AI29" s="110"/>
      <c r="AJ29" s="109"/>
      <c r="AK29" s="109"/>
      <c r="AL29" s="109"/>
      <c r="AM29" s="109"/>
      <c r="AN29" s="110"/>
      <c r="AO29" s="110"/>
      <c r="AP29" s="109"/>
      <c r="AQ29" s="109"/>
      <c r="AR29" s="109"/>
      <c r="AS29" s="109"/>
      <c r="AT29" s="110"/>
      <c r="AU29" s="110"/>
      <c r="AV29" s="109"/>
      <c r="AW29" s="109"/>
      <c r="AX29" s="109"/>
      <c r="AY29" s="109"/>
      <c r="AZ29" s="110"/>
      <c r="BA29" s="110"/>
      <c r="BB29" s="109"/>
      <c r="BC29" s="109"/>
      <c r="BD29" s="109"/>
      <c r="BE29" s="109"/>
      <c r="BF29" s="110"/>
      <c r="BG29" s="110"/>
      <c r="BH29" s="109"/>
      <c r="BI29" s="109"/>
      <c r="BJ29" s="109"/>
      <c r="BK29" s="109"/>
      <c r="BL29" s="110"/>
      <c r="BM29" s="110"/>
      <c r="BN29" s="109"/>
      <c r="BO29" s="109"/>
      <c r="BP29" s="109"/>
      <c r="BQ29" s="109"/>
      <c r="BR29" s="110"/>
      <c r="BS29" s="110"/>
      <c r="BT29" s="109"/>
      <c r="BU29" s="109"/>
      <c r="BV29" s="109"/>
      <c r="BW29" s="109"/>
      <c r="BX29" s="110"/>
      <c r="BY29" s="110"/>
      <c r="BZ29" s="109"/>
      <c r="CA29" s="109"/>
      <c r="CB29" s="109"/>
      <c r="CC29" s="109"/>
      <c r="CD29" s="110"/>
      <c r="CE29" s="110"/>
      <c r="CF29" s="109"/>
      <c r="CG29" s="109"/>
      <c r="CH29" s="109"/>
      <c r="CI29" s="109"/>
      <c r="CJ29" s="110"/>
      <c r="CK29" s="110"/>
      <c r="CL29" s="109"/>
      <c r="CM29" s="109"/>
      <c r="CN29" s="109"/>
      <c r="CO29" s="109"/>
      <c r="CP29" s="110"/>
      <c r="CQ29" s="110"/>
      <c r="CR29" s="109"/>
      <c r="CS29" s="109"/>
      <c r="CT29" s="109"/>
      <c r="CU29" s="109"/>
      <c r="CV29" s="110"/>
      <c r="CW29" s="110"/>
      <c r="CX29" s="109"/>
      <c r="CY29" s="109"/>
      <c r="CZ29" s="109"/>
      <c r="DA29" s="109"/>
      <c r="DB29" s="110"/>
      <c r="DC29" s="110"/>
      <c r="DD29" s="109"/>
      <c r="DE29" s="109"/>
      <c r="DF29" s="109"/>
      <c r="DG29" s="109"/>
      <c r="DH29" s="110"/>
      <c r="DI29" s="110"/>
      <c r="DJ29" s="109"/>
      <c r="DK29" s="109"/>
      <c r="DL29" s="109"/>
      <c r="DM29" s="109"/>
      <c r="DN29" s="110"/>
      <c r="DO29" s="110"/>
      <c r="DP29" s="109"/>
      <c r="DQ29" s="109"/>
      <c r="DR29" s="109"/>
      <c r="DS29" s="109"/>
      <c r="DT29" s="110"/>
      <c r="DU29" s="110"/>
      <c r="DV29" s="109"/>
      <c r="DW29" s="109"/>
      <c r="DX29" s="109"/>
      <c r="DY29" s="109"/>
      <c r="DZ29" s="110"/>
      <c r="EA29" s="110"/>
      <c r="EB29" s="109"/>
      <c r="EC29" s="109"/>
      <c r="ED29" s="109"/>
      <c r="EE29" s="109"/>
      <c r="EF29" s="110"/>
      <c r="EG29" s="110"/>
      <c r="EH29" s="109"/>
      <c r="EI29" s="109"/>
      <c r="EJ29" s="109"/>
      <c r="EK29" s="109"/>
      <c r="EL29" s="110"/>
      <c r="EM29" s="110"/>
      <c r="EN29" s="109"/>
      <c r="EO29" s="109"/>
      <c r="EP29" s="109"/>
      <c r="EQ29" s="109"/>
      <c r="ER29" s="110"/>
      <c r="ES29" s="110"/>
    </row>
    <row r="30" spans="1:149" ht="15" thickBot="1">
      <c r="A30" s="20" t="s">
        <v>37</v>
      </c>
      <c r="B30" s="243">
        <v>4971331</v>
      </c>
      <c r="C30" s="243">
        <v>28027176</v>
      </c>
      <c r="D30" s="239">
        <v>1678007</v>
      </c>
      <c r="E30" s="239">
        <v>2180656</v>
      </c>
      <c r="F30" s="243">
        <v>-137336</v>
      </c>
      <c r="G30" s="243">
        <v>-99592</v>
      </c>
      <c r="H30" s="243">
        <v>791911</v>
      </c>
      <c r="I30" s="243">
        <v>1153290</v>
      </c>
      <c r="J30" s="239">
        <v>739572</v>
      </c>
      <c r="K30" s="239">
        <v>1326288</v>
      </c>
      <c r="L30" s="243">
        <v>421035</v>
      </c>
      <c r="M30" s="243">
        <v>560239</v>
      </c>
      <c r="N30" s="243">
        <v>29562</v>
      </c>
      <c r="O30" s="243">
        <v>13640</v>
      </c>
      <c r="P30" s="239">
        <v>1206195</v>
      </c>
      <c r="Q30" s="239">
        <v>1305489</v>
      </c>
      <c r="R30" s="243">
        <v>248227</v>
      </c>
      <c r="S30" s="243">
        <v>291012</v>
      </c>
      <c r="T30" s="243">
        <v>928</v>
      </c>
      <c r="U30" s="243">
        <v>30077</v>
      </c>
      <c r="V30" s="239">
        <v>95055</v>
      </c>
      <c r="W30" s="239">
        <v>105570</v>
      </c>
      <c r="X30" s="243">
        <v>36524</v>
      </c>
      <c r="Y30" s="243">
        <v>43677</v>
      </c>
      <c r="Z30" s="243">
        <v>245649</v>
      </c>
      <c r="AA30" s="243">
        <v>239746</v>
      </c>
      <c r="AB30" s="239"/>
      <c r="AC30" s="239"/>
      <c r="AD30" s="243">
        <v>66710.29999999993</v>
      </c>
      <c r="AE30" s="243">
        <v>67549.000000000189</v>
      </c>
      <c r="AF30" s="243">
        <v>311049</v>
      </c>
      <c r="AG30" s="243">
        <v>298485</v>
      </c>
      <c r="AH30" s="239">
        <v>-22879</v>
      </c>
      <c r="AI30" s="239">
        <v>-12210</v>
      </c>
      <c r="AJ30" s="243"/>
      <c r="AK30" s="243"/>
      <c r="AL30" s="243">
        <v>-2227</v>
      </c>
      <c r="AM30" s="243">
        <v>-8887</v>
      </c>
      <c r="AN30" s="239">
        <v>2623</v>
      </c>
      <c r="AO30" s="239">
        <v>735</v>
      </c>
      <c r="AP30" s="243">
        <v>137071</v>
      </c>
      <c r="AQ30" s="243">
        <v>262875</v>
      </c>
      <c r="AR30" s="243">
        <v>80407</v>
      </c>
      <c r="AS30" s="243">
        <v>61327</v>
      </c>
      <c r="AT30" s="239">
        <v>49587</v>
      </c>
      <c r="AU30" s="239">
        <v>44800</v>
      </c>
      <c r="AV30" s="243">
        <v>-139210</v>
      </c>
      <c r="AW30" s="243">
        <v>-34747</v>
      </c>
      <c r="AX30" s="243">
        <v>44395</v>
      </c>
      <c r="AY30" s="243">
        <v>69360</v>
      </c>
      <c r="AZ30" s="239">
        <v>19779</v>
      </c>
      <c r="BA30" s="239">
        <v>32406</v>
      </c>
      <c r="BB30" s="243">
        <v>-15408</v>
      </c>
      <c r="BC30" s="243">
        <v>35723</v>
      </c>
      <c r="BD30" s="243">
        <v>29843</v>
      </c>
      <c r="BE30" s="243">
        <v>33478</v>
      </c>
      <c r="BF30" s="239">
        <v>-10531</v>
      </c>
      <c r="BG30" s="239">
        <v>-10462</v>
      </c>
      <c r="BH30" s="243">
        <v>-3002</v>
      </c>
      <c r="BI30" s="243">
        <v>346</v>
      </c>
      <c r="BJ30" s="243">
        <v>3865</v>
      </c>
      <c r="BK30" s="243">
        <v>995</v>
      </c>
      <c r="BL30" s="239">
        <v>1206</v>
      </c>
      <c r="BM30" s="239">
        <v>144696</v>
      </c>
      <c r="BN30" s="243">
        <v>217096</v>
      </c>
      <c r="BO30" s="243">
        <v>227891</v>
      </c>
      <c r="BP30" s="243">
        <v>-1788</v>
      </c>
      <c r="BQ30" s="243">
        <v>22344</v>
      </c>
      <c r="BR30" s="239">
        <v>7942</v>
      </c>
      <c r="BS30" s="239">
        <v>27571</v>
      </c>
      <c r="BT30" s="243">
        <v>3249</v>
      </c>
      <c r="BU30" s="243">
        <v>1798</v>
      </c>
      <c r="BV30" s="243">
        <v>17522</v>
      </c>
      <c r="BW30" s="243">
        <v>2679</v>
      </c>
      <c r="BX30" s="239">
        <v>2049</v>
      </c>
      <c r="BY30" s="239">
        <v>2049</v>
      </c>
      <c r="BZ30" s="243">
        <v>-530572</v>
      </c>
      <c r="CA30" s="243">
        <v>556795</v>
      </c>
      <c r="CB30" s="243">
        <v>236423</v>
      </c>
      <c r="CC30" s="243">
        <v>360985</v>
      </c>
      <c r="CD30" s="239">
        <v>109343</v>
      </c>
      <c r="CE30" s="239">
        <v>159983</v>
      </c>
      <c r="CF30" s="243">
        <v>142044</v>
      </c>
      <c r="CG30" s="243">
        <v>231954</v>
      </c>
      <c r="CH30" s="243">
        <v>29478</v>
      </c>
      <c r="CI30" s="243">
        <v>29030</v>
      </c>
      <c r="CJ30" s="239">
        <v>51460</v>
      </c>
      <c r="CK30" s="239">
        <v>29027</v>
      </c>
      <c r="CL30" s="243">
        <v>21017</v>
      </c>
      <c r="CM30" s="243">
        <v>17662</v>
      </c>
      <c r="CN30" s="243">
        <v>8731</v>
      </c>
      <c r="CO30" s="243">
        <v>16064</v>
      </c>
      <c r="CP30" s="239">
        <v>52836</v>
      </c>
      <c r="CQ30" s="239">
        <v>68587</v>
      </c>
      <c r="CR30" s="243">
        <v>11772.800000000001</v>
      </c>
      <c r="CS30" s="243">
        <v>11772.800000000001</v>
      </c>
      <c r="CT30" s="243">
        <v>106299</v>
      </c>
      <c r="CU30" s="243">
        <v>107137</v>
      </c>
      <c r="CV30" s="239">
        <v>26455.69999999999</v>
      </c>
      <c r="CW30" s="239">
        <v>28103.200000000001</v>
      </c>
      <c r="CX30" s="243">
        <v>89509</v>
      </c>
      <c r="CY30" s="243">
        <v>90640</v>
      </c>
      <c r="CZ30" s="243">
        <v>51706</v>
      </c>
      <c r="DA30" s="243">
        <v>123623</v>
      </c>
      <c r="DB30" s="239">
        <v>9661</v>
      </c>
      <c r="DC30" s="239">
        <v>485640</v>
      </c>
      <c r="DD30" s="243">
        <v>34177</v>
      </c>
      <c r="DE30" s="243">
        <v>95901</v>
      </c>
      <c r="DF30" s="243">
        <v>5662</v>
      </c>
      <c r="DG30" s="243">
        <v>5380</v>
      </c>
      <c r="DH30" s="239">
        <v>13277</v>
      </c>
      <c r="DI30" s="239">
        <v>9197</v>
      </c>
      <c r="DJ30" s="243">
        <v>21910</v>
      </c>
      <c r="DK30" s="243">
        <v>20331</v>
      </c>
      <c r="DL30" s="243">
        <v>29268</v>
      </c>
      <c r="DM30" s="243">
        <v>71684</v>
      </c>
      <c r="DN30" s="239">
        <v>123902</v>
      </c>
      <c r="DO30" s="239">
        <v>200197</v>
      </c>
      <c r="DP30" s="243">
        <v>425457</v>
      </c>
      <c r="DQ30" s="243">
        <v>493751</v>
      </c>
      <c r="DR30" s="243">
        <v>265466</v>
      </c>
      <c r="DS30" s="243">
        <v>384793</v>
      </c>
      <c r="DT30" s="239">
        <v>15970</v>
      </c>
      <c r="DU30" s="239">
        <v>450874</v>
      </c>
      <c r="DV30" s="243">
        <v>78277</v>
      </c>
      <c r="DW30" s="243">
        <v>78538</v>
      </c>
      <c r="DX30" s="243">
        <v>47750</v>
      </c>
      <c r="DY30" s="243">
        <v>53245</v>
      </c>
      <c r="DZ30" s="239">
        <v>15934</v>
      </c>
      <c r="EA30" s="239">
        <v>13297</v>
      </c>
      <c r="EB30" s="243">
        <v>107352</v>
      </c>
      <c r="EC30" s="243">
        <v>126161</v>
      </c>
      <c r="ED30" s="243">
        <v>121216</v>
      </c>
      <c r="EE30" s="243">
        <v>141480</v>
      </c>
      <c r="EF30" s="239">
        <v>11467</v>
      </c>
      <c r="EG30" s="239">
        <v>31468</v>
      </c>
      <c r="EH30" s="243">
        <v>30672</v>
      </c>
      <c r="EI30" s="243">
        <v>81555</v>
      </c>
      <c r="EJ30" s="243">
        <v>126245</v>
      </c>
      <c r="EK30" s="243">
        <v>151690</v>
      </c>
      <c r="EL30" s="239">
        <v>35062</v>
      </c>
      <c r="EM30" s="239">
        <v>64808</v>
      </c>
      <c r="EN30" s="243">
        <v>37044</v>
      </c>
      <c r="EO30" s="243">
        <v>27217</v>
      </c>
      <c r="EP30" s="243">
        <v>83466</v>
      </c>
      <c r="EQ30" s="243">
        <v>128026</v>
      </c>
      <c r="ER30" s="239">
        <v>63070</v>
      </c>
      <c r="ES30" s="239">
        <v>74524</v>
      </c>
    </row>
    <row r="31" spans="1:149" ht="7.9" customHeight="1" thickTop="1">
      <c r="A31" s="16"/>
      <c r="B31" s="109"/>
      <c r="C31" s="109"/>
      <c r="D31" s="110"/>
      <c r="E31" s="110"/>
      <c r="F31" s="109"/>
      <c r="G31" s="109"/>
      <c r="H31" s="109"/>
      <c r="I31" s="109"/>
      <c r="J31" s="110"/>
      <c r="K31" s="110"/>
      <c r="L31" s="109"/>
      <c r="M31" s="109"/>
      <c r="N31" s="109"/>
      <c r="O31" s="109"/>
      <c r="P31" s="110"/>
      <c r="Q31" s="110"/>
      <c r="R31" s="109"/>
      <c r="S31" s="109"/>
      <c r="T31" s="109"/>
      <c r="U31" s="109"/>
      <c r="V31" s="110"/>
      <c r="W31" s="110"/>
      <c r="X31" s="109"/>
      <c r="Y31" s="109"/>
      <c r="Z31" s="109"/>
      <c r="AA31" s="109"/>
      <c r="AB31" s="110"/>
      <c r="AC31" s="110"/>
      <c r="AD31" s="109"/>
      <c r="AE31" s="109"/>
      <c r="AF31" s="109"/>
      <c r="AG31" s="109"/>
      <c r="AH31" s="110"/>
      <c r="AI31" s="110"/>
      <c r="AJ31" s="109"/>
      <c r="AK31" s="109"/>
      <c r="AL31" s="109"/>
      <c r="AM31" s="109"/>
      <c r="AN31" s="110"/>
      <c r="AO31" s="110"/>
      <c r="AP31" s="109"/>
      <c r="AQ31" s="109"/>
      <c r="AR31" s="109"/>
      <c r="AS31" s="109"/>
      <c r="AT31" s="110"/>
      <c r="AU31" s="110"/>
      <c r="AV31" s="109"/>
      <c r="AW31" s="109"/>
      <c r="AX31" s="109"/>
      <c r="AY31" s="109"/>
      <c r="AZ31" s="110"/>
      <c r="BA31" s="110"/>
      <c r="BB31" s="109"/>
      <c r="BC31" s="109"/>
      <c r="BD31" s="109"/>
      <c r="BE31" s="109"/>
      <c r="BF31" s="110"/>
      <c r="BG31" s="110"/>
      <c r="BH31" s="109"/>
      <c r="BI31" s="109"/>
      <c r="BJ31" s="109"/>
      <c r="BK31" s="109"/>
      <c r="BL31" s="110"/>
      <c r="BM31" s="110"/>
      <c r="BN31" s="109"/>
      <c r="BO31" s="109"/>
      <c r="BP31" s="109"/>
      <c r="BQ31" s="109"/>
      <c r="BR31" s="110"/>
      <c r="BS31" s="110"/>
      <c r="BT31" s="109"/>
      <c r="BU31" s="109"/>
      <c r="BV31" s="109"/>
      <c r="BW31" s="109"/>
      <c r="BX31" s="110"/>
      <c r="BY31" s="110"/>
      <c r="BZ31" s="109"/>
      <c r="CA31" s="109"/>
      <c r="CB31" s="109"/>
      <c r="CC31" s="109"/>
      <c r="CD31" s="110"/>
      <c r="CE31" s="110"/>
      <c r="CF31" s="109"/>
      <c r="CG31" s="109"/>
      <c r="CH31" s="109"/>
      <c r="CI31" s="109"/>
      <c r="CJ31" s="110"/>
      <c r="CK31" s="110"/>
      <c r="CL31" s="109"/>
      <c r="CM31" s="109"/>
      <c r="CN31" s="109"/>
      <c r="CO31" s="109"/>
      <c r="CP31" s="110"/>
      <c r="CQ31" s="110"/>
      <c r="CR31" s="109"/>
      <c r="CS31" s="109"/>
      <c r="CT31" s="109"/>
      <c r="CU31" s="109"/>
      <c r="CV31" s="110"/>
      <c r="CW31" s="110"/>
      <c r="CX31" s="109"/>
      <c r="CY31" s="109"/>
      <c r="CZ31" s="109"/>
      <c r="DA31" s="109"/>
      <c r="DB31" s="110"/>
      <c r="DC31" s="110"/>
      <c r="DD31" s="109"/>
      <c r="DE31" s="109"/>
      <c r="DF31" s="109"/>
      <c r="DG31" s="109"/>
      <c r="DH31" s="110"/>
      <c r="DI31" s="110"/>
      <c r="DJ31" s="109"/>
      <c r="DK31" s="109"/>
      <c r="DL31" s="109"/>
      <c r="DM31" s="109"/>
      <c r="DN31" s="110"/>
      <c r="DO31" s="110"/>
      <c r="DP31" s="109"/>
      <c r="DQ31" s="109"/>
      <c r="DR31" s="109"/>
      <c r="DS31" s="109"/>
      <c r="DT31" s="110"/>
      <c r="DU31" s="110"/>
      <c r="DV31" s="109"/>
      <c r="DW31" s="109"/>
      <c r="DX31" s="109"/>
      <c r="DY31" s="109"/>
      <c r="DZ31" s="110"/>
      <c r="EA31" s="110"/>
      <c r="EB31" s="109"/>
      <c r="EC31" s="109"/>
      <c r="ED31" s="109"/>
      <c r="EE31" s="109"/>
      <c r="EF31" s="110"/>
      <c r="EG31" s="110"/>
      <c r="EH31" s="109"/>
      <c r="EI31" s="109"/>
      <c r="EJ31" s="109"/>
      <c r="EK31" s="109"/>
      <c r="EL31" s="110"/>
      <c r="EM31" s="110"/>
      <c r="EN31" s="109"/>
      <c r="EO31" s="109"/>
      <c r="EP31" s="109"/>
      <c r="EQ31" s="109"/>
      <c r="ER31" s="110"/>
      <c r="ES31" s="110"/>
    </row>
    <row r="32" spans="1:149">
      <c r="A32" s="15" t="s">
        <v>38</v>
      </c>
      <c r="B32" s="109"/>
      <c r="C32" s="109"/>
      <c r="D32" s="110"/>
      <c r="E32" s="110"/>
      <c r="F32" s="109"/>
      <c r="G32" s="109"/>
      <c r="H32" s="109"/>
      <c r="I32" s="109"/>
      <c r="J32" s="110"/>
      <c r="K32" s="110"/>
      <c r="L32" s="109"/>
      <c r="M32" s="109"/>
      <c r="N32" s="109"/>
      <c r="O32" s="109"/>
      <c r="P32" s="110"/>
      <c r="Q32" s="110"/>
      <c r="R32" s="109"/>
      <c r="S32" s="109"/>
      <c r="T32" s="109"/>
      <c r="U32" s="109"/>
      <c r="V32" s="110"/>
      <c r="W32" s="110"/>
      <c r="X32" s="109"/>
      <c r="Y32" s="109"/>
      <c r="Z32" s="109"/>
      <c r="AA32" s="109"/>
      <c r="AB32" s="110"/>
      <c r="AC32" s="110"/>
      <c r="AD32" s="109"/>
      <c r="AE32" s="109"/>
      <c r="AF32" s="109"/>
      <c r="AG32" s="109"/>
      <c r="AH32" s="110"/>
      <c r="AI32" s="110"/>
      <c r="AJ32" s="109"/>
      <c r="AK32" s="109"/>
      <c r="AL32" s="109"/>
      <c r="AM32" s="109"/>
      <c r="AN32" s="110"/>
      <c r="AO32" s="110"/>
      <c r="AP32" s="109"/>
      <c r="AQ32" s="109"/>
      <c r="AR32" s="109"/>
      <c r="AS32" s="109"/>
      <c r="AT32" s="110"/>
      <c r="AU32" s="110"/>
      <c r="AV32" s="109"/>
      <c r="AW32" s="109"/>
      <c r="AX32" s="109"/>
      <c r="AY32" s="109"/>
      <c r="AZ32" s="110"/>
      <c r="BA32" s="110"/>
      <c r="BB32" s="109"/>
      <c r="BC32" s="109"/>
      <c r="BD32" s="109"/>
      <c r="BE32" s="109"/>
      <c r="BF32" s="110"/>
      <c r="BG32" s="110"/>
      <c r="BH32" s="109"/>
      <c r="BI32" s="109"/>
      <c r="BJ32" s="109"/>
      <c r="BK32" s="109"/>
      <c r="BL32" s="110"/>
      <c r="BM32" s="110"/>
      <c r="BN32" s="109"/>
      <c r="BO32" s="109"/>
      <c r="BP32" s="109"/>
      <c r="BQ32" s="109"/>
      <c r="BR32" s="110"/>
      <c r="BS32" s="110"/>
      <c r="BT32" s="109"/>
      <c r="BU32" s="109"/>
      <c r="BV32" s="109"/>
      <c r="BW32" s="109"/>
      <c r="BX32" s="110"/>
      <c r="BY32" s="110"/>
      <c r="BZ32" s="109"/>
      <c r="CA32" s="109"/>
      <c r="CB32" s="109"/>
      <c r="CC32" s="109"/>
      <c r="CD32" s="110"/>
      <c r="CE32" s="110"/>
      <c r="CF32" s="109"/>
      <c r="CG32" s="109"/>
      <c r="CH32" s="109"/>
      <c r="CI32" s="109"/>
      <c r="CJ32" s="110"/>
      <c r="CK32" s="110"/>
      <c r="CL32" s="109"/>
      <c r="CM32" s="109"/>
      <c r="CN32" s="109"/>
      <c r="CO32" s="109"/>
      <c r="CP32" s="110"/>
      <c r="CQ32" s="110"/>
      <c r="CR32" s="109"/>
      <c r="CS32" s="109"/>
      <c r="CT32" s="109"/>
      <c r="CU32" s="109"/>
      <c r="CV32" s="110"/>
      <c r="CW32" s="110"/>
      <c r="CX32" s="109"/>
      <c r="CY32" s="109"/>
      <c r="CZ32" s="109"/>
      <c r="DA32" s="109"/>
      <c r="DB32" s="110"/>
      <c r="DC32" s="110"/>
      <c r="DD32" s="109"/>
      <c r="DE32" s="109"/>
      <c r="DF32" s="109"/>
      <c r="DG32" s="109"/>
      <c r="DH32" s="110"/>
      <c r="DI32" s="110"/>
      <c r="DJ32" s="109"/>
      <c r="DK32" s="109"/>
      <c r="DL32" s="109"/>
      <c r="DM32" s="109"/>
      <c r="DN32" s="110"/>
      <c r="DO32" s="110"/>
      <c r="DP32" s="109"/>
      <c r="DQ32" s="109"/>
      <c r="DR32" s="109"/>
      <c r="DS32" s="109"/>
      <c r="DT32" s="110"/>
      <c r="DU32" s="110"/>
      <c r="DV32" s="109"/>
      <c r="DW32" s="109"/>
      <c r="DX32" s="109"/>
      <c r="DY32" s="109"/>
      <c r="DZ32" s="110"/>
      <c r="EA32" s="110"/>
      <c r="EB32" s="109"/>
      <c r="EC32" s="109"/>
      <c r="ED32" s="109"/>
      <c r="EE32" s="109"/>
      <c r="EF32" s="110"/>
      <c r="EG32" s="110"/>
      <c r="EH32" s="109"/>
      <c r="EI32" s="109"/>
      <c r="EJ32" s="109"/>
      <c r="EK32" s="109"/>
      <c r="EL32" s="110"/>
      <c r="EM32" s="110"/>
      <c r="EN32" s="109"/>
      <c r="EO32" s="109"/>
      <c r="EP32" s="109"/>
      <c r="EQ32" s="109"/>
      <c r="ER32" s="110"/>
      <c r="ES32" s="110"/>
    </row>
    <row r="33" spans="1:149">
      <c r="A33" s="16" t="s">
        <v>39</v>
      </c>
      <c r="B33" s="109">
        <v>128049604</v>
      </c>
      <c r="C33" s="109">
        <v>505484226</v>
      </c>
      <c r="D33" s="110">
        <v>43693119</v>
      </c>
      <c r="E33" s="110">
        <v>55512131</v>
      </c>
      <c r="F33" s="109">
        <v>4184807</v>
      </c>
      <c r="G33" s="109">
        <v>5826014</v>
      </c>
      <c r="H33" s="109">
        <v>20777685</v>
      </c>
      <c r="I33" s="109">
        <v>24054496</v>
      </c>
      <c r="J33" s="110">
        <v>35297207</v>
      </c>
      <c r="K33" s="110">
        <v>45961845</v>
      </c>
      <c r="L33" s="109">
        <v>12972595</v>
      </c>
      <c r="M33" s="109">
        <v>14398660</v>
      </c>
      <c r="N33" s="109">
        <v>87457</v>
      </c>
      <c r="O33" s="109">
        <v>724352</v>
      </c>
      <c r="P33" s="110">
        <v>17838331</v>
      </c>
      <c r="Q33" s="110">
        <v>46963572</v>
      </c>
      <c r="R33" s="109">
        <v>5770655</v>
      </c>
      <c r="S33" s="109">
        <v>6874025</v>
      </c>
      <c r="T33" s="109">
        <v>3325428</v>
      </c>
      <c r="U33" s="109">
        <v>3877175</v>
      </c>
      <c r="V33" s="110">
        <v>2322894</v>
      </c>
      <c r="W33" s="110">
        <v>2627820</v>
      </c>
      <c r="X33" s="109">
        <v>1560533</v>
      </c>
      <c r="Y33" s="109">
        <v>1751842</v>
      </c>
      <c r="Z33" s="109">
        <v>4377910</v>
      </c>
      <c r="AA33" s="109">
        <v>4932742</v>
      </c>
      <c r="AB33" s="110"/>
      <c r="AC33" s="110"/>
      <c r="AD33" s="109">
        <v>1366598.7000000002</v>
      </c>
      <c r="AE33" s="109">
        <v>1386887</v>
      </c>
      <c r="AF33" s="109">
        <v>3199583</v>
      </c>
      <c r="AG33" s="109">
        <v>4362910</v>
      </c>
      <c r="AH33" s="110">
        <v>1416923</v>
      </c>
      <c r="AI33" s="110">
        <v>1835855</v>
      </c>
      <c r="AJ33" s="109"/>
      <c r="AK33" s="109"/>
      <c r="AL33" s="109">
        <v>2216708</v>
      </c>
      <c r="AM33" s="109">
        <v>2525018</v>
      </c>
      <c r="AN33" s="110">
        <v>38828</v>
      </c>
      <c r="AO33" s="110">
        <v>78115</v>
      </c>
      <c r="AP33" s="109">
        <v>2698359</v>
      </c>
      <c r="AQ33" s="109">
        <v>4413517</v>
      </c>
      <c r="AR33" s="109">
        <v>619389</v>
      </c>
      <c r="AS33" s="109">
        <v>852014</v>
      </c>
      <c r="AT33" s="110">
        <v>728719</v>
      </c>
      <c r="AU33" s="110">
        <v>1764201</v>
      </c>
      <c r="AV33" s="109">
        <v>3866457</v>
      </c>
      <c r="AW33" s="109">
        <v>6855522</v>
      </c>
      <c r="AX33" s="109">
        <v>259366</v>
      </c>
      <c r="AY33" s="109">
        <v>450168</v>
      </c>
      <c r="AZ33" s="110">
        <v>227398</v>
      </c>
      <c r="BA33" s="110">
        <v>488362</v>
      </c>
      <c r="BB33" s="109">
        <v>1359354</v>
      </c>
      <c r="BC33" s="109">
        <v>1960548</v>
      </c>
      <c r="BD33" s="109">
        <v>192343</v>
      </c>
      <c r="BE33" s="109">
        <v>310611</v>
      </c>
      <c r="BF33" s="110">
        <v>33553</v>
      </c>
      <c r="BG33" s="110">
        <v>52776</v>
      </c>
      <c r="BH33" s="109">
        <v>137256</v>
      </c>
      <c r="BI33" s="109">
        <v>165326</v>
      </c>
      <c r="BJ33" s="109">
        <v>671958</v>
      </c>
      <c r="BK33" s="109">
        <v>824615</v>
      </c>
      <c r="BL33" s="110">
        <v>5271768</v>
      </c>
      <c r="BM33" s="110">
        <v>7229767</v>
      </c>
      <c r="BN33" s="109">
        <v>794355</v>
      </c>
      <c r="BO33" s="109">
        <v>1445125</v>
      </c>
      <c r="BP33" s="109">
        <v>1242957</v>
      </c>
      <c r="BQ33" s="109">
        <v>1649149</v>
      </c>
      <c r="BR33" s="110">
        <v>475574</v>
      </c>
      <c r="BS33" s="110">
        <v>966331</v>
      </c>
      <c r="BT33" s="109">
        <v>12863</v>
      </c>
      <c r="BU33" s="109">
        <v>60236</v>
      </c>
      <c r="BV33" s="109">
        <v>323679</v>
      </c>
      <c r="BW33" s="109">
        <v>492029</v>
      </c>
      <c r="BX33" s="110">
        <v>112404</v>
      </c>
      <c r="BY33" s="110">
        <v>112404</v>
      </c>
      <c r="BZ33" s="109">
        <v>24736507</v>
      </c>
      <c r="CA33" s="109">
        <v>38569876</v>
      </c>
      <c r="CB33" s="109">
        <v>2934225</v>
      </c>
      <c r="CC33" s="109">
        <v>6396627</v>
      </c>
      <c r="CD33" s="110">
        <v>3358422</v>
      </c>
      <c r="CE33" s="110">
        <v>4227073</v>
      </c>
      <c r="CF33" s="109">
        <v>2600515</v>
      </c>
      <c r="CG33" s="109">
        <v>3714655</v>
      </c>
      <c r="CH33" s="109">
        <v>709973</v>
      </c>
      <c r="CI33" s="109">
        <v>802609</v>
      </c>
      <c r="CJ33" s="110">
        <v>538923</v>
      </c>
      <c r="CK33" s="110">
        <v>602517</v>
      </c>
      <c r="CL33" s="109">
        <v>385954</v>
      </c>
      <c r="CM33" s="109">
        <v>466973</v>
      </c>
      <c r="CN33" s="109">
        <v>343695</v>
      </c>
      <c r="CO33" s="109">
        <v>560102</v>
      </c>
      <c r="CP33" s="110">
        <v>237869</v>
      </c>
      <c r="CQ33" s="110">
        <v>529645</v>
      </c>
      <c r="CR33" s="109">
        <v>14304.2</v>
      </c>
      <c r="CS33" s="109">
        <v>14304.2</v>
      </c>
      <c r="CT33" s="109">
        <v>490335</v>
      </c>
      <c r="CU33" s="109">
        <v>661124</v>
      </c>
      <c r="CV33" s="110">
        <v>86432.1</v>
      </c>
      <c r="CW33" s="110">
        <v>165710.6</v>
      </c>
      <c r="CX33" s="109">
        <v>862909</v>
      </c>
      <c r="CY33" s="109">
        <v>1086954</v>
      </c>
      <c r="CZ33" s="109">
        <v>629923</v>
      </c>
      <c r="DA33" s="109">
        <v>1171218</v>
      </c>
      <c r="DB33" s="110">
        <v>7047101</v>
      </c>
      <c r="DC33" s="110">
        <v>11727684</v>
      </c>
      <c r="DD33" s="109">
        <v>855169</v>
      </c>
      <c r="DE33" s="109">
        <v>1358282</v>
      </c>
      <c r="DF33" s="109">
        <v>635849</v>
      </c>
      <c r="DG33" s="109">
        <v>638465</v>
      </c>
      <c r="DH33" s="110">
        <v>142162</v>
      </c>
      <c r="DI33" s="110">
        <v>280641</v>
      </c>
      <c r="DJ33" s="109">
        <v>149439</v>
      </c>
      <c r="DK33" s="109">
        <v>244512</v>
      </c>
      <c r="DL33" s="109">
        <v>434908</v>
      </c>
      <c r="DM33" s="109">
        <v>710010</v>
      </c>
      <c r="DN33" s="110">
        <v>4522034</v>
      </c>
      <c r="DO33" s="110">
        <v>7265621</v>
      </c>
      <c r="DP33" s="109">
        <v>3520020</v>
      </c>
      <c r="DQ33" s="109">
        <v>4613341</v>
      </c>
      <c r="DR33" s="109">
        <v>5670154</v>
      </c>
      <c r="DS33" s="109">
        <v>8467868</v>
      </c>
      <c r="DT33" s="110">
        <v>9644945</v>
      </c>
      <c r="DU33" s="110">
        <v>13514443</v>
      </c>
      <c r="DV33" s="109">
        <v>479003</v>
      </c>
      <c r="DW33" s="109">
        <v>855699</v>
      </c>
      <c r="DX33" s="109">
        <v>375171</v>
      </c>
      <c r="DY33" s="109">
        <v>407250</v>
      </c>
      <c r="DZ33" s="110">
        <v>213580</v>
      </c>
      <c r="EA33" s="110">
        <v>305902</v>
      </c>
      <c r="EB33" s="109">
        <v>1879124</v>
      </c>
      <c r="EC33" s="109">
        <v>2121073</v>
      </c>
      <c r="ED33" s="109">
        <v>1439015</v>
      </c>
      <c r="EE33" s="109">
        <v>2735791</v>
      </c>
      <c r="EF33" s="110">
        <v>662737</v>
      </c>
      <c r="EG33" s="110">
        <v>1072725</v>
      </c>
      <c r="EH33" s="109">
        <v>3753548</v>
      </c>
      <c r="EI33" s="109">
        <v>3997181</v>
      </c>
      <c r="EJ33" s="109">
        <v>2750544</v>
      </c>
      <c r="EK33" s="109">
        <v>3884172</v>
      </c>
      <c r="EL33" s="110">
        <v>1107266</v>
      </c>
      <c r="EM33" s="110">
        <v>1498122</v>
      </c>
      <c r="EN33" s="109">
        <v>455899</v>
      </c>
      <c r="EO33" s="109">
        <v>682154</v>
      </c>
      <c r="EP33" s="109">
        <v>744578</v>
      </c>
      <c r="EQ33" s="109">
        <v>1111172</v>
      </c>
      <c r="ER33" s="110">
        <v>409876</v>
      </c>
      <c r="ES33" s="110">
        <v>463798</v>
      </c>
    </row>
    <row r="34" spans="1:149">
      <c r="A34" s="18" t="s">
        <v>40</v>
      </c>
      <c r="B34" s="241">
        <v>32946770</v>
      </c>
      <c r="C34" s="241">
        <v>25352417</v>
      </c>
      <c r="D34" s="238">
        <v>6086097</v>
      </c>
      <c r="E34" s="238">
        <v>2451196</v>
      </c>
      <c r="F34" s="241">
        <v>892468</v>
      </c>
      <c r="G34" s="241">
        <v>309368</v>
      </c>
      <c r="H34" s="241">
        <v>1797081</v>
      </c>
      <c r="I34" s="241">
        <v>1874337</v>
      </c>
      <c r="J34" s="238">
        <v>1650026</v>
      </c>
      <c r="K34" s="238">
        <v>985877</v>
      </c>
      <c r="L34" s="241">
        <v>768705</v>
      </c>
      <c r="M34" s="241">
        <v>1058928</v>
      </c>
      <c r="N34" s="241">
        <v>252411</v>
      </c>
      <c r="O34" s="241">
        <v>7169</v>
      </c>
      <c r="P34" s="238">
        <v>6518576</v>
      </c>
      <c r="Q34" s="238">
        <v>3301103</v>
      </c>
      <c r="R34" s="241">
        <v>657974</v>
      </c>
      <c r="S34" s="241">
        <v>145120</v>
      </c>
      <c r="T34" s="241">
        <v>140892</v>
      </c>
      <c r="U34" s="241">
        <v>140892</v>
      </c>
      <c r="V34" s="238">
        <v>177738</v>
      </c>
      <c r="W34" s="238">
        <v>95941</v>
      </c>
      <c r="X34" s="241">
        <v>71517</v>
      </c>
      <c r="Y34" s="241">
        <v>71517</v>
      </c>
      <c r="Z34" s="241">
        <v>5959826</v>
      </c>
      <c r="AA34" s="241">
        <v>5651754</v>
      </c>
      <c r="AB34" s="238"/>
      <c r="AC34" s="238"/>
      <c r="AD34" s="241">
        <v>897298.29999999993</v>
      </c>
      <c r="AE34" s="241">
        <v>897298.29999999993</v>
      </c>
      <c r="AF34" s="241">
        <v>1163253</v>
      </c>
      <c r="AG34" s="241">
        <v>1817585</v>
      </c>
      <c r="AH34" s="238">
        <v>241897</v>
      </c>
      <c r="AI34" s="238">
        <v>147431</v>
      </c>
      <c r="AJ34" s="241"/>
      <c r="AK34" s="241"/>
      <c r="AL34" s="241">
        <v>523732</v>
      </c>
      <c r="AM34" s="241">
        <v>157411</v>
      </c>
      <c r="AN34" s="238">
        <v>64575</v>
      </c>
      <c r="AO34" s="238">
        <v>27952</v>
      </c>
      <c r="AP34" s="241">
        <v>912283</v>
      </c>
      <c r="AQ34" s="241">
        <v>303762</v>
      </c>
      <c r="AR34" s="241">
        <v>280237</v>
      </c>
      <c r="AS34" s="241">
        <v>92539</v>
      </c>
      <c r="AT34" s="238">
        <v>441135</v>
      </c>
      <c r="AU34" s="238">
        <v>92608</v>
      </c>
      <c r="AV34" s="241">
        <v>646352</v>
      </c>
      <c r="AW34" s="241">
        <v>462235</v>
      </c>
      <c r="AX34" s="241">
        <v>95294</v>
      </c>
      <c r="AY34" s="241">
        <v>27116</v>
      </c>
      <c r="AZ34" s="238">
        <v>148871</v>
      </c>
      <c r="BA34" s="238">
        <v>28516</v>
      </c>
      <c r="BB34" s="241">
        <v>117896</v>
      </c>
      <c r="BC34" s="241">
        <v>117896</v>
      </c>
      <c r="BD34" s="241">
        <v>98727</v>
      </c>
      <c r="BE34" s="241">
        <v>98727</v>
      </c>
      <c r="BF34" s="238">
        <v>17000</v>
      </c>
      <c r="BG34" s="238">
        <v>4602</v>
      </c>
      <c r="BH34" s="241">
        <v>78063</v>
      </c>
      <c r="BI34" s="241">
        <v>72506</v>
      </c>
      <c r="BJ34" s="241">
        <v>55693</v>
      </c>
      <c r="BK34" s="241">
        <v>40992</v>
      </c>
      <c r="BL34" s="238">
        <v>236865</v>
      </c>
      <c r="BM34" s="238">
        <v>253723</v>
      </c>
      <c r="BN34" s="241">
        <v>308790</v>
      </c>
      <c r="BO34" s="241">
        <v>97550</v>
      </c>
      <c r="BP34" s="241">
        <v>289604</v>
      </c>
      <c r="BQ34" s="241">
        <v>150702</v>
      </c>
      <c r="BR34" s="238">
        <v>59411</v>
      </c>
      <c r="BS34" s="238">
        <v>59412</v>
      </c>
      <c r="BT34" s="241">
        <v>9048</v>
      </c>
      <c r="BU34" s="241">
        <v>4048</v>
      </c>
      <c r="BV34" s="241">
        <v>75427</v>
      </c>
      <c r="BW34" s="241">
        <v>67927</v>
      </c>
      <c r="BX34" s="238">
        <v>11436</v>
      </c>
      <c r="BY34" s="238">
        <v>11436</v>
      </c>
      <c r="BZ34" s="241">
        <v>547594</v>
      </c>
      <c r="CA34" s="241">
        <v>1061506</v>
      </c>
      <c r="CB34" s="241">
        <v>680173</v>
      </c>
      <c r="CC34" s="241">
        <v>396776</v>
      </c>
      <c r="CD34" s="238">
        <v>540637</v>
      </c>
      <c r="CE34" s="238">
        <v>236851</v>
      </c>
      <c r="CF34" s="241">
        <v>242789</v>
      </c>
      <c r="CG34" s="241">
        <v>159701</v>
      </c>
      <c r="CH34" s="241">
        <v>139005</v>
      </c>
      <c r="CI34" s="241">
        <v>52971</v>
      </c>
      <c r="CJ34" s="238">
        <v>184564</v>
      </c>
      <c r="CK34" s="238">
        <v>80814</v>
      </c>
      <c r="CL34" s="241">
        <v>108684</v>
      </c>
      <c r="CM34" s="241">
        <v>44550</v>
      </c>
      <c r="CN34" s="241">
        <v>121467</v>
      </c>
      <c r="CO34" s="241">
        <v>82552</v>
      </c>
      <c r="CP34" s="238">
        <v>103325</v>
      </c>
      <c r="CQ34" s="238">
        <v>65358</v>
      </c>
      <c r="CR34" s="241">
        <v>10904.6</v>
      </c>
      <c r="CS34" s="241">
        <v>10904.6</v>
      </c>
      <c r="CT34" s="241">
        <v>135802</v>
      </c>
      <c r="CU34" s="241">
        <v>112955</v>
      </c>
      <c r="CV34" s="238">
        <v>23205.9</v>
      </c>
      <c r="CW34" s="238">
        <v>14705.9</v>
      </c>
      <c r="CX34" s="241">
        <v>107781</v>
      </c>
      <c r="CY34" s="241">
        <v>51771</v>
      </c>
      <c r="CZ34" s="241">
        <v>115614</v>
      </c>
      <c r="DA34" s="241">
        <v>96359</v>
      </c>
      <c r="DB34" s="238">
        <v>678619</v>
      </c>
      <c r="DC34" s="238">
        <v>535198</v>
      </c>
      <c r="DD34" s="241">
        <v>135159</v>
      </c>
      <c r="DE34" s="241">
        <v>66279</v>
      </c>
      <c r="DF34" s="241">
        <v>4480</v>
      </c>
      <c r="DG34" s="241">
        <v>4480</v>
      </c>
      <c r="DH34" s="238">
        <v>12732</v>
      </c>
      <c r="DI34" s="238">
        <v>12732</v>
      </c>
      <c r="DJ34" s="241">
        <v>32350</v>
      </c>
      <c r="DK34" s="241">
        <v>32350</v>
      </c>
      <c r="DL34" s="241">
        <v>55422</v>
      </c>
      <c r="DM34" s="241">
        <v>32922</v>
      </c>
      <c r="DN34" s="238">
        <v>659223</v>
      </c>
      <c r="DO34" s="238">
        <v>1210272</v>
      </c>
      <c r="DP34" s="241">
        <v>233442</v>
      </c>
      <c r="DQ34" s="241">
        <v>175022</v>
      </c>
      <c r="DR34" s="241">
        <v>878507</v>
      </c>
      <c r="DS34" s="241">
        <v>554366</v>
      </c>
      <c r="DT34" s="238">
        <v>564507</v>
      </c>
      <c r="DU34" s="238">
        <v>381329</v>
      </c>
      <c r="DV34" s="241">
        <v>374485</v>
      </c>
      <c r="DW34" s="241">
        <v>57571</v>
      </c>
      <c r="DX34" s="241">
        <v>52167</v>
      </c>
      <c r="DY34" s="241">
        <v>48710</v>
      </c>
      <c r="DZ34" s="238">
        <v>131727</v>
      </c>
      <c r="EA34" s="238">
        <v>54596</v>
      </c>
      <c r="EB34" s="241">
        <v>281171</v>
      </c>
      <c r="EC34" s="241">
        <v>223312</v>
      </c>
      <c r="ED34" s="241">
        <v>987503</v>
      </c>
      <c r="EE34" s="241">
        <v>244741</v>
      </c>
      <c r="EF34" s="238">
        <v>297920</v>
      </c>
      <c r="EG34" s="238">
        <v>76898</v>
      </c>
      <c r="EH34" s="241">
        <v>180207</v>
      </c>
      <c r="EI34" s="241">
        <v>114099</v>
      </c>
      <c r="EJ34" s="241">
        <v>238168</v>
      </c>
      <c r="EK34" s="241">
        <v>172405</v>
      </c>
      <c r="EL34" s="238">
        <v>126191</v>
      </c>
      <c r="EM34" s="238">
        <v>36160</v>
      </c>
      <c r="EN34" s="241">
        <v>253282</v>
      </c>
      <c r="EO34" s="241">
        <v>65953</v>
      </c>
      <c r="EP34" s="241">
        <v>255502</v>
      </c>
      <c r="EQ34" s="241">
        <v>114466</v>
      </c>
      <c r="ER34" s="238">
        <v>129958</v>
      </c>
      <c r="ES34" s="238">
        <v>28393</v>
      </c>
    </row>
    <row r="35" spans="1:149">
      <c r="A35" s="16" t="s">
        <v>41</v>
      </c>
      <c r="B35" s="109">
        <f>B33+B34</f>
        <v>160996374</v>
      </c>
      <c r="C35" s="109">
        <f t="shared" ref="C35:BR35" si="6">C33+C34</f>
        <v>530836643</v>
      </c>
      <c r="D35" s="110">
        <f t="shared" si="6"/>
        <v>49779216</v>
      </c>
      <c r="E35" s="110">
        <f t="shared" si="6"/>
        <v>57963327</v>
      </c>
      <c r="F35" s="109">
        <f t="shared" si="6"/>
        <v>5077275</v>
      </c>
      <c r="G35" s="109">
        <f t="shared" si="6"/>
        <v>6135382</v>
      </c>
      <c r="H35" s="109">
        <f t="shared" si="6"/>
        <v>22574766</v>
      </c>
      <c r="I35" s="109">
        <f t="shared" si="6"/>
        <v>25928833</v>
      </c>
      <c r="J35" s="110">
        <f t="shared" si="6"/>
        <v>36947233</v>
      </c>
      <c r="K35" s="110">
        <f t="shared" si="6"/>
        <v>46947722</v>
      </c>
      <c r="L35" s="109">
        <f t="shared" si="6"/>
        <v>13741300</v>
      </c>
      <c r="M35" s="109">
        <f t="shared" si="6"/>
        <v>15457588</v>
      </c>
      <c r="N35" s="109">
        <f t="shared" si="6"/>
        <v>339868</v>
      </c>
      <c r="O35" s="109">
        <f t="shared" si="6"/>
        <v>731521</v>
      </c>
      <c r="P35" s="110">
        <f t="shared" si="6"/>
        <v>24356907</v>
      </c>
      <c r="Q35" s="110">
        <f t="shared" si="6"/>
        <v>50264675</v>
      </c>
      <c r="R35" s="109">
        <f t="shared" si="6"/>
        <v>6428629</v>
      </c>
      <c r="S35" s="109">
        <f t="shared" si="6"/>
        <v>7019145</v>
      </c>
      <c r="T35" s="109">
        <f t="shared" si="6"/>
        <v>3466320</v>
      </c>
      <c r="U35" s="109">
        <f t="shared" si="6"/>
        <v>4018067</v>
      </c>
      <c r="V35" s="110">
        <f t="shared" si="6"/>
        <v>2500632</v>
      </c>
      <c r="W35" s="110">
        <f t="shared" si="6"/>
        <v>2723761</v>
      </c>
      <c r="X35" s="109">
        <f t="shared" si="6"/>
        <v>1632050</v>
      </c>
      <c r="Y35" s="109">
        <f t="shared" si="6"/>
        <v>1823359</v>
      </c>
      <c r="Z35" s="109">
        <f t="shared" si="6"/>
        <v>10337736</v>
      </c>
      <c r="AA35" s="109">
        <f t="shared" si="6"/>
        <v>10584496</v>
      </c>
      <c r="AB35" s="110"/>
      <c r="AC35" s="110"/>
      <c r="AD35" s="109">
        <f t="shared" si="6"/>
        <v>2263897</v>
      </c>
      <c r="AE35" s="109">
        <f t="shared" si="6"/>
        <v>2284185.2999999998</v>
      </c>
      <c r="AF35" s="109">
        <f t="shared" si="6"/>
        <v>4362836</v>
      </c>
      <c r="AG35" s="109">
        <f t="shared" si="6"/>
        <v>6180495</v>
      </c>
      <c r="AH35" s="110">
        <f t="shared" si="6"/>
        <v>1658820</v>
      </c>
      <c r="AI35" s="110">
        <f t="shared" si="6"/>
        <v>1983286</v>
      </c>
      <c r="AJ35" s="109"/>
      <c r="AK35" s="109"/>
      <c r="AL35" s="109">
        <f t="shared" si="6"/>
        <v>2740440</v>
      </c>
      <c r="AM35" s="109">
        <f t="shared" si="6"/>
        <v>2682429</v>
      </c>
      <c r="AN35" s="110">
        <f t="shared" si="6"/>
        <v>103403</v>
      </c>
      <c r="AO35" s="110">
        <f t="shared" si="6"/>
        <v>106067</v>
      </c>
      <c r="AP35" s="109">
        <f t="shared" si="6"/>
        <v>3610642</v>
      </c>
      <c r="AQ35" s="109">
        <f t="shared" si="6"/>
        <v>4717279</v>
      </c>
      <c r="AR35" s="109">
        <f t="shared" si="6"/>
        <v>899626</v>
      </c>
      <c r="AS35" s="109">
        <f t="shared" si="6"/>
        <v>944553</v>
      </c>
      <c r="AT35" s="110">
        <f t="shared" si="6"/>
        <v>1169854</v>
      </c>
      <c r="AU35" s="110">
        <f t="shared" si="6"/>
        <v>1856809</v>
      </c>
      <c r="AV35" s="109">
        <f t="shared" si="6"/>
        <v>4512809</v>
      </c>
      <c r="AW35" s="109">
        <f t="shared" si="6"/>
        <v>7317757</v>
      </c>
      <c r="AX35" s="109">
        <f t="shared" si="6"/>
        <v>354660</v>
      </c>
      <c r="AY35" s="109">
        <f t="shared" si="6"/>
        <v>477284</v>
      </c>
      <c r="AZ35" s="110">
        <f t="shared" si="6"/>
        <v>376269</v>
      </c>
      <c r="BA35" s="110">
        <f t="shared" si="6"/>
        <v>516878</v>
      </c>
      <c r="BB35" s="109">
        <f t="shared" si="6"/>
        <v>1477250</v>
      </c>
      <c r="BC35" s="109">
        <f t="shared" si="6"/>
        <v>2078444</v>
      </c>
      <c r="BD35" s="109">
        <f t="shared" si="6"/>
        <v>291070</v>
      </c>
      <c r="BE35" s="109">
        <f t="shared" si="6"/>
        <v>409338</v>
      </c>
      <c r="BF35" s="110">
        <f t="shared" si="6"/>
        <v>50553</v>
      </c>
      <c r="BG35" s="110">
        <f t="shared" si="6"/>
        <v>57378</v>
      </c>
      <c r="BH35" s="109">
        <f t="shared" si="6"/>
        <v>215319</v>
      </c>
      <c r="BI35" s="109">
        <f t="shared" si="6"/>
        <v>237832</v>
      </c>
      <c r="BJ35" s="109">
        <f t="shared" si="6"/>
        <v>727651</v>
      </c>
      <c r="BK35" s="109">
        <f t="shared" si="6"/>
        <v>865607</v>
      </c>
      <c r="BL35" s="110">
        <f t="shared" si="6"/>
        <v>5508633</v>
      </c>
      <c r="BM35" s="110">
        <f t="shared" si="6"/>
        <v>7483490</v>
      </c>
      <c r="BN35" s="109">
        <f t="shared" si="6"/>
        <v>1103145</v>
      </c>
      <c r="BO35" s="109">
        <f t="shared" si="6"/>
        <v>1542675</v>
      </c>
      <c r="BP35" s="109">
        <f t="shared" si="6"/>
        <v>1532561</v>
      </c>
      <c r="BQ35" s="109">
        <f t="shared" si="6"/>
        <v>1799851</v>
      </c>
      <c r="BR35" s="110">
        <f t="shared" si="6"/>
        <v>534985</v>
      </c>
      <c r="BS35" s="110">
        <f t="shared" ref="BS35:ED35" si="7">BS33+BS34</f>
        <v>1025743</v>
      </c>
      <c r="BT35" s="109">
        <f t="shared" si="7"/>
        <v>21911</v>
      </c>
      <c r="BU35" s="109">
        <f t="shared" si="7"/>
        <v>64284</v>
      </c>
      <c r="BV35" s="109">
        <f t="shared" si="7"/>
        <v>399106</v>
      </c>
      <c r="BW35" s="109">
        <f t="shared" si="7"/>
        <v>559956</v>
      </c>
      <c r="BX35" s="110">
        <f t="shared" si="7"/>
        <v>123840</v>
      </c>
      <c r="BY35" s="110">
        <f t="shared" si="7"/>
        <v>123840</v>
      </c>
      <c r="BZ35" s="109">
        <f t="shared" si="7"/>
        <v>25284101</v>
      </c>
      <c r="CA35" s="109">
        <f t="shared" si="7"/>
        <v>39631382</v>
      </c>
      <c r="CB35" s="109">
        <f t="shared" si="7"/>
        <v>3614398</v>
      </c>
      <c r="CC35" s="109">
        <f t="shared" si="7"/>
        <v>6793403</v>
      </c>
      <c r="CD35" s="110">
        <f t="shared" si="7"/>
        <v>3899059</v>
      </c>
      <c r="CE35" s="110">
        <f t="shared" si="7"/>
        <v>4463924</v>
      </c>
      <c r="CF35" s="109">
        <f t="shared" si="7"/>
        <v>2843304</v>
      </c>
      <c r="CG35" s="109">
        <f t="shared" si="7"/>
        <v>3874356</v>
      </c>
      <c r="CH35" s="109">
        <f t="shared" si="7"/>
        <v>848978</v>
      </c>
      <c r="CI35" s="109">
        <f t="shared" si="7"/>
        <v>855580</v>
      </c>
      <c r="CJ35" s="110">
        <f t="shared" si="7"/>
        <v>723487</v>
      </c>
      <c r="CK35" s="110">
        <f t="shared" si="7"/>
        <v>683331</v>
      </c>
      <c r="CL35" s="109">
        <f t="shared" si="7"/>
        <v>494638</v>
      </c>
      <c r="CM35" s="109">
        <f t="shared" si="7"/>
        <v>511523</v>
      </c>
      <c r="CN35" s="109">
        <f t="shared" si="7"/>
        <v>465162</v>
      </c>
      <c r="CO35" s="109">
        <f t="shared" si="7"/>
        <v>642654</v>
      </c>
      <c r="CP35" s="110">
        <f t="shared" si="7"/>
        <v>341194</v>
      </c>
      <c r="CQ35" s="110">
        <f t="shared" si="7"/>
        <v>595003</v>
      </c>
      <c r="CR35" s="109">
        <f t="shared" si="7"/>
        <v>25208.800000000003</v>
      </c>
      <c r="CS35" s="109">
        <f t="shared" si="7"/>
        <v>25208.800000000003</v>
      </c>
      <c r="CT35" s="109">
        <f t="shared" si="7"/>
        <v>626137</v>
      </c>
      <c r="CU35" s="109">
        <f t="shared" si="7"/>
        <v>774079</v>
      </c>
      <c r="CV35" s="110">
        <f t="shared" si="7"/>
        <v>109638</v>
      </c>
      <c r="CW35" s="110">
        <f t="shared" si="7"/>
        <v>180416.5</v>
      </c>
      <c r="CX35" s="109">
        <f t="shared" si="7"/>
        <v>970690</v>
      </c>
      <c r="CY35" s="109">
        <f t="shared" si="7"/>
        <v>1138725</v>
      </c>
      <c r="CZ35" s="109">
        <f t="shared" si="7"/>
        <v>745537</v>
      </c>
      <c r="DA35" s="109">
        <f t="shared" si="7"/>
        <v>1267577</v>
      </c>
      <c r="DB35" s="110">
        <f t="shared" si="7"/>
        <v>7725720</v>
      </c>
      <c r="DC35" s="110">
        <f t="shared" si="7"/>
        <v>12262882</v>
      </c>
      <c r="DD35" s="109">
        <f t="shared" si="7"/>
        <v>990328</v>
      </c>
      <c r="DE35" s="109">
        <f t="shared" si="7"/>
        <v>1424561</v>
      </c>
      <c r="DF35" s="109">
        <f t="shared" si="7"/>
        <v>640329</v>
      </c>
      <c r="DG35" s="109">
        <f t="shared" si="7"/>
        <v>642945</v>
      </c>
      <c r="DH35" s="110">
        <f t="shared" si="7"/>
        <v>154894</v>
      </c>
      <c r="DI35" s="110">
        <f t="shared" si="7"/>
        <v>293373</v>
      </c>
      <c r="DJ35" s="109">
        <f t="shared" si="7"/>
        <v>181789</v>
      </c>
      <c r="DK35" s="109">
        <f t="shared" si="7"/>
        <v>276862</v>
      </c>
      <c r="DL35" s="109">
        <f t="shared" si="7"/>
        <v>490330</v>
      </c>
      <c r="DM35" s="109">
        <f t="shared" si="7"/>
        <v>742932</v>
      </c>
      <c r="DN35" s="110">
        <f t="shared" si="7"/>
        <v>5181257</v>
      </c>
      <c r="DO35" s="110">
        <f t="shared" si="7"/>
        <v>8475893</v>
      </c>
      <c r="DP35" s="109">
        <f t="shared" si="7"/>
        <v>3753462</v>
      </c>
      <c r="DQ35" s="109">
        <f t="shared" si="7"/>
        <v>4788363</v>
      </c>
      <c r="DR35" s="109">
        <f t="shared" si="7"/>
        <v>6548661</v>
      </c>
      <c r="DS35" s="109">
        <f t="shared" si="7"/>
        <v>9022234</v>
      </c>
      <c r="DT35" s="110">
        <f t="shared" si="7"/>
        <v>10209452</v>
      </c>
      <c r="DU35" s="110">
        <f t="shared" si="7"/>
        <v>13895772</v>
      </c>
      <c r="DV35" s="109">
        <f t="shared" si="7"/>
        <v>853488</v>
      </c>
      <c r="DW35" s="109">
        <f t="shared" si="7"/>
        <v>913270</v>
      </c>
      <c r="DX35" s="109">
        <f t="shared" si="7"/>
        <v>427338</v>
      </c>
      <c r="DY35" s="109">
        <f t="shared" si="7"/>
        <v>455960</v>
      </c>
      <c r="DZ35" s="110">
        <f t="shared" si="7"/>
        <v>345307</v>
      </c>
      <c r="EA35" s="110">
        <f t="shared" si="7"/>
        <v>360498</v>
      </c>
      <c r="EB35" s="109">
        <f t="shared" si="7"/>
        <v>2160295</v>
      </c>
      <c r="EC35" s="109">
        <f t="shared" si="7"/>
        <v>2344385</v>
      </c>
      <c r="ED35" s="109">
        <f t="shared" si="7"/>
        <v>2426518</v>
      </c>
      <c r="EE35" s="109">
        <f t="shared" ref="EE35:ES35" si="8">EE33+EE34</f>
        <v>2980532</v>
      </c>
      <c r="EF35" s="110">
        <f t="shared" si="8"/>
        <v>960657</v>
      </c>
      <c r="EG35" s="110">
        <f t="shared" si="8"/>
        <v>1149623</v>
      </c>
      <c r="EH35" s="109">
        <f t="shared" si="8"/>
        <v>3933755</v>
      </c>
      <c r="EI35" s="109">
        <f t="shared" si="8"/>
        <v>4111280</v>
      </c>
      <c r="EJ35" s="109">
        <f t="shared" si="8"/>
        <v>2988712</v>
      </c>
      <c r="EK35" s="109">
        <f t="shared" si="8"/>
        <v>4056577</v>
      </c>
      <c r="EL35" s="110">
        <f t="shared" si="8"/>
        <v>1233457</v>
      </c>
      <c r="EM35" s="110">
        <f t="shared" si="8"/>
        <v>1534282</v>
      </c>
      <c r="EN35" s="109">
        <f t="shared" si="8"/>
        <v>709181</v>
      </c>
      <c r="EO35" s="109">
        <f t="shared" si="8"/>
        <v>748107</v>
      </c>
      <c r="EP35" s="109">
        <f t="shared" si="8"/>
        <v>1000080</v>
      </c>
      <c r="EQ35" s="109">
        <f t="shared" si="8"/>
        <v>1225638</v>
      </c>
      <c r="ER35" s="110">
        <f t="shared" si="8"/>
        <v>539834</v>
      </c>
      <c r="ES35" s="110">
        <f t="shared" si="8"/>
        <v>492191</v>
      </c>
    </row>
    <row r="36" spans="1:149">
      <c r="A36" s="16" t="s">
        <v>42</v>
      </c>
      <c r="B36" s="109">
        <v>23110416</v>
      </c>
      <c r="C36" s="109">
        <v>51897186</v>
      </c>
      <c r="D36" s="110">
        <v>4566751</v>
      </c>
      <c r="E36" s="110">
        <v>4512560</v>
      </c>
      <c r="F36" s="109">
        <v>1740318</v>
      </c>
      <c r="G36" s="109">
        <v>720543</v>
      </c>
      <c r="H36" s="109">
        <v>2757693</v>
      </c>
      <c r="I36" s="109">
        <v>1694401</v>
      </c>
      <c r="J36" s="110">
        <v>4160281</v>
      </c>
      <c r="K36" s="110">
        <v>4225301</v>
      </c>
      <c r="L36" s="109">
        <v>1880515</v>
      </c>
      <c r="M36" s="109">
        <v>1928905</v>
      </c>
      <c r="N36" s="109">
        <v>25460</v>
      </c>
      <c r="O36" s="109">
        <v>307283</v>
      </c>
      <c r="P36" s="110">
        <v>8749588</v>
      </c>
      <c r="Q36" s="110">
        <v>7086866</v>
      </c>
      <c r="R36" s="109">
        <v>2680488</v>
      </c>
      <c r="S36" s="109">
        <v>2407418</v>
      </c>
      <c r="T36" s="109">
        <v>495250</v>
      </c>
      <c r="U36" s="109">
        <v>479673</v>
      </c>
      <c r="V36" s="110">
        <v>685621</v>
      </c>
      <c r="W36" s="110">
        <v>652653</v>
      </c>
      <c r="X36" s="109">
        <v>304653</v>
      </c>
      <c r="Y36" s="109">
        <v>235924</v>
      </c>
      <c r="Z36" s="109">
        <v>2373857</v>
      </c>
      <c r="AA36" s="109">
        <v>2507040</v>
      </c>
      <c r="AB36" s="110"/>
      <c r="AC36" s="110"/>
      <c r="AD36" s="109">
        <v>183465</v>
      </c>
      <c r="AE36" s="109">
        <v>183465</v>
      </c>
      <c r="AF36" s="109">
        <v>1214706</v>
      </c>
      <c r="AG36" s="109">
        <v>1296878</v>
      </c>
      <c r="AH36" s="110">
        <v>165828</v>
      </c>
      <c r="AI36" s="110">
        <v>119359</v>
      </c>
      <c r="AJ36" s="109"/>
      <c r="AK36" s="109"/>
      <c r="AL36" s="109">
        <v>177911</v>
      </c>
      <c r="AM36" s="109">
        <v>152981</v>
      </c>
      <c r="AN36" s="110">
        <v>141752</v>
      </c>
      <c r="AO36" s="110">
        <v>134576</v>
      </c>
      <c r="AP36" s="109">
        <v>258983</v>
      </c>
      <c r="AQ36" s="109">
        <v>354521</v>
      </c>
      <c r="AR36" s="109">
        <v>358686</v>
      </c>
      <c r="AS36" s="109">
        <v>245362</v>
      </c>
      <c r="AT36" s="110">
        <v>220575</v>
      </c>
      <c r="AU36" s="110">
        <v>144573</v>
      </c>
      <c r="AV36" s="109">
        <v>618224</v>
      </c>
      <c r="AW36" s="109">
        <v>562369</v>
      </c>
      <c r="AX36" s="109">
        <v>214660</v>
      </c>
      <c r="AY36" s="109">
        <v>218811</v>
      </c>
      <c r="AZ36" s="110">
        <v>115160</v>
      </c>
      <c r="BA36" s="110">
        <v>71277</v>
      </c>
      <c r="BB36" s="109">
        <v>204080</v>
      </c>
      <c r="BC36" s="109">
        <v>182771</v>
      </c>
      <c r="BD36" s="109">
        <v>288301</v>
      </c>
      <c r="BE36" s="109">
        <v>166464</v>
      </c>
      <c r="BF36" s="110">
        <v>29596</v>
      </c>
      <c r="BG36" s="110">
        <v>23334</v>
      </c>
      <c r="BH36" s="109">
        <v>115995</v>
      </c>
      <c r="BI36" s="109">
        <v>60490</v>
      </c>
      <c r="BJ36" s="109">
        <v>155964</v>
      </c>
      <c r="BK36" s="109">
        <v>81261</v>
      </c>
      <c r="BL36" s="110">
        <v>675148</v>
      </c>
      <c r="BM36" s="110">
        <v>804269</v>
      </c>
      <c r="BN36" s="109">
        <v>877265</v>
      </c>
      <c r="BO36" s="109">
        <v>622614</v>
      </c>
      <c r="BP36" s="109">
        <v>221274</v>
      </c>
      <c r="BQ36" s="109">
        <v>99341</v>
      </c>
      <c r="BR36" s="110">
        <v>956232</v>
      </c>
      <c r="BS36" s="110">
        <v>716726</v>
      </c>
      <c r="BT36" s="109">
        <v>80611</v>
      </c>
      <c r="BU36" s="109">
        <v>53469</v>
      </c>
      <c r="BV36" s="109">
        <v>117341</v>
      </c>
      <c r="BW36" s="109">
        <v>85231</v>
      </c>
      <c r="BX36" s="110">
        <v>147809</v>
      </c>
      <c r="BY36" s="110">
        <v>147809</v>
      </c>
      <c r="BZ36" s="109">
        <v>3804518</v>
      </c>
      <c r="CA36" s="109">
        <v>5787028</v>
      </c>
      <c r="CB36" s="109">
        <v>1059129</v>
      </c>
      <c r="CC36" s="109">
        <v>1582765</v>
      </c>
      <c r="CD36" s="110">
        <v>578357</v>
      </c>
      <c r="CE36" s="110">
        <v>506804</v>
      </c>
      <c r="CF36" s="109">
        <v>480016</v>
      </c>
      <c r="CG36" s="109">
        <v>480186</v>
      </c>
      <c r="CH36" s="109">
        <v>319639</v>
      </c>
      <c r="CI36" s="109">
        <v>272817</v>
      </c>
      <c r="CJ36" s="110">
        <v>155967</v>
      </c>
      <c r="CK36" s="110">
        <v>131530</v>
      </c>
      <c r="CL36" s="109">
        <v>174754</v>
      </c>
      <c r="CM36" s="109">
        <v>164821</v>
      </c>
      <c r="CN36" s="109">
        <v>165914</v>
      </c>
      <c r="CO36" s="109">
        <v>68174</v>
      </c>
      <c r="CP36" s="110">
        <v>147675</v>
      </c>
      <c r="CQ36" s="110">
        <v>90258</v>
      </c>
      <c r="CR36" s="109">
        <v>54624.299999999996</v>
      </c>
      <c r="CS36" s="109">
        <v>54624.299999999996</v>
      </c>
      <c r="CT36" s="109">
        <v>105174</v>
      </c>
      <c r="CU36" s="109">
        <v>104529</v>
      </c>
      <c r="CV36" s="110">
        <v>103378.5</v>
      </c>
      <c r="CW36" s="110">
        <v>88470.3</v>
      </c>
      <c r="CX36" s="109">
        <v>155636</v>
      </c>
      <c r="CY36" s="109">
        <v>166770</v>
      </c>
      <c r="CZ36" s="109">
        <v>317360</v>
      </c>
      <c r="DA36" s="109">
        <v>183347</v>
      </c>
      <c r="DB36" s="110">
        <v>802830</v>
      </c>
      <c r="DC36" s="110">
        <v>932500</v>
      </c>
      <c r="DD36" s="109">
        <v>256420</v>
      </c>
      <c r="DE36" s="109">
        <v>172022</v>
      </c>
      <c r="DF36" s="109">
        <v>225665</v>
      </c>
      <c r="DG36" s="109">
        <v>222537</v>
      </c>
      <c r="DH36" s="110">
        <v>146233</v>
      </c>
      <c r="DI36" s="110">
        <v>88672</v>
      </c>
      <c r="DJ36" s="109">
        <v>31631</v>
      </c>
      <c r="DK36" s="109">
        <v>38763</v>
      </c>
      <c r="DL36" s="109">
        <v>130890</v>
      </c>
      <c r="DM36" s="109">
        <v>136547</v>
      </c>
      <c r="DN36" s="110">
        <v>279232</v>
      </c>
      <c r="DO36" s="110">
        <v>363344</v>
      </c>
      <c r="DP36" s="109">
        <v>920452</v>
      </c>
      <c r="DQ36" s="109">
        <v>585663</v>
      </c>
      <c r="DR36" s="109">
        <v>3972051</v>
      </c>
      <c r="DS36" s="109">
        <v>3702334</v>
      </c>
      <c r="DT36" s="110">
        <v>2103175</v>
      </c>
      <c r="DU36" s="110">
        <v>1429562</v>
      </c>
      <c r="DV36" s="109">
        <v>180678</v>
      </c>
      <c r="DW36" s="109">
        <v>136998</v>
      </c>
      <c r="DX36" s="109">
        <v>272280</v>
      </c>
      <c r="DY36" s="109">
        <v>240963</v>
      </c>
      <c r="DZ36" s="110">
        <v>60610</v>
      </c>
      <c r="EA36" s="110">
        <v>41913</v>
      </c>
      <c r="EB36" s="109">
        <v>473439</v>
      </c>
      <c r="EC36" s="109">
        <v>348572</v>
      </c>
      <c r="ED36" s="109">
        <v>354005</v>
      </c>
      <c r="EE36" s="109">
        <v>353778</v>
      </c>
      <c r="EF36" s="110">
        <v>236017</v>
      </c>
      <c r="EG36" s="110">
        <v>208589</v>
      </c>
      <c r="EH36" s="109">
        <v>421180</v>
      </c>
      <c r="EI36" s="109">
        <v>415189</v>
      </c>
      <c r="EJ36" s="109">
        <v>456050</v>
      </c>
      <c r="EK36" s="109">
        <v>407009</v>
      </c>
      <c r="EL36" s="110">
        <v>634826</v>
      </c>
      <c r="EM36" s="110">
        <v>133784</v>
      </c>
      <c r="EN36" s="109">
        <v>74435</v>
      </c>
      <c r="EO36" s="109">
        <v>67886</v>
      </c>
      <c r="EP36" s="109">
        <v>399074</v>
      </c>
      <c r="EQ36" s="109">
        <v>361067</v>
      </c>
      <c r="ER36" s="110">
        <v>282087</v>
      </c>
      <c r="ES36" s="110">
        <v>258054</v>
      </c>
    </row>
    <row r="37" spans="1:149">
      <c r="A37" s="15" t="s">
        <v>43</v>
      </c>
      <c r="B37" s="242">
        <v>184106790</v>
      </c>
      <c r="C37" s="242">
        <v>582733829</v>
      </c>
      <c r="D37" s="111">
        <v>54345967</v>
      </c>
      <c r="E37" s="111">
        <v>62475887</v>
      </c>
      <c r="F37" s="242">
        <v>6817593</v>
      </c>
      <c r="G37" s="242">
        <v>6855925</v>
      </c>
      <c r="H37" s="242">
        <v>25332459</v>
      </c>
      <c r="I37" s="242">
        <v>27623234</v>
      </c>
      <c r="J37" s="111">
        <v>41107514</v>
      </c>
      <c r="K37" s="111">
        <v>51173023</v>
      </c>
      <c r="L37" s="242">
        <v>15621815</v>
      </c>
      <c r="M37" s="242">
        <v>17386493</v>
      </c>
      <c r="N37" s="242">
        <v>365328</v>
      </c>
      <c r="O37" s="242">
        <v>1038804</v>
      </c>
      <c r="P37" s="111">
        <v>33106495</v>
      </c>
      <c r="Q37" s="111">
        <v>57351541</v>
      </c>
      <c r="R37" s="242">
        <v>9109117</v>
      </c>
      <c r="S37" s="242">
        <v>9426563</v>
      </c>
      <c r="T37" s="242">
        <v>3961570</v>
      </c>
      <c r="U37" s="242">
        <v>4497740</v>
      </c>
      <c r="V37" s="111">
        <v>3186253</v>
      </c>
      <c r="W37" s="111">
        <v>3376414</v>
      </c>
      <c r="X37" s="242">
        <v>1936703</v>
      </c>
      <c r="Y37" s="242">
        <v>2059283</v>
      </c>
      <c r="Z37" s="242">
        <v>12711593</v>
      </c>
      <c r="AA37" s="242">
        <v>13091536</v>
      </c>
      <c r="AB37" s="111"/>
      <c r="AC37" s="111"/>
      <c r="AD37" s="242">
        <v>2447362.0000000005</v>
      </c>
      <c r="AE37" s="242">
        <v>2467650.3000000003</v>
      </c>
      <c r="AF37" s="242">
        <v>5577542</v>
      </c>
      <c r="AG37" s="242">
        <v>7477373</v>
      </c>
      <c r="AH37" s="111">
        <v>1824648</v>
      </c>
      <c r="AI37" s="111">
        <v>2102645</v>
      </c>
      <c r="AJ37" s="242"/>
      <c r="AK37" s="242"/>
      <c r="AL37" s="242">
        <v>2918351</v>
      </c>
      <c r="AM37" s="242">
        <v>2835410</v>
      </c>
      <c r="AN37" s="111">
        <v>245155</v>
      </c>
      <c r="AO37" s="111">
        <v>240643</v>
      </c>
      <c r="AP37" s="242">
        <v>3869625</v>
      </c>
      <c r="AQ37" s="242">
        <v>5071800</v>
      </c>
      <c r="AR37" s="242">
        <v>1258312</v>
      </c>
      <c r="AS37" s="242">
        <v>1189915</v>
      </c>
      <c r="AT37" s="111">
        <v>1390429</v>
      </c>
      <c r="AU37" s="111">
        <v>2001382</v>
      </c>
      <c r="AV37" s="242">
        <v>5131033</v>
      </c>
      <c r="AW37" s="242">
        <v>7880126</v>
      </c>
      <c r="AX37" s="242">
        <v>569320</v>
      </c>
      <c r="AY37" s="242">
        <v>696095</v>
      </c>
      <c r="AZ37" s="111">
        <v>491429</v>
      </c>
      <c r="BA37" s="111">
        <v>588155</v>
      </c>
      <c r="BB37" s="242">
        <v>1681330</v>
      </c>
      <c r="BC37" s="242">
        <v>2261215</v>
      </c>
      <c r="BD37" s="242">
        <v>579371</v>
      </c>
      <c r="BE37" s="242">
        <v>575802</v>
      </c>
      <c r="BF37" s="111">
        <v>80149</v>
      </c>
      <c r="BG37" s="111">
        <v>80712</v>
      </c>
      <c r="BH37" s="242">
        <v>331314</v>
      </c>
      <c r="BI37" s="242">
        <v>298322</v>
      </c>
      <c r="BJ37" s="242">
        <v>883615</v>
      </c>
      <c r="BK37" s="242">
        <v>946868</v>
      </c>
      <c r="BL37" s="111">
        <v>6183781</v>
      </c>
      <c r="BM37" s="111">
        <v>8287759</v>
      </c>
      <c r="BN37" s="242">
        <v>1980410</v>
      </c>
      <c r="BO37" s="242">
        <v>2165289</v>
      </c>
      <c r="BP37" s="242">
        <v>1753835</v>
      </c>
      <c r="BQ37" s="242">
        <v>1899192</v>
      </c>
      <c r="BR37" s="111">
        <v>1491217</v>
      </c>
      <c r="BS37" s="111">
        <v>1742469</v>
      </c>
      <c r="BT37" s="242">
        <v>102522</v>
      </c>
      <c r="BU37" s="242">
        <v>117753</v>
      </c>
      <c r="BV37" s="242">
        <v>516447</v>
      </c>
      <c r="BW37" s="242">
        <v>645187</v>
      </c>
      <c r="BX37" s="111">
        <v>271649</v>
      </c>
      <c r="BY37" s="111">
        <v>271649</v>
      </c>
      <c r="BZ37" s="242">
        <v>29088619</v>
      </c>
      <c r="CA37" s="242">
        <v>45418410</v>
      </c>
      <c r="CB37" s="242">
        <v>4673527</v>
      </c>
      <c r="CC37" s="242">
        <v>8376168</v>
      </c>
      <c r="CD37" s="111">
        <v>4477416</v>
      </c>
      <c r="CE37" s="111">
        <v>4970728</v>
      </c>
      <c r="CF37" s="242">
        <v>3323320</v>
      </c>
      <c r="CG37" s="242">
        <v>4354542</v>
      </c>
      <c r="CH37" s="242">
        <v>1168617</v>
      </c>
      <c r="CI37" s="242">
        <v>1128397</v>
      </c>
      <c r="CJ37" s="111">
        <v>879454</v>
      </c>
      <c r="CK37" s="111">
        <v>814861</v>
      </c>
      <c r="CL37" s="242">
        <v>669392</v>
      </c>
      <c r="CM37" s="242">
        <v>676344</v>
      </c>
      <c r="CN37" s="242">
        <v>631076</v>
      </c>
      <c r="CO37" s="242">
        <v>710828</v>
      </c>
      <c r="CP37" s="111">
        <v>488869</v>
      </c>
      <c r="CQ37" s="111">
        <v>685261</v>
      </c>
      <c r="CR37" s="242">
        <v>79833.100000000006</v>
      </c>
      <c r="CS37" s="242">
        <v>79833.100000000006</v>
      </c>
      <c r="CT37" s="242">
        <v>731311</v>
      </c>
      <c r="CU37" s="242">
        <v>878608</v>
      </c>
      <c r="CV37" s="111">
        <v>213016.5</v>
      </c>
      <c r="CW37" s="111">
        <v>268886.8</v>
      </c>
      <c r="CX37" s="242">
        <v>1126326</v>
      </c>
      <c r="CY37" s="242">
        <v>1305495</v>
      </c>
      <c r="CZ37" s="242">
        <v>1062897</v>
      </c>
      <c r="DA37" s="242">
        <v>1450924</v>
      </c>
      <c r="DB37" s="111">
        <v>8528550</v>
      </c>
      <c r="DC37" s="111">
        <v>13195382</v>
      </c>
      <c r="DD37" s="242">
        <v>1246748</v>
      </c>
      <c r="DE37" s="242">
        <v>1596583</v>
      </c>
      <c r="DF37" s="242">
        <v>865994</v>
      </c>
      <c r="DG37" s="242">
        <v>865482</v>
      </c>
      <c r="DH37" s="111">
        <v>301127</v>
      </c>
      <c r="DI37" s="111">
        <v>382045</v>
      </c>
      <c r="DJ37" s="242">
        <v>213420</v>
      </c>
      <c r="DK37" s="242">
        <v>315625</v>
      </c>
      <c r="DL37" s="242">
        <v>621220</v>
      </c>
      <c r="DM37" s="242">
        <v>879479</v>
      </c>
      <c r="DN37" s="111">
        <v>5460489</v>
      </c>
      <c r="DO37" s="111">
        <v>8839237</v>
      </c>
      <c r="DP37" s="242">
        <v>4673914</v>
      </c>
      <c r="DQ37" s="242">
        <v>5374026</v>
      </c>
      <c r="DR37" s="242">
        <v>10520712</v>
      </c>
      <c r="DS37" s="242">
        <v>12724568</v>
      </c>
      <c r="DT37" s="111">
        <v>12312627</v>
      </c>
      <c r="DU37" s="111">
        <v>15325334</v>
      </c>
      <c r="DV37" s="242">
        <v>1034166</v>
      </c>
      <c r="DW37" s="242">
        <v>1050268</v>
      </c>
      <c r="DX37" s="242">
        <v>699618</v>
      </c>
      <c r="DY37" s="242">
        <v>696923</v>
      </c>
      <c r="DZ37" s="111">
        <v>405917</v>
      </c>
      <c r="EA37" s="111">
        <v>402411</v>
      </c>
      <c r="EB37" s="242">
        <v>2633734</v>
      </c>
      <c r="EC37" s="242">
        <v>2692957</v>
      </c>
      <c r="ED37" s="242">
        <v>2780523</v>
      </c>
      <c r="EE37" s="242">
        <v>3334310</v>
      </c>
      <c r="EF37" s="111">
        <v>1196674</v>
      </c>
      <c r="EG37" s="111">
        <v>1358212</v>
      </c>
      <c r="EH37" s="242">
        <v>4354935</v>
      </c>
      <c r="EI37" s="242">
        <v>4526469</v>
      </c>
      <c r="EJ37" s="242">
        <v>3444762</v>
      </c>
      <c r="EK37" s="242">
        <v>4463586</v>
      </c>
      <c r="EL37" s="111">
        <v>1868283</v>
      </c>
      <c r="EM37" s="111">
        <v>1668066</v>
      </c>
      <c r="EN37" s="242">
        <v>783616</v>
      </c>
      <c r="EO37" s="242">
        <v>815993</v>
      </c>
      <c r="EP37" s="242">
        <v>1399154</v>
      </c>
      <c r="EQ37" s="242">
        <v>1586705</v>
      </c>
      <c r="ER37" s="111">
        <v>821921</v>
      </c>
      <c r="ES37" s="111">
        <v>750245</v>
      </c>
    </row>
    <row r="38" spans="1:149" ht="8.5" customHeight="1">
      <c r="A38" s="16"/>
      <c r="B38" s="109"/>
      <c r="C38" s="109"/>
      <c r="D38" s="110"/>
      <c r="E38" s="110"/>
      <c r="F38" s="109"/>
      <c r="G38" s="109"/>
      <c r="H38" s="109"/>
      <c r="I38" s="109"/>
      <c r="J38" s="110"/>
      <c r="K38" s="110"/>
      <c r="L38" s="109"/>
      <c r="M38" s="109"/>
      <c r="N38" s="109"/>
      <c r="O38" s="109"/>
      <c r="P38" s="110"/>
      <c r="Q38" s="110"/>
      <c r="R38" s="109"/>
      <c r="S38" s="109"/>
      <c r="T38" s="109"/>
      <c r="U38" s="109"/>
      <c r="V38" s="110"/>
      <c r="W38" s="110"/>
      <c r="X38" s="109"/>
      <c r="Y38" s="109"/>
      <c r="Z38" s="109"/>
      <c r="AA38" s="109"/>
      <c r="AB38" s="110"/>
      <c r="AC38" s="110"/>
      <c r="AD38" s="109"/>
      <c r="AE38" s="109"/>
      <c r="AF38" s="109"/>
      <c r="AG38" s="109"/>
      <c r="AH38" s="110"/>
      <c r="AI38" s="110"/>
      <c r="AJ38" s="109"/>
      <c r="AK38" s="109"/>
      <c r="AL38" s="109"/>
      <c r="AM38" s="109"/>
      <c r="AN38" s="110"/>
      <c r="AO38" s="110"/>
      <c r="AP38" s="109"/>
      <c r="AQ38" s="109"/>
      <c r="AR38" s="109"/>
      <c r="AS38" s="109"/>
      <c r="AT38" s="110"/>
      <c r="AU38" s="110"/>
      <c r="AV38" s="109"/>
      <c r="AW38" s="109"/>
      <c r="AX38" s="109"/>
      <c r="AY38" s="109"/>
      <c r="AZ38" s="110"/>
      <c r="BA38" s="110"/>
      <c r="BB38" s="109"/>
      <c r="BC38" s="109"/>
      <c r="BD38" s="109"/>
      <c r="BE38" s="109"/>
      <c r="BF38" s="110"/>
      <c r="BG38" s="110"/>
      <c r="BH38" s="109"/>
      <c r="BI38" s="109"/>
      <c r="BJ38" s="109"/>
      <c r="BK38" s="109"/>
      <c r="BL38" s="110"/>
      <c r="BM38" s="110"/>
      <c r="BN38" s="109"/>
      <c r="BO38" s="109"/>
      <c r="BP38" s="109"/>
      <c r="BQ38" s="109"/>
      <c r="BR38" s="110"/>
      <c r="BS38" s="110"/>
      <c r="BT38" s="109"/>
      <c r="BU38" s="109"/>
      <c r="BV38" s="109"/>
      <c r="BW38" s="109"/>
      <c r="BX38" s="110"/>
      <c r="BY38" s="110"/>
      <c r="BZ38" s="109"/>
      <c r="CA38" s="109"/>
      <c r="CB38" s="109"/>
      <c r="CC38" s="109"/>
      <c r="CD38" s="110"/>
      <c r="CE38" s="110"/>
      <c r="CF38" s="109"/>
      <c r="CG38" s="109"/>
      <c r="CH38" s="109"/>
      <c r="CI38" s="109"/>
      <c r="CJ38" s="110"/>
      <c r="CK38" s="110"/>
      <c r="CL38" s="109"/>
      <c r="CM38" s="109"/>
      <c r="CN38" s="109"/>
      <c r="CO38" s="109"/>
      <c r="CP38" s="110"/>
      <c r="CQ38" s="110"/>
      <c r="CR38" s="109"/>
      <c r="CS38" s="109"/>
      <c r="CT38" s="109"/>
      <c r="CU38" s="109"/>
      <c r="CV38" s="110"/>
      <c r="CW38" s="110"/>
      <c r="CX38" s="109"/>
      <c r="CY38" s="109"/>
      <c r="CZ38" s="109"/>
      <c r="DA38" s="109"/>
      <c r="DB38" s="110"/>
      <c r="DC38" s="110"/>
      <c r="DD38" s="109"/>
      <c r="DE38" s="109"/>
      <c r="DF38" s="109"/>
      <c r="DG38" s="109"/>
      <c r="DH38" s="110"/>
      <c r="DI38" s="110"/>
      <c r="DJ38" s="109"/>
      <c r="DK38" s="109"/>
      <c r="DL38" s="109"/>
      <c r="DM38" s="109"/>
      <c r="DN38" s="110"/>
      <c r="DO38" s="110"/>
      <c r="DP38" s="109"/>
      <c r="DQ38" s="109"/>
      <c r="DR38" s="109"/>
      <c r="DS38" s="109"/>
      <c r="DT38" s="110"/>
      <c r="DU38" s="110"/>
      <c r="DV38" s="109"/>
      <c r="DW38" s="109"/>
      <c r="DX38" s="109"/>
      <c r="DY38" s="109"/>
      <c r="DZ38" s="110"/>
      <c r="EA38" s="110"/>
      <c r="EB38" s="109"/>
      <c r="EC38" s="109"/>
      <c r="ED38" s="109"/>
      <c r="EE38" s="109"/>
      <c r="EF38" s="110"/>
      <c r="EG38" s="110"/>
      <c r="EH38" s="109"/>
      <c r="EI38" s="109"/>
      <c r="EJ38" s="109"/>
      <c r="EK38" s="109"/>
      <c r="EL38" s="110"/>
      <c r="EM38" s="110"/>
      <c r="EN38" s="109"/>
      <c r="EO38" s="109"/>
      <c r="EP38" s="109"/>
      <c r="EQ38" s="109"/>
      <c r="ER38" s="110"/>
      <c r="ES38" s="110"/>
    </row>
    <row r="39" spans="1:149">
      <c r="A39" s="16" t="s">
        <v>44</v>
      </c>
      <c r="B39" s="109">
        <v>85479639</v>
      </c>
      <c r="C39" s="109">
        <v>285427832</v>
      </c>
      <c r="D39" s="110">
        <v>17471384</v>
      </c>
      <c r="E39" s="110">
        <v>19281388</v>
      </c>
      <c r="F39" s="109">
        <v>4560907</v>
      </c>
      <c r="G39" s="109">
        <v>4510506</v>
      </c>
      <c r="H39" s="109">
        <v>14275275</v>
      </c>
      <c r="I39" s="109">
        <v>15707781</v>
      </c>
      <c r="J39" s="110">
        <v>5436348</v>
      </c>
      <c r="K39" s="110">
        <v>10986038</v>
      </c>
      <c r="L39" s="109">
        <v>4576197</v>
      </c>
      <c r="M39" s="109">
        <v>5594397</v>
      </c>
      <c r="N39" s="109">
        <v>301073</v>
      </c>
      <c r="O39" s="109">
        <v>259400</v>
      </c>
      <c r="P39" s="110">
        <v>5063681</v>
      </c>
      <c r="Q39" s="110">
        <v>14186566</v>
      </c>
      <c r="R39" s="109">
        <v>7577431</v>
      </c>
      <c r="S39" s="109">
        <v>7667927</v>
      </c>
      <c r="T39" s="109">
        <v>1458006</v>
      </c>
      <c r="U39" s="109">
        <v>999853</v>
      </c>
      <c r="V39" s="110">
        <v>2592741</v>
      </c>
      <c r="W39" s="110">
        <v>2745305</v>
      </c>
      <c r="X39" s="109">
        <v>995205</v>
      </c>
      <c r="Y39" s="109">
        <v>1174519</v>
      </c>
      <c r="Z39" s="109">
        <v>6669970</v>
      </c>
      <c r="AA39" s="109">
        <v>6599313</v>
      </c>
      <c r="AB39" s="110"/>
      <c r="AC39" s="110"/>
      <c r="AD39" s="109">
        <v>2113223.6</v>
      </c>
      <c r="AE39" s="109">
        <v>2133604.1</v>
      </c>
      <c r="AF39" s="109">
        <v>2912981</v>
      </c>
      <c r="AG39" s="109">
        <v>2930825</v>
      </c>
      <c r="AH39" s="110">
        <v>593134</v>
      </c>
      <c r="AI39" s="110">
        <v>673790</v>
      </c>
      <c r="AJ39" s="109"/>
      <c r="AK39" s="109"/>
      <c r="AL39" s="109">
        <v>1222584</v>
      </c>
      <c r="AM39" s="109">
        <v>697977</v>
      </c>
      <c r="AN39" s="110">
        <v>225774</v>
      </c>
      <c r="AO39" s="110">
        <v>221262</v>
      </c>
      <c r="AP39" s="109">
        <v>2549836</v>
      </c>
      <c r="AQ39" s="109">
        <v>3310952</v>
      </c>
      <c r="AR39" s="109">
        <v>781115</v>
      </c>
      <c r="AS39" s="109">
        <v>663762</v>
      </c>
      <c r="AT39" s="110">
        <v>415327</v>
      </c>
      <c r="AU39" s="110">
        <v>359704</v>
      </c>
      <c r="AV39" s="109">
        <v>876715</v>
      </c>
      <c r="AW39" s="109">
        <v>1321723</v>
      </c>
      <c r="AX39" s="109">
        <v>430729</v>
      </c>
      <c r="AY39" s="109">
        <v>516867</v>
      </c>
      <c r="AZ39" s="110">
        <v>159732</v>
      </c>
      <c r="BA39" s="110">
        <v>237959</v>
      </c>
      <c r="BB39" s="109">
        <v>503280</v>
      </c>
      <c r="BC39" s="109">
        <v>570902</v>
      </c>
      <c r="BD39" s="109">
        <v>521903</v>
      </c>
      <c r="BE39" s="109">
        <v>508025</v>
      </c>
      <c r="BF39" s="110">
        <v>66508</v>
      </c>
      <c r="BG39" s="110">
        <v>67071</v>
      </c>
      <c r="BH39" s="109">
        <v>296450</v>
      </c>
      <c r="BI39" s="109">
        <v>274786</v>
      </c>
      <c r="BJ39" s="109">
        <v>418895</v>
      </c>
      <c r="BK39" s="109">
        <v>345078</v>
      </c>
      <c r="BL39" s="110">
        <v>1198750</v>
      </c>
      <c r="BM39" s="110">
        <v>2202868</v>
      </c>
      <c r="BN39" s="109">
        <v>1622004</v>
      </c>
      <c r="BO39" s="109">
        <v>1394036</v>
      </c>
      <c r="BP39" s="109">
        <v>868513</v>
      </c>
      <c r="BQ39" s="109">
        <v>720109</v>
      </c>
      <c r="BR39" s="110">
        <v>1135208</v>
      </c>
      <c r="BS39" s="110">
        <v>1274311</v>
      </c>
      <c r="BT39" s="109">
        <v>95704</v>
      </c>
      <c r="BU39" s="109">
        <v>92109</v>
      </c>
      <c r="BV39" s="109">
        <v>424395</v>
      </c>
      <c r="BW39" s="109">
        <v>406769</v>
      </c>
      <c r="BX39" s="110">
        <v>244997</v>
      </c>
      <c r="BY39" s="110">
        <v>244997</v>
      </c>
      <c r="BZ39" s="109">
        <v>11862030</v>
      </c>
      <c r="CA39" s="109">
        <v>19894914</v>
      </c>
      <c r="CB39" s="109">
        <v>152759</v>
      </c>
      <c r="CC39" s="109">
        <v>1385908</v>
      </c>
      <c r="CD39" s="110">
        <v>2733459</v>
      </c>
      <c r="CE39" s="110">
        <v>2929318</v>
      </c>
      <c r="CF39" s="109">
        <v>2070931</v>
      </c>
      <c r="CG39" s="109">
        <v>2759385</v>
      </c>
      <c r="CH39" s="109">
        <v>957257</v>
      </c>
      <c r="CI39" s="109">
        <v>840759</v>
      </c>
      <c r="CJ39" s="110">
        <v>663174</v>
      </c>
      <c r="CK39" s="110">
        <v>598581</v>
      </c>
      <c r="CL39" s="109">
        <v>616589</v>
      </c>
      <c r="CM39" s="109">
        <v>620995</v>
      </c>
      <c r="CN39" s="109">
        <v>468533</v>
      </c>
      <c r="CO39" s="109">
        <v>436155</v>
      </c>
      <c r="CP39" s="110">
        <v>304828</v>
      </c>
      <c r="CQ39" s="110">
        <v>442883</v>
      </c>
      <c r="CR39" s="109">
        <v>73837.8</v>
      </c>
      <c r="CS39" s="109">
        <v>73837.8</v>
      </c>
      <c r="CT39" s="109">
        <v>371937</v>
      </c>
      <c r="CU39" s="109">
        <v>311113</v>
      </c>
      <c r="CV39" s="110">
        <v>202067.9</v>
      </c>
      <c r="CW39" s="110">
        <v>203667.8</v>
      </c>
      <c r="CX39" s="109">
        <v>405757</v>
      </c>
      <c r="CY39" s="109">
        <v>654582</v>
      </c>
      <c r="CZ39" s="109">
        <v>342743</v>
      </c>
      <c r="DA39" s="109">
        <v>301544</v>
      </c>
      <c r="DB39" s="110">
        <v>386087</v>
      </c>
      <c r="DC39" s="110">
        <v>4248066</v>
      </c>
      <c r="DD39" s="109">
        <v>688729</v>
      </c>
      <c r="DE39" s="109">
        <v>1043408</v>
      </c>
      <c r="DF39" s="109">
        <v>858464</v>
      </c>
      <c r="DG39" s="109">
        <v>849782</v>
      </c>
      <c r="DH39" s="110">
        <v>261744</v>
      </c>
      <c r="DI39" s="110">
        <v>283880</v>
      </c>
      <c r="DJ39" s="109">
        <v>32117</v>
      </c>
      <c r="DK39" s="109">
        <v>16363</v>
      </c>
      <c r="DL39" s="109">
        <v>74769</v>
      </c>
      <c r="DM39" s="109">
        <v>443065</v>
      </c>
      <c r="DN39" s="110">
        <v>479062</v>
      </c>
      <c r="DO39" s="110">
        <v>695648</v>
      </c>
      <c r="DP39" s="109">
        <v>3682963</v>
      </c>
      <c r="DQ39" s="109">
        <v>4145490</v>
      </c>
      <c r="DR39" s="109">
        <v>5714556</v>
      </c>
      <c r="DS39" s="109">
        <v>7513682</v>
      </c>
      <c r="DT39" s="110">
        <v>1813642</v>
      </c>
      <c r="DU39" s="110">
        <v>4186785</v>
      </c>
      <c r="DV39" s="109">
        <v>586654</v>
      </c>
      <c r="DW39" s="109">
        <v>555611</v>
      </c>
      <c r="DX39" s="109">
        <v>473549</v>
      </c>
      <c r="DY39" s="109">
        <v>444361</v>
      </c>
      <c r="DZ39" s="110">
        <v>382925</v>
      </c>
      <c r="EA39" s="110">
        <v>378886</v>
      </c>
      <c r="EB39" s="109">
        <v>2084522</v>
      </c>
      <c r="EC39" s="109">
        <v>1929986</v>
      </c>
      <c r="ED39" s="109">
        <v>1523713</v>
      </c>
      <c r="EE39" s="109">
        <v>1587192</v>
      </c>
      <c r="EF39" s="110">
        <v>611686</v>
      </c>
      <c r="EG39" s="110">
        <v>589475</v>
      </c>
      <c r="EH39" s="109">
        <v>1053557</v>
      </c>
      <c r="EI39" s="109">
        <v>1277970</v>
      </c>
      <c r="EJ39" s="109">
        <v>1693574</v>
      </c>
      <c r="EK39" s="109">
        <v>2432941</v>
      </c>
      <c r="EL39" s="110">
        <v>1053222</v>
      </c>
      <c r="EM39" s="110">
        <v>633648</v>
      </c>
      <c r="EN39" s="109">
        <v>643794</v>
      </c>
      <c r="EO39" s="109">
        <v>637639</v>
      </c>
      <c r="EP39" s="109">
        <v>848097</v>
      </c>
      <c r="EQ39" s="109">
        <v>1019092</v>
      </c>
      <c r="ER39" s="110">
        <v>743425</v>
      </c>
      <c r="ES39" s="110">
        <v>638903</v>
      </c>
    </row>
    <row r="40" spans="1:149">
      <c r="A40" s="16" t="s">
        <v>45</v>
      </c>
      <c r="B40" s="109">
        <v>33608700</v>
      </c>
      <c r="C40" s="109">
        <v>46529897</v>
      </c>
      <c r="D40" s="110">
        <v>7847560</v>
      </c>
      <c r="E40" s="110">
        <v>7847560</v>
      </c>
      <c r="F40" s="109">
        <v>1264369</v>
      </c>
      <c r="G40" s="109">
        <v>1335299</v>
      </c>
      <c r="H40" s="109">
        <v>2170842</v>
      </c>
      <c r="I40" s="109">
        <v>2170842</v>
      </c>
      <c r="J40" s="110">
        <v>11878094</v>
      </c>
      <c r="K40" s="110">
        <v>12099220</v>
      </c>
      <c r="L40" s="109">
        <v>1590343</v>
      </c>
      <c r="M40" s="109">
        <v>1596759</v>
      </c>
      <c r="N40" s="109">
        <v>0</v>
      </c>
      <c r="O40" s="109">
        <v>0</v>
      </c>
      <c r="P40" s="110">
        <v>5721392</v>
      </c>
      <c r="Q40" s="110">
        <v>8431741</v>
      </c>
      <c r="R40" s="109">
        <v>502797</v>
      </c>
      <c r="S40" s="109">
        <v>571825</v>
      </c>
      <c r="T40" s="109">
        <v>488053</v>
      </c>
      <c r="U40" s="109">
        <v>609016</v>
      </c>
      <c r="V40" s="110">
        <v>227178</v>
      </c>
      <c r="W40" s="110">
        <v>227178</v>
      </c>
      <c r="X40" s="109">
        <v>163468</v>
      </c>
      <c r="Y40" s="109">
        <v>163468</v>
      </c>
      <c r="Z40" s="109">
        <v>3649017</v>
      </c>
      <c r="AA40" s="109">
        <v>3671851</v>
      </c>
      <c r="AB40" s="110"/>
      <c r="AC40" s="110"/>
      <c r="AD40" s="109">
        <v>0</v>
      </c>
      <c r="AE40" s="109">
        <v>0</v>
      </c>
      <c r="AF40" s="109">
        <v>886031</v>
      </c>
      <c r="AG40" s="109">
        <v>886031</v>
      </c>
      <c r="AH40" s="110">
        <v>76751</v>
      </c>
      <c r="AI40" s="110">
        <v>134724</v>
      </c>
      <c r="AJ40" s="109"/>
      <c r="AK40" s="109"/>
      <c r="AL40" s="109">
        <v>232740</v>
      </c>
      <c r="AM40" s="109">
        <v>297786</v>
      </c>
      <c r="AN40" s="110">
        <v>0</v>
      </c>
      <c r="AO40" s="110">
        <v>0</v>
      </c>
      <c r="AP40" s="109">
        <v>407643</v>
      </c>
      <c r="AQ40" s="109">
        <v>419418</v>
      </c>
      <c r="AR40" s="109">
        <v>90220</v>
      </c>
      <c r="AS40" s="109">
        <v>90220</v>
      </c>
      <c r="AT40" s="110">
        <v>121850</v>
      </c>
      <c r="AU40" s="110">
        <v>121850</v>
      </c>
      <c r="AV40" s="109">
        <v>1588590</v>
      </c>
      <c r="AW40" s="109">
        <v>1588590</v>
      </c>
      <c r="AX40" s="109">
        <v>0</v>
      </c>
      <c r="AY40" s="109">
        <v>0</v>
      </c>
      <c r="AZ40" s="110">
        <v>0</v>
      </c>
      <c r="BA40" s="110">
        <v>0</v>
      </c>
      <c r="BB40" s="109">
        <v>164929</v>
      </c>
      <c r="BC40" s="109">
        <v>164929</v>
      </c>
      <c r="BD40" s="109">
        <v>0</v>
      </c>
      <c r="BE40" s="109">
        <v>0</v>
      </c>
      <c r="BF40" s="110">
        <v>0</v>
      </c>
      <c r="BG40" s="110">
        <v>0</v>
      </c>
      <c r="BH40" s="109">
        <v>0</v>
      </c>
      <c r="BI40" s="109">
        <v>0</v>
      </c>
      <c r="BJ40" s="109">
        <v>34973</v>
      </c>
      <c r="BK40" s="109">
        <v>34973</v>
      </c>
      <c r="BL40" s="110">
        <v>1045724</v>
      </c>
      <c r="BM40" s="110">
        <v>1152375</v>
      </c>
      <c r="BN40" s="109">
        <v>129509</v>
      </c>
      <c r="BO40" s="109">
        <v>129509</v>
      </c>
      <c r="BP40" s="109">
        <v>250568</v>
      </c>
      <c r="BQ40" s="109">
        <v>250568</v>
      </c>
      <c r="BR40" s="110">
        <v>165230</v>
      </c>
      <c r="BS40" s="110">
        <v>165230</v>
      </c>
      <c r="BT40" s="109">
        <v>0</v>
      </c>
      <c r="BU40" s="109">
        <v>0</v>
      </c>
      <c r="BV40" s="109">
        <v>0</v>
      </c>
      <c r="BW40" s="109">
        <v>0</v>
      </c>
      <c r="BX40" s="110">
        <v>0</v>
      </c>
      <c r="BY40" s="110">
        <v>0</v>
      </c>
      <c r="BZ40" s="109">
        <v>3034808</v>
      </c>
      <c r="CA40" s="109">
        <v>3635808</v>
      </c>
      <c r="CB40" s="109">
        <v>1937400</v>
      </c>
      <c r="CC40" s="109">
        <v>2031445</v>
      </c>
      <c r="CD40" s="110">
        <v>1052347</v>
      </c>
      <c r="CE40" s="110">
        <v>1094451</v>
      </c>
      <c r="CF40" s="109">
        <v>460002</v>
      </c>
      <c r="CG40" s="109">
        <v>550579</v>
      </c>
      <c r="CH40" s="109">
        <v>0</v>
      </c>
      <c r="CI40" s="109">
        <v>0</v>
      </c>
      <c r="CJ40" s="110">
        <v>0</v>
      </c>
      <c r="CK40" s="110">
        <v>0</v>
      </c>
      <c r="CL40" s="109">
        <v>0</v>
      </c>
      <c r="CM40" s="109">
        <v>0</v>
      </c>
      <c r="CN40" s="109">
        <v>67420</v>
      </c>
      <c r="CO40" s="109">
        <v>67420</v>
      </c>
      <c r="CP40" s="110">
        <v>68901</v>
      </c>
      <c r="CQ40" s="110">
        <v>69787</v>
      </c>
      <c r="CR40" s="109">
        <v>0</v>
      </c>
      <c r="CS40" s="109">
        <v>0</v>
      </c>
      <c r="CT40" s="109">
        <v>0</v>
      </c>
      <c r="CU40" s="109">
        <v>0</v>
      </c>
      <c r="CV40" s="110">
        <v>0</v>
      </c>
      <c r="CW40" s="110">
        <v>404.2</v>
      </c>
      <c r="CX40" s="109">
        <v>37862</v>
      </c>
      <c r="CY40" s="109">
        <v>37862</v>
      </c>
      <c r="CZ40" s="109">
        <v>313741</v>
      </c>
      <c r="DA40" s="109">
        <v>313741</v>
      </c>
      <c r="DB40" s="110">
        <v>2131779</v>
      </c>
      <c r="DC40" s="110">
        <v>2277119</v>
      </c>
      <c r="DD40" s="109">
        <v>60547</v>
      </c>
      <c r="DE40" s="109">
        <v>60547</v>
      </c>
      <c r="DF40" s="109">
        <v>0</v>
      </c>
      <c r="DG40" s="109">
        <v>0</v>
      </c>
      <c r="DH40" s="110">
        <v>0</v>
      </c>
      <c r="DI40" s="110">
        <v>0</v>
      </c>
      <c r="DJ40" s="109">
        <v>11073</v>
      </c>
      <c r="DK40" s="109">
        <v>11073</v>
      </c>
      <c r="DL40" s="109">
        <v>0</v>
      </c>
      <c r="DM40" s="109">
        <v>3548</v>
      </c>
      <c r="DN40" s="110">
        <v>490730</v>
      </c>
      <c r="DO40" s="110">
        <v>491653</v>
      </c>
      <c r="DP40" s="109">
        <v>385565</v>
      </c>
      <c r="DQ40" s="109">
        <v>450323</v>
      </c>
      <c r="DR40" s="109">
        <v>3520678</v>
      </c>
      <c r="DS40" s="109">
        <v>3756098</v>
      </c>
      <c r="DT40" s="110">
        <v>1842046</v>
      </c>
      <c r="DU40" s="110">
        <v>2105350</v>
      </c>
      <c r="DV40" s="109">
        <v>84229</v>
      </c>
      <c r="DW40" s="109">
        <v>84229</v>
      </c>
      <c r="DX40" s="109">
        <v>7693</v>
      </c>
      <c r="DY40" s="109">
        <v>7693</v>
      </c>
      <c r="DZ40" s="110">
        <v>0</v>
      </c>
      <c r="EA40" s="110">
        <v>0</v>
      </c>
      <c r="EB40" s="109">
        <v>131011</v>
      </c>
      <c r="EC40" s="109">
        <v>131011</v>
      </c>
      <c r="ED40" s="109">
        <v>34920</v>
      </c>
      <c r="EE40" s="109">
        <v>34920</v>
      </c>
      <c r="EF40" s="110">
        <v>0</v>
      </c>
      <c r="EG40" s="110">
        <v>6603</v>
      </c>
      <c r="EH40" s="109">
        <v>552233</v>
      </c>
      <c r="EI40" s="109">
        <v>552233</v>
      </c>
      <c r="EJ40" s="109">
        <v>407315</v>
      </c>
      <c r="EK40" s="109">
        <v>427829</v>
      </c>
      <c r="EL40" s="110">
        <v>0</v>
      </c>
      <c r="EM40" s="110">
        <v>0</v>
      </c>
      <c r="EN40" s="109">
        <v>0</v>
      </c>
      <c r="EO40" s="109">
        <v>0</v>
      </c>
      <c r="EP40" s="109">
        <v>0</v>
      </c>
      <c r="EQ40" s="109">
        <v>0</v>
      </c>
      <c r="ER40" s="110">
        <v>0</v>
      </c>
      <c r="ES40" s="110">
        <v>0</v>
      </c>
    </row>
    <row r="41" spans="1:149">
      <c r="A41" s="16" t="s">
        <v>46</v>
      </c>
      <c r="B41" s="109">
        <v>47057744</v>
      </c>
      <c r="C41" s="109">
        <v>203524101</v>
      </c>
      <c r="D41" s="110">
        <v>21774109</v>
      </c>
      <c r="E41" s="110">
        <v>27796854</v>
      </c>
      <c r="F41" s="109">
        <v>205199</v>
      </c>
      <c r="G41" s="109">
        <v>285473</v>
      </c>
      <c r="H41" s="109">
        <v>6148912</v>
      </c>
      <c r="I41" s="109">
        <v>7085329</v>
      </c>
      <c r="J41" s="110">
        <v>18221179</v>
      </c>
      <c r="K41" s="110">
        <v>23129073</v>
      </c>
      <c r="L41" s="109">
        <v>6733104</v>
      </c>
      <c r="M41" s="109">
        <v>7996815</v>
      </c>
      <c r="N41" s="109">
        <v>37281</v>
      </c>
      <c r="O41" s="109">
        <v>182980</v>
      </c>
      <c r="P41" s="110">
        <v>17440448</v>
      </c>
      <c r="Q41" s="110">
        <v>27641351</v>
      </c>
      <c r="R41" s="109">
        <v>521643</v>
      </c>
      <c r="S41" s="109">
        <v>719851</v>
      </c>
      <c r="T41" s="109">
        <v>1644692</v>
      </c>
      <c r="U41" s="109">
        <v>2494734</v>
      </c>
      <c r="V41" s="110">
        <v>108434</v>
      </c>
      <c r="W41" s="110">
        <v>168369</v>
      </c>
      <c r="X41" s="109">
        <v>555531</v>
      </c>
      <c r="Y41" s="109">
        <v>555531</v>
      </c>
      <c r="Z41" s="109">
        <v>998833</v>
      </c>
      <c r="AA41" s="109">
        <v>1272406</v>
      </c>
      <c r="AB41" s="110"/>
      <c r="AC41" s="110"/>
      <c r="AD41" s="109">
        <v>213333.7</v>
      </c>
      <c r="AE41" s="109">
        <v>213333.7</v>
      </c>
      <c r="AF41" s="109">
        <v>1169579</v>
      </c>
      <c r="AG41" s="109">
        <v>2986252</v>
      </c>
      <c r="AH41" s="110">
        <v>775846</v>
      </c>
      <c r="AI41" s="110">
        <v>1065226</v>
      </c>
      <c r="AJ41" s="109"/>
      <c r="AK41" s="109"/>
      <c r="AL41" s="109">
        <v>968349</v>
      </c>
      <c r="AM41" s="109">
        <v>1323376</v>
      </c>
      <c r="AN41" s="110">
        <v>0</v>
      </c>
      <c r="AO41" s="110">
        <v>0</v>
      </c>
      <c r="AP41" s="109">
        <v>546876</v>
      </c>
      <c r="AQ41" s="109">
        <v>958665</v>
      </c>
      <c r="AR41" s="109">
        <v>204862</v>
      </c>
      <c r="AS41" s="109">
        <v>244657</v>
      </c>
      <c r="AT41" s="110">
        <v>583174</v>
      </c>
      <c r="AU41" s="110">
        <v>1255075</v>
      </c>
      <c r="AV41" s="109">
        <v>1544749</v>
      </c>
      <c r="AW41" s="109">
        <v>4131181</v>
      </c>
      <c r="AX41" s="109">
        <v>53604</v>
      </c>
      <c r="AY41" s="109">
        <v>81353</v>
      </c>
      <c r="AZ41" s="110">
        <v>196928</v>
      </c>
      <c r="BA41" s="110">
        <v>244078</v>
      </c>
      <c r="BB41" s="109">
        <v>751861</v>
      </c>
      <c r="BC41" s="109">
        <v>1179515</v>
      </c>
      <c r="BD41" s="109">
        <v>20177</v>
      </c>
      <c r="BE41" s="109">
        <v>43857</v>
      </c>
      <c r="BF41" s="110">
        <v>2963</v>
      </c>
      <c r="BG41" s="110">
        <v>2963</v>
      </c>
      <c r="BH41" s="109">
        <v>4447</v>
      </c>
      <c r="BI41" s="109">
        <v>4447</v>
      </c>
      <c r="BJ41" s="109">
        <v>336191</v>
      </c>
      <c r="BK41" s="109">
        <v>461295</v>
      </c>
      <c r="BL41" s="110">
        <v>2619123</v>
      </c>
      <c r="BM41" s="110">
        <v>3508483</v>
      </c>
      <c r="BN41" s="109">
        <v>62972</v>
      </c>
      <c r="BO41" s="109">
        <v>439314</v>
      </c>
      <c r="BP41" s="109">
        <v>464704</v>
      </c>
      <c r="BQ41" s="109">
        <v>736852</v>
      </c>
      <c r="BR41" s="110">
        <v>0</v>
      </c>
      <c r="BS41" s="110">
        <v>246784</v>
      </c>
      <c r="BT41" s="109">
        <v>0</v>
      </c>
      <c r="BU41" s="109">
        <v>15879</v>
      </c>
      <c r="BV41" s="109">
        <v>40960</v>
      </c>
      <c r="BW41" s="109">
        <v>143580</v>
      </c>
      <c r="BX41" s="110">
        <v>0</v>
      </c>
      <c r="BY41" s="110">
        <v>0</v>
      </c>
      <c r="BZ41" s="109">
        <v>10152293</v>
      </c>
      <c r="CA41" s="109">
        <v>15176547</v>
      </c>
      <c r="CB41" s="109">
        <v>1746330</v>
      </c>
      <c r="CC41" s="109">
        <v>3876675</v>
      </c>
      <c r="CD41" s="110">
        <v>199814</v>
      </c>
      <c r="CE41" s="110">
        <v>432774</v>
      </c>
      <c r="CF41" s="109">
        <v>344839</v>
      </c>
      <c r="CG41" s="109">
        <v>611301</v>
      </c>
      <c r="CH41" s="109">
        <v>70210</v>
      </c>
      <c r="CI41" s="109">
        <v>144277</v>
      </c>
      <c r="CJ41" s="110">
        <v>122685</v>
      </c>
      <c r="CK41" s="110">
        <v>122685</v>
      </c>
      <c r="CL41" s="109">
        <v>0</v>
      </c>
      <c r="CM41" s="109">
        <v>12103</v>
      </c>
      <c r="CN41" s="109">
        <v>35441</v>
      </c>
      <c r="CO41" s="109">
        <v>142353</v>
      </c>
      <c r="CP41" s="110">
        <v>30465</v>
      </c>
      <c r="CQ41" s="110">
        <v>66277</v>
      </c>
      <c r="CR41" s="109">
        <v>2622.6</v>
      </c>
      <c r="CS41" s="109">
        <v>2622.6</v>
      </c>
      <c r="CT41" s="109">
        <v>179407</v>
      </c>
      <c r="CU41" s="109">
        <v>373032</v>
      </c>
      <c r="CV41" s="110">
        <v>6789.7</v>
      </c>
      <c r="CW41" s="110">
        <v>24721.7</v>
      </c>
      <c r="CX41" s="109">
        <v>400289</v>
      </c>
      <c r="CY41" s="109">
        <v>477246</v>
      </c>
      <c r="CZ41" s="109">
        <v>186223</v>
      </c>
      <c r="DA41" s="109">
        <v>636150</v>
      </c>
      <c r="DB41" s="110">
        <v>3226860</v>
      </c>
      <c r="DC41" s="110">
        <v>5132138</v>
      </c>
      <c r="DD41" s="109">
        <v>79338</v>
      </c>
      <c r="DE41" s="109">
        <v>303044</v>
      </c>
      <c r="DF41" s="109">
        <v>0</v>
      </c>
      <c r="DG41" s="109">
        <v>7923</v>
      </c>
      <c r="DH41" s="110">
        <v>0</v>
      </c>
      <c r="DI41" s="110">
        <v>55932</v>
      </c>
      <c r="DJ41" s="109">
        <v>115255</v>
      </c>
      <c r="DK41" s="109">
        <v>248696</v>
      </c>
      <c r="DL41" s="109">
        <v>266537</v>
      </c>
      <c r="DM41" s="109">
        <v>321817</v>
      </c>
      <c r="DN41" s="110">
        <v>3630983</v>
      </c>
      <c r="DO41" s="110">
        <v>6578431</v>
      </c>
      <c r="DP41" s="109">
        <v>139370</v>
      </c>
      <c r="DQ41" s="109">
        <v>321136</v>
      </c>
      <c r="DR41" s="109">
        <v>122147</v>
      </c>
      <c r="DS41" s="109">
        <v>750718</v>
      </c>
      <c r="DT41" s="110">
        <v>5935167</v>
      </c>
      <c r="DU41" s="110">
        <v>7154373</v>
      </c>
      <c r="DV41" s="109">
        <v>243285</v>
      </c>
      <c r="DW41" s="109">
        <v>294410</v>
      </c>
      <c r="DX41" s="109">
        <v>132717</v>
      </c>
      <c r="DY41" s="109">
        <v>169765</v>
      </c>
      <c r="DZ41" s="110">
        <v>0</v>
      </c>
      <c r="EA41" s="110">
        <v>0</v>
      </c>
      <c r="EB41" s="109">
        <v>139779</v>
      </c>
      <c r="EC41" s="109">
        <v>350289</v>
      </c>
      <c r="ED41" s="109">
        <v>828403</v>
      </c>
      <c r="EE41" s="109">
        <v>1279228</v>
      </c>
      <c r="EF41" s="110">
        <v>442893</v>
      </c>
      <c r="EG41" s="110">
        <v>598346</v>
      </c>
      <c r="EH41" s="109">
        <v>2134983</v>
      </c>
      <c r="EI41" s="109">
        <v>2211017</v>
      </c>
      <c r="EJ41" s="109">
        <v>960619</v>
      </c>
      <c r="EK41" s="109">
        <v>1258231</v>
      </c>
      <c r="EL41" s="110">
        <v>634710</v>
      </c>
      <c r="EM41" s="110">
        <v>794961</v>
      </c>
      <c r="EN41" s="109">
        <v>0</v>
      </c>
      <c r="EO41" s="109">
        <v>68040</v>
      </c>
      <c r="EP41" s="109">
        <v>295225</v>
      </c>
      <c r="EQ41" s="109">
        <v>356658</v>
      </c>
      <c r="ER41" s="110">
        <v>4281</v>
      </c>
      <c r="ES41" s="110">
        <v>36064</v>
      </c>
    </row>
    <row r="42" spans="1:149">
      <c r="A42" s="18" t="s">
        <v>47</v>
      </c>
      <c r="B42" s="241">
        <v>17960707</v>
      </c>
      <c r="C42" s="241">
        <v>47251999</v>
      </c>
      <c r="D42" s="238">
        <v>7252914</v>
      </c>
      <c r="E42" s="238">
        <v>7550085</v>
      </c>
      <c r="F42" s="241">
        <v>787118</v>
      </c>
      <c r="G42" s="241">
        <v>724647</v>
      </c>
      <c r="H42" s="241">
        <v>2737430</v>
      </c>
      <c r="I42" s="241">
        <v>2659282</v>
      </c>
      <c r="J42" s="238">
        <v>5571893</v>
      </c>
      <c r="K42" s="238">
        <v>4958692</v>
      </c>
      <c r="L42" s="241">
        <v>2722171</v>
      </c>
      <c r="M42" s="241">
        <v>2198522</v>
      </c>
      <c r="N42" s="241">
        <v>26974</v>
      </c>
      <c r="O42" s="241">
        <v>596424</v>
      </c>
      <c r="P42" s="238">
        <v>4880974</v>
      </c>
      <c r="Q42" s="238">
        <v>7091883</v>
      </c>
      <c r="R42" s="241">
        <v>507246</v>
      </c>
      <c r="S42" s="241">
        <v>466960</v>
      </c>
      <c r="T42" s="241">
        <v>370819</v>
      </c>
      <c r="U42" s="241">
        <v>394137</v>
      </c>
      <c r="V42" s="238">
        <v>257900</v>
      </c>
      <c r="W42" s="238">
        <v>235562</v>
      </c>
      <c r="X42" s="241">
        <v>222499</v>
      </c>
      <c r="Y42" s="241">
        <v>165765</v>
      </c>
      <c r="Z42" s="241">
        <v>1393773</v>
      </c>
      <c r="AA42" s="241">
        <v>1547966</v>
      </c>
      <c r="AB42" s="238"/>
      <c r="AC42" s="238"/>
      <c r="AD42" s="241">
        <v>120804.5</v>
      </c>
      <c r="AE42" s="241">
        <v>120712.30000000002</v>
      </c>
      <c r="AF42" s="241">
        <v>608951</v>
      </c>
      <c r="AG42" s="241">
        <v>674265</v>
      </c>
      <c r="AH42" s="238">
        <v>378917</v>
      </c>
      <c r="AI42" s="238">
        <v>228905</v>
      </c>
      <c r="AJ42" s="241"/>
      <c r="AK42" s="241"/>
      <c r="AL42" s="241">
        <v>494678</v>
      </c>
      <c r="AM42" s="241">
        <v>516271</v>
      </c>
      <c r="AN42" s="238">
        <v>19381</v>
      </c>
      <c r="AO42" s="238">
        <v>19381</v>
      </c>
      <c r="AP42" s="241">
        <v>365270</v>
      </c>
      <c r="AQ42" s="241">
        <v>382765</v>
      </c>
      <c r="AR42" s="241">
        <v>182115</v>
      </c>
      <c r="AS42" s="241">
        <v>191276</v>
      </c>
      <c r="AT42" s="238">
        <v>270078</v>
      </c>
      <c r="AU42" s="238">
        <v>264753</v>
      </c>
      <c r="AV42" s="241">
        <v>1120979</v>
      </c>
      <c r="AW42" s="241">
        <v>838632</v>
      </c>
      <c r="AX42" s="241">
        <v>84987</v>
      </c>
      <c r="AY42" s="241">
        <v>97875</v>
      </c>
      <c r="AZ42" s="238">
        <v>134769</v>
      </c>
      <c r="BA42" s="238">
        <v>106118</v>
      </c>
      <c r="BB42" s="241">
        <v>261260</v>
      </c>
      <c r="BC42" s="241">
        <v>345869</v>
      </c>
      <c r="BD42" s="241">
        <v>37291</v>
      </c>
      <c r="BE42" s="241">
        <v>23920</v>
      </c>
      <c r="BF42" s="238">
        <v>10678</v>
      </c>
      <c r="BG42" s="238">
        <v>10678</v>
      </c>
      <c r="BH42" s="241">
        <v>30417</v>
      </c>
      <c r="BI42" s="241">
        <v>19089</v>
      </c>
      <c r="BJ42" s="241">
        <v>93556</v>
      </c>
      <c r="BK42" s="241">
        <v>105522</v>
      </c>
      <c r="BL42" s="238">
        <v>1320184</v>
      </c>
      <c r="BM42" s="238">
        <v>1424033</v>
      </c>
      <c r="BN42" s="241">
        <v>165925</v>
      </c>
      <c r="BO42" s="241">
        <v>202430</v>
      </c>
      <c r="BP42" s="241">
        <v>170050</v>
      </c>
      <c r="BQ42" s="241">
        <v>191663</v>
      </c>
      <c r="BR42" s="238">
        <v>190779</v>
      </c>
      <c r="BS42" s="238">
        <v>56144</v>
      </c>
      <c r="BT42" s="241">
        <v>6818</v>
      </c>
      <c r="BU42" s="241">
        <v>9765</v>
      </c>
      <c r="BV42" s="241">
        <v>51092</v>
      </c>
      <c r="BW42" s="241">
        <v>94838</v>
      </c>
      <c r="BX42" s="238">
        <v>26652</v>
      </c>
      <c r="BY42" s="238">
        <v>26652</v>
      </c>
      <c r="BZ42" s="241">
        <v>4039488</v>
      </c>
      <c r="CA42" s="241">
        <v>6711141</v>
      </c>
      <c r="CB42" s="241">
        <v>837038</v>
      </c>
      <c r="CC42" s="241">
        <v>1082140</v>
      </c>
      <c r="CD42" s="238">
        <v>491796</v>
      </c>
      <c r="CE42" s="238">
        <v>514185</v>
      </c>
      <c r="CF42" s="241">
        <v>447548</v>
      </c>
      <c r="CG42" s="241">
        <v>433277</v>
      </c>
      <c r="CH42" s="241">
        <v>141150</v>
      </c>
      <c r="CI42" s="241">
        <v>143361</v>
      </c>
      <c r="CJ42" s="238">
        <v>93595</v>
      </c>
      <c r="CK42" s="238">
        <v>93595</v>
      </c>
      <c r="CL42" s="241">
        <v>52803</v>
      </c>
      <c r="CM42" s="241">
        <v>43246</v>
      </c>
      <c r="CN42" s="241">
        <v>59682</v>
      </c>
      <c r="CO42" s="241">
        <v>64900</v>
      </c>
      <c r="CP42" s="238">
        <v>84675</v>
      </c>
      <c r="CQ42" s="238">
        <v>106314</v>
      </c>
      <c r="CR42" s="241">
        <v>3372.7</v>
      </c>
      <c r="CS42" s="241">
        <v>3372.7</v>
      </c>
      <c r="CT42" s="241">
        <v>179967</v>
      </c>
      <c r="CU42" s="241">
        <v>194463</v>
      </c>
      <c r="CV42" s="238">
        <v>4158.8999999999996</v>
      </c>
      <c r="CW42" s="238">
        <v>40093.1</v>
      </c>
      <c r="CX42" s="241">
        <v>282418</v>
      </c>
      <c r="CY42" s="241">
        <v>135805</v>
      </c>
      <c r="CZ42" s="241">
        <v>220190</v>
      </c>
      <c r="DA42" s="241">
        <v>199489</v>
      </c>
      <c r="DB42" s="238">
        <v>2783824</v>
      </c>
      <c r="DC42" s="238">
        <v>1538059</v>
      </c>
      <c r="DD42" s="241">
        <v>418134</v>
      </c>
      <c r="DE42" s="241">
        <v>189584</v>
      </c>
      <c r="DF42" s="241">
        <v>7530</v>
      </c>
      <c r="DG42" s="241">
        <v>7777</v>
      </c>
      <c r="DH42" s="238">
        <v>39383</v>
      </c>
      <c r="DI42" s="238">
        <v>42233</v>
      </c>
      <c r="DJ42" s="241">
        <v>54975</v>
      </c>
      <c r="DK42" s="241">
        <v>39493</v>
      </c>
      <c r="DL42" s="241">
        <v>279914</v>
      </c>
      <c r="DM42" s="241">
        <v>111049</v>
      </c>
      <c r="DN42" s="238">
        <v>859714</v>
      </c>
      <c r="DO42" s="238">
        <v>1073505</v>
      </c>
      <c r="DP42" s="241">
        <v>466016</v>
      </c>
      <c r="DQ42" s="241">
        <v>457077</v>
      </c>
      <c r="DR42" s="241">
        <v>1163331</v>
      </c>
      <c r="DS42" s="241">
        <v>704070</v>
      </c>
      <c r="DT42" s="238">
        <v>2721772</v>
      </c>
      <c r="DU42" s="238">
        <v>1878826</v>
      </c>
      <c r="DV42" s="241">
        <v>119998</v>
      </c>
      <c r="DW42" s="241">
        <v>116018</v>
      </c>
      <c r="DX42" s="241">
        <v>85659</v>
      </c>
      <c r="DY42" s="241">
        <v>75104</v>
      </c>
      <c r="DZ42" s="238">
        <v>22992</v>
      </c>
      <c r="EA42" s="238">
        <v>23525</v>
      </c>
      <c r="EB42" s="241">
        <v>278422</v>
      </c>
      <c r="EC42" s="241">
        <v>281671</v>
      </c>
      <c r="ED42" s="241">
        <v>393487</v>
      </c>
      <c r="EE42" s="241">
        <v>432970</v>
      </c>
      <c r="EF42" s="238">
        <v>142095</v>
      </c>
      <c r="EG42" s="238">
        <v>163788</v>
      </c>
      <c r="EH42" s="241">
        <v>614162</v>
      </c>
      <c r="EI42" s="241">
        <v>485249</v>
      </c>
      <c r="EJ42" s="241">
        <v>383254</v>
      </c>
      <c r="EK42" s="241">
        <v>344585</v>
      </c>
      <c r="EL42" s="238">
        <v>180351</v>
      </c>
      <c r="EM42" s="238">
        <v>239457</v>
      </c>
      <c r="EN42" s="241">
        <v>139822</v>
      </c>
      <c r="EO42" s="241">
        <v>110314</v>
      </c>
      <c r="EP42" s="241">
        <v>255832</v>
      </c>
      <c r="EQ42" s="241">
        <v>210955</v>
      </c>
      <c r="ER42" s="238">
        <v>74215</v>
      </c>
      <c r="ES42" s="238">
        <v>75278</v>
      </c>
    </row>
    <row r="43" spans="1:149">
      <c r="A43" s="15" t="s">
        <v>48</v>
      </c>
      <c r="B43" s="242">
        <f>B41+B42</f>
        <v>65018451</v>
      </c>
      <c r="C43" s="242">
        <f t="shared" ref="C43:BN43" si="9">C41+C42</f>
        <v>250776100</v>
      </c>
      <c r="D43" s="111">
        <f t="shared" si="9"/>
        <v>29027023</v>
      </c>
      <c r="E43" s="111">
        <f t="shared" si="9"/>
        <v>35346939</v>
      </c>
      <c r="F43" s="242">
        <f t="shared" si="9"/>
        <v>992317</v>
      </c>
      <c r="G43" s="242">
        <f t="shared" si="9"/>
        <v>1010120</v>
      </c>
      <c r="H43" s="242">
        <f t="shared" si="9"/>
        <v>8886342</v>
      </c>
      <c r="I43" s="242">
        <f t="shared" si="9"/>
        <v>9744611</v>
      </c>
      <c r="J43" s="111">
        <f t="shared" si="9"/>
        <v>23793072</v>
      </c>
      <c r="K43" s="111">
        <f t="shared" si="9"/>
        <v>28087765</v>
      </c>
      <c r="L43" s="242">
        <f t="shared" si="9"/>
        <v>9455275</v>
      </c>
      <c r="M43" s="242">
        <f t="shared" si="9"/>
        <v>10195337</v>
      </c>
      <c r="N43" s="242">
        <f t="shared" si="9"/>
        <v>64255</v>
      </c>
      <c r="O43" s="242">
        <f t="shared" si="9"/>
        <v>779404</v>
      </c>
      <c r="P43" s="111">
        <f t="shared" si="9"/>
        <v>22321422</v>
      </c>
      <c r="Q43" s="111">
        <f t="shared" si="9"/>
        <v>34733234</v>
      </c>
      <c r="R43" s="242">
        <f t="shared" si="9"/>
        <v>1028889</v>
      </c>
      <c r="S43" s="242">
        <f t="shared" si="9"/>
        <v>1186811</v>
      </c>
      <c r="T43" s="242">
        <f t="shared" si="9"/>
        <v>2015511</v>
      </c>
      <c r="U43" s="242">
        <f t="shared" si="9"/>
        <v>2888871</v>
      </c>
      <c r="V43" s="111">
        <f t="shared" si="9"/>
        <v>366334</v>
      </c>
      <c r="W43" s="111">
        <f t="shared" si="9"/>
        <v>403931</v>
      </c>
      <c r="X43" s="242">
        <f t="shared" si="9"/>
        <v>778030</v>
      </c>
      <c r="Y43" s="242">
        <f t="shared" si="9"/>
        <v>721296</v>
      </c>
      <c r="Z43" s="242">
        <f t="shared" si="9"/>
        <v>2392606</v>
      </c>
      <c r="AA43" s="242">
        <f t="shared" si="9"/>
        <v>2820372</v>
      </c>
      <c r="AB43" s="111"/>
      <c r="AC43" s="111"/>
      <c r="AD43" s="242">
        <f t="shared" si="9"/>
        <v>334138.2</v>
      </c>
      <c r="AE43" s="242">
        <f t="shared" si="9"/>
        <v>334046</v>
      </c>
      <c r="AF43" s="242">
        <f t="shared" si="9"/>
        <v>1778530</v>
      </c>
      <c r="AG43" s="242">
        <f t="shared" si="9"/>
        <v>3660517</v>
      </c>
      <c r="AH43" s="111">
        <f t="shared" si="9"/>
        <v>1154763</v>
      </c>
      <c r="AI43" s="111">
        <f t="shared" si="9"/>
        <v>1294131</v>
      </c>
      <c r="AJ43" s="242"/>
      <c r="AK43" s="242"/>
      <c r="AL43" s="242">
        <f t="shared" si="9"/>
        <v>1463027</v>
      </c>
      <c r="AM43" s="242">
        <f t="shared" si="9"/>
        <v>1839647</v>
      </c>
      <c r="AN43" s="111">
        <f t="shared" si="9"/>
        <v>19381</v>
      </c>
      <c r="AO43" s="111">
        <f t="shared" si="9"/>
        <v>19381</v>
      </c>
      <c r="AP43" s="242">
        <f t="shared" si="9"/>
        <v>912146</v>
      </c>
      <c r="AQ43" s="242">
        <f t="shared" si="9"/>
        <v>1341430</v>
      </c>
      <c r="AR43" s="242">
        <f t="shared" si="9"/>
        <v>386977</v>
      </c>
      <c r="AS43" s="242">
        <f t="shared" si="9"/>
        <v>435933</v>
      </c>
      <c r="AT43" s="111">
        <f t="shared" si="9"/>
        <v>853252</v>
      </c>
      <c r="AU43" s="111">
        <f t="shared" si="9"/>
        <v>1519828</v>
      </c>
      <c r="AV43" s="242">
        <f t="shared" si="9"/>
        <v>2665728</v>
      </c>
      <c r="AW43" s="242">
        <f t="shared" si="9"/>
        <v>4969813</v>
      </c>
      <c r="AX43" s="242">
        <f t="shared" si="9"/>
        <v>138591</v>
      </c>
      <c r="AY43" s="242">
        <f t="shared" si="9"/>
        <v>179228</v>
      </c>
      <c r="AZ43" s="111">
        <f t="shared" si="9"/>
        <v>331697</v>
      </c>
      <c r="BA43" s="111">
        <f t="shared" si="9"/>
        <v>350196</v>
      </c>
      <c r="BB43" s="242">
        <f t="shared" si="9"/>
        <v>1013121</v>
      </c>
      <c r="BC43" s="242">
        <f t="shared" si="9"/>
        <v>1525384</v>
      </c>
      <c r="BD43" s="242">
        <f t="shared" si="9"/>
        <v>57468</v>
      </c>
      <c r="BE43" s="242">
        <f t="shared" si="9"/>
        <v>67777</v>
      </c>
      <c r="BF43" s="111">
        <f t="shared" si="9"/>
        <v>13641</v>
      </c>
      <c r="BG43" s="111">
        <f t="shared" si="9"/>
        <v>13641</v>
      </c>
      <c r="BH43" s="242">
        <f t="shared" si="9"/>
        <v>34864</v>
      </c>
      <c r="BI43" s="242">
        <f t="shared" si="9"/>
        <v>23536</v>
      </c>
      <c r="BJ43" s="242">
        <f t="shared" si="9"/>
        <v>429747</v>
      </c>
      <c r="BK43" s="242">
        <f t="shared" si="9"/>
        <v>566817</v>
      </c>
      <c r="BL43" s="111">
        <f t="shared" si="9"/>
        <v>3939307</v>
      </c>
      <c r="BM43" s="111">
        <f t="shared" si="9"/>
        <v>4932516</v>
      </c>
      <c r="BN43" s="242">
        <f t="shared" si="9"/>
        <v>228897</v>
      </c>
      <c r="BO43" s="242">
        <f t="shared" ref="BO43:DZ43" si="10">BO41+BO42</f>
        <v>641744</v>
      </c>
      <c r="BP43" s="242">
        <f t="shared" si="10"/>
        <v>634754</v>
      </c>
      <c r="BQ43" s="242">
        <f t="shared" si="10"/>
        <v>928515</v>
      </c>
      <c r="BR43" s="111">
        <f t="shared" si="10"/>
        <v>190779</v>
      </c>
      <c r="BS43" s="111">
        <f t="shared" si="10"/>
        <v>302928</v>
      </c>
      <c r="BT43" s="242">
        <f t="shared" si="10"/>
        <v>6818</v>
      </c>
      <c r="BU43" s="242">
        <f t="shared" si="10"/>
        <v>25644</v>
      </c>
      <c r="BV43" s="242">
        <f t="shared" si="10"/>
        <v>92052</v>
      </c>
      <c r="BW43" s="242">
        <f t="shared" si="10"/>
        <v>238418</v>
      </c>
      <c r="BX43" s="111">
        <f t="shared" si="10"/>
        <v>26652</v>
      </c>
      <c r="BY43" s="111">
        <f t="shared" si="10"/>
        <v>26652</v>
      </c>
      <c r="BZ43" s="242">
        <f t="shared" si="10"/>
        <v>14191781</v>
      </c>
      <c r="CA43" s="242">
        <f t="shared" si="10"/>
        <v>21887688</v>
      </c>
      <c r="CB43" s="242">
        <f t="shared" si="10"/>
        <v>2583368</v>
      </c>
      <c r="CC43" s="242">
        <f t="shared" si="10"/>
        <v>4958815</v>
      </c>
      <c r="CD43" s="111">
        <f t="shared" si="10"/>
        <v>691610</v>
      </c>
      <c r="CE43" s="111">
        <f t="shared" si="10"/>
        <v>946959</v>
      </c>
      <c r="CF43" s="242">
        <f t="shared" si="10"/>
        <v>792387</v>
      </c>
      <c r="CG43" s="242">
        <f t="shared" si="10"/>
        <v>1044578</v>
      </c>
      <c r="CH43" s="242">
        <f t="shared" si="10"/>
        <v>211360</v>
      </c>
      <c r="CI43" s="242">
        <f t="shared" si="10"/>
        <v>287638</v>
      </c>
      <c r="CJ43" s="111">
        <f t="shared" si="10"/>
        <v>216280</v>
      </c>
      <c r="CK43" s="111">
        <f t="shared" si="10"/>
        <v>216280</v>
      </c>
      <c r="CL43" s="242">
        <f t="shared" si="10"/>
        <v>52803</v>
      </c>
      <c r="CM43" s="242">
        <f t="shared" si="10"/>
        <v>55349</v>
      </c>
      <c r="CN43" s="242">
        <f t="shared" si="10"/>
        <v>95123</v>
      </c>
      <c r="CO43" s="242">
        <f t="shared" si="10"/>
        <v>207253</v>
      </c>
      <c r="CP43" s="111">
        <f t="shared" si="10"/>
        <v>115140</v>
      </c>
      <c r="CQ43" s="111">
        <f t="shared" si="10"/>
        <v>172591</v>
      </c>
      <c r="CR43" s="242">
        <f t="shared" si="10"/>
        <v>5995.2999999999993</v>
      </c>
      <c r="CS43" s="242">
        <f t="shared" si="10"/>
        <v>5995.2999999999993</v>
      </c>
      <c r="CT43" s="242">
        <f t="shared" si="10"/>
        <v>359374</v>
      </c>
      <c r="CU43" s="242">
        <f t="shared" si="10"/>
        <v>567495</v>
      </c>
      <c r="CV43" s="111">
        <f t="shared" si="10"/>
        <v>10948.599999999999</v>
      </c>
      <c r="CW43" s="111">
        <f t="shared" si="10"/>
        <v>64814.8</v>
      </c>
      <c r="CX43" s="242">
        <f t="shared" si="10"/>
        <v>682707</v>
      </c>
      <c r="CY43" s="242">
        <f t="shared" si="10"/>
        <v>613051</v>
      </c>
      <c r="CZ43" s="242">
        <f t="shared" si="10"/>
        <v>406413</v>
      </c>
      <c r="DA43" s="242">
        <f t="shared" si="10"/>
        <v>835639</v>
      </c>
      <c r="DB43" s="111">
        <f t="shared" si="10"/>
        <v>6010684</v>
      </c>
      <c r="DC43" s="111">
        <f t="shared" si="10"/>
        <v>6670197</v>
      </c>
      <c r="DD43" s="242">
        <f t="shared" si="10"/>
        <v>497472</v>
      </c>
      <c r="DE43" s="242">
        <f t="shared" si="10"/>
        <v>492628</v>
      </c>
      <c r="DF43" s="242">
        <f t="shared" si="10"/>
        <v>7530</v>
      </c>
      <c r="DG43" s="242">
        <f t="shared" si="10"/>
        <v>15700</v>
      </c>
      <c r="DH43" s="111">
        <f t="shared" si="10"/>
        <v>39383</v>
      </c>
      <c r="DI43" s="111">
        <f t="shared" si="10"/>
        <v>98165</v>
      </c>
      <c r="DJ43" s="242">
        <f t="shared" si="10"/>
        <v>170230</v>
      </c>
      <c r="DK43" s="242">
        <f t="shared" si="10"/>
        <v>288189</v>
      </c>
      <c r="DL43" s="242">
        <f t="shared" si="10"/>
        <v>546451</v>
      </c>
      <c r="DM43" s="242">
        <f t="shared" si="10"/>
        <v>432866</v>
      </c>
      <c r="DN43" s="111">
        <f t="shared" si="10"/>
        <v>4490697</v>
      </c>
      <c r="DO43" s="111">
        <f t="shared" si="10"/>
        <v>7651936</v>
      </c>
      <c r="DP43" s="242">
        <f t="shared" si="10"/>
        <v>605386</v>
      </c>
      <c r="DQ43" s="242">
        <f t="shared" si="10"/>
        <v>778213</v>
      </c>
      <c r="DR43" s="242">
        <f t="shared" si="10"/>
        <v>1285478</v>
      </c>
      <c r="DS43" s="242">
        <f t="shared" si="10"/>
        <v>1454788</v>
      </c>
      <c r="DT43" s="111">
        <f t="shared" si="10"/>
        <v>8656939</v>
      </c>
      <c r="DU43" s="111">
        <f t="shared" si="10"/>
        <v>9033199</v>
      </c>
      <c r="DV43" s="242">
        <f t="shared" si="10"/>
        <v>363283</v>
      </c>
      <c r="DW43" s="242">
        <f t="shared" si="10"/>
        <v>410428</v>
      </c>
      <c r="DX43" s="242">
        <f t="shared" si="10"/>
        <v>218376</v>
      </c>
      <c r="DY43" s="242">
        <f t="shared" si="10"/>
        <v>244869</v>
      </c>
      <c r="DZ43" s="111">
        <f t="shared" si="10"/>
        <v>22992</v>
      </c>
      <c r="EA43" s="111">
        <f t="shared" ref="EA43:ES43" si="11">EA41+EA42</f>
        <v>23525</v>
      </c>
      <c r="EB43" s="242">
        <f t="shared" si="11"/>
        <v>418201</v>
      </c>
      <c r="EC43" s="242">
        <f t="shared" si="11"/>
        <v>631960</v>
      </c>
      <c r="ED43" s="242">
        <f t="shared" si="11"/>
        <v>1221890</v>
      </c>
      <c r="EE43" s="242">
        <f t="shared" si="11"/>
        <v>1712198</v>
      </c>
      <c r="EF43" s="111">
        <f t="shared" si="11"/>
        <v>584988</v>
      </c>
      <c r="EG43" s="111">
        <f t="shared" si="11"/>
        <v>762134</v>
      </c>
      <c r="EH43" s="242">
        <f t="shared" si="11"/>
        <v>2749145</v>
      </c>
      <c r="EI43" s="242">
        <f t="shared" si="11"/>
        <v>2696266</v>
      </c>
      <c r="EJ43" s="242">
        <f t="shared" si="11"/>
        <v>1343873</v>
      </c>
      <c r="EK43" s="242">
        <f t="shared" si="11"/>
        <v>1602816</v>
      </c>
      <c r="EL43" s="111">
        <f t="shared" si="11"/>
        <v>815061</v>
      </c>
      <c r="EM43" s="111">
        <f t="shared" si="11"/>
        <v>1034418</v>
      </c>
      <c r="EN43" s="242">
        <f t="shared" si="11"/>
        <v>139822</v>
      </c>
      <c r="EO43" s="242">
        <f t="shared" si="11"/>
        <v>178354</v>
      </c>
      <c r="EP43" s="242">
        <f t="shared" si="11"/>
        <v>551057</v>
      </c>
      <c r="EQ43" s="242">
        <f t="shared" si="11"/>
        <v>567613</v>
      </c>
      <c r="ER43" s="111">
        <f t="shared" si="11"/>
        <v>78496</v>
      </c>
      <c r="ES43" s="111">
        <f t="shared" si="11"/>
        <v>111342</v>
      </c>
    </row>
    <row r="44" spans="1:149">
      <c r="A44" s="15" t="s">
        <v>49</v>
      </c>
      <c r="B44" s="242">
        <f>B43+B40</f>
        <v>98627151</v>
      </c>
      <c r="C44" s="242">
        <f t="shared" ref="C44:BN44" si="12">C43+C40</f>
        <v>297305997</v>
      </c>
      <c r="D44" s="111">
        <f t="shared" si="12"/>
        <v>36874583</v>
      </c>
      <c r="E44" s="111">
        <f t="shared" si="12"/>
        <v>43194499</v>
      </c>
      <c r="F44" s="242">
        <f t="shared" si="12"/>
        <v>2256686</v>
      </c>
      <c r="G44" s="242">
        <f t="shared" si="12"/>
        <v>2345419</v>
      </c>
      <c r="H44" s="242">
        <f t="shared" si="12"/>
        <v>11057184</v>
      </c>
      <c r="I44" s="242">
        <f t="shared" si="12"/>
        <v>11915453</v>
      </c>
      <c r="J44" s="111">
        <f t="shared" si="12"/>
        <v>35671166</v>
      </c>
      <c r="K44" s="111">
        <f t="shared" si="12"/>
        <v>40186985</v>
      </c>
      <c r="L44" s="242">
        <f t="shared" si="12"/>
        <v>11045618</v>
      </c>
      <c r="M44" s="242">
        <f t="shared" si="12"/>
        <v>11792096</v>
      </c>
      <c r="N44" s="242">
        <f t="shared" si="12"/>
        <v>64255</v>
      </c>
      <c r="O44" s="242">
        <f t="shared" si="12"/>
        <v>779404</v>
      </c>
      <c r="P44" s="111">
        <f t="shared" si="12"/>
        <v>28042814</v>
      </c>
      <c r="Q44" s="111">
        <f t="shared" si="12"/>
        <v>43164975</v>
      </c>
      <c r="R44" s="242">
        <f t="shared" si="12"/>
        <v>1531686</v>
      </c>
      <c r="S44" s="242">
        <f t="shared" si="12"/>
        <v>1758636</v>
      </c>
      <c r="T44" s="242">
        <f t="shared" si="12"/>
        <v>2503564</v>
      </c>
      <c r="U44" s="242">
        <f t="shared" si="12"/>
        <v>3497887</v>
      </c>
      <c r="V44" s="111">
        <f t="shared" si="12"/>
        <v>593512</v>
      </c>
      <c r="W44" s="111">
        <f t="shared" si="12"/>
        <v>631109</v>
      </c>
      <c r="X44" s="242">
        <f t="shared" si="12"/>
        <v>941498</v>
      </c>
      <c r="Y44" s="242">
        <f t="shared" si="12"/>
        <v>884764</v>
      </c>
      <c r="Z44" s="242">
        <f t="shared" si="12"/>
        <v>6041623</v>
      </c>
      <c r="AA44" s="242">
        <f t="shared" si="12"/>
        <v>6492223</v>
      </c>
      <c r="AB44" s="111"/>
      <c r="AC44" s="111"/>
      <c r="AD44" s="242">
        <f t="shared" si="12"/>
        <v>334138.2</v>
      </c>
      <c r="AE44" s="242">
        <f t="shared" si="12"/>
        <v>334046</v>
      </c>
      <c r="AF44" s="242">
        <f t="shared" si="12"/>
        <v>2664561</v>
      </c>
      <c r="AG44" s="242">
        <f t="shared" si="12"/>
        <v>4546548</v>
      </c>
      <c r="AH44" s="111">
        <f t="shared" si="12"/>
        <v>1231514</v>
      </c>
      <c r="AI44" s="111">
        <f t="shared" si="12"/>
        <v>1428855</v>
      </c>
      <c r="AJ44" s="242"/>
      <c r="AK44" s="242"/>
      <c r="AL44" s="242">
        <f t="shared" si="12"/>
        <v>1695767</v>
      </c>
      <c r="AM44" s="242">
        <f t="shared" si="12"/>
        <v>2137433</v>
      </c>
      <c r="AN44" s="111">
        <f t="shared" si="12"/>
        <v>19381</v>
      </c>
      <c r="AO44" s="111">
        <f t="shared" si="12"/>
        <v>19381</v>
      </c>
      <c r="AP44" s="242">
        <f t="shared" si="12"/>
        <v>1319789</v>
      </c>
      <c r="AQ44" s="242">
        <f t="shared" si="12"/>
        <v>1760848</v>
      </c>
      <c r="AR44" s="242">
        <f t="shared" si="12"/>
        <v>477197</v>
      </c>
      <c r="AS44" s="242">
        <f t="shared" si="12"/>
        <v>526153</v>
      </c>
      <c r="AT44" s="111">
        <f t="shared" si="12"/>
        <v>975102</v>
      </c>
      <c r="AU44" s="111">
        <f t="shared" si="12"/>
        <v>1641678</v>
      </c>
      <c r="AV44" s="242">
        <f t="shared" si="12"/>
        <v>4254318</v>
      </c>
      <c r="AW44" s="242">
        <f t="shared" si="12"/>
        <v>6558403</v>
      </c>
      <c r="AX44" s="242">
        <f t="shared" si="12"/>
        <v>138591</v>
      </c>
      <c r="AY44" s="242">
        <f t="shared" si="12"/>
        <v>179228</v>
      </c>
      <c r="AZ44" s="111">
        <f t="shared" si="12"/>
        <v>331697</v>
      </c>
      <c r="BA44" s="111">
        <f t="shared" si="12"/>
        <v>350196</v>
      </c>
      <c r="BB44" s="242">
        <f t="shared" si="12"/>
        <v>1178050</v>
      </c>
      <c r="BC44" s="242">
        <f t="shared" si="12"/>
        <v>1690313</v>
      </c>
      <c r="BD44" s="242">
        <f t="shared" si="12"/>
        <v>57468</v>
      </c>
      <c r="BE44" s="242">
        <f t="shared" si="12"/>
        <v>67777</v>
      </c>
      <c r="BF44" s="111">
        <f t="shared" si="12"/>
        <v>13641</v>
      </c>
      <c r="BG44" s="111">
        <f t="shared" si="12"/>
        <v>13641</v>
      </c>
      <c r="BH44" s="242">
        <f t="shared" si="12"/>
        <v>34864</v>
      </c>
      <c r="BI44" s="242">
        <f t="shared" si="12"/>
        <v>23536</v>
      </c>
      <c r="BJ44" s="242">
        <f t="shared" si="12"/>
        <v>464720</v>
      </c>
      <c r="BK44" s="242">
        <f t="shared" si="12"/>
        <v>601790</v>
      </c>
      <c r="BL44" s="111">
        <f t="shared" si="12"/>
        <v>4985031</v>
      </c>
      <c r="BM44" s="111">
        <f t="shared" si="12"/>
        <v>6084891</v>
      </c>
      <c r="BN44" s="242">
        <f t="shared" si="12"/>
        <v>358406</v>
      </c>
      <c r="BO44" s="242">
        <f t="shared" ref="BO44:DZ44" si="13">BO43+BO40</f>
        <v>771253</v>
      </c>
      <c r="BP44" s="242">
        <f t="shared" si="13"/>
        <v>885322</v>
      </c>
      <c r="BQ44" s="242">
        <f t="shared" si="13"/>
        <v>1179083</v>
      </c>
      <c r="BR44" s="111">
        <f t="shared" si="13"/>
        <v>356009</v>
      </c>
      <c r="BS44" s="111">
        <f t="shared" si="13"/>
        <v>468158</v>
      </c>
      <c r="BT44" s="242">
        <f t="shared" si="13"/>
        <v>6818</v>
      </c>
      <c r="BU44" s="242">
        <f t="shared" si="13"/>
        <v>25644</v>
      </c>
      <c r="BV44" s="242">
        <f t="shared" si="13"/>
        <v>92052</v>
      </c>
      <c r="BW44" s="242">
        <f t="shared" si="13"/>
        <v>238418</v>
      </c>
      <c r="BX44" s="111">
        <f t="shared" si="13"/>
        <v>26652</v>
      </c>
      <c r="BY44" s="111">
        <f t="shared" si="13"/>
        <v>26652</v>
      </c>
      <c r="BZ44" s="242">
        <f t="shared" si="13"/>
        <v>17226589</v>
      </c>
      <c r="CA44" s="242">
        <f t="shared" si="13"/>
        <v>25523496</v>
      </c>
      <c r="CB44" s="242">
        <f t="shared" si="13"/>
        <v>4520768</v>
      </c>
      <c r="CC44" s="242">
        <f t="shared" si="13"/>
        <v>6990260</v>
      </c>
      <c r="CD44" s="111">
        <f t="shared" si="13"/>
        <v>1743957</v>
      </c>
      <c r="CE44" s="111">
        <f t="shared" si="13"/>
        <v>2041410</v>
      </c>
      <c r="CF44" s="242">
        <f t="shared" si="13"/>
        <v>1252389</v>
      </c>
      <c r="CG44" s="242">
        <f t="shared" si="13"/>
        <v>1595157</v>
      </c>
      <c r="CH44" s="242">
        <f t="shared" si="13"/>
        <v>211360</v>
      </c>
      <c r="CI44" s="242">
        <f t="shared" si="13"/>
        <v>287638</v>
      </c>
      <c r="CJ44" s="111">
        <f t="shared" si="13"/>
        <v>216280</v>
      </c>
      <c r="CK44" s="111">
        <f t="shared" si="13"/>
        <v>216280</v>
      </c>
      <c r="CL44" s="242">
        <f t="shared" si="13"/>
        <v>52803</v>
      </c>
      <c r="CM44" s="242">
        <f t="shared" si="13"/>
        <v>55349</v>
      </c>
      <c r="CN44" s="242">
        <f t="shared" si="13"/>
        <v>162543</v>
      </c>
      <c r="CO44" s="242">
        <f t="shared" si="13"/>
        <v>274673</v>
      </c>
      <c r="CP44" s="111">
        <f t="shared" si="13"/>
        <v>184041</v>
      </c>
      <c r="CQ44" s="111">
        <f t="shared" si="13"/>
        <v>242378</v>
      </c>
      <c r="CR44" s="242">
        <f t="shared" si="13"/>
        <v>5995.2999999999993</v>
      </c>
      <c r="CS44" s="242">
        <f t="shared" si="13"/>
        <v>5995.2999999999993</v>
      </c>
      <c r="CT44" s="242">
        <f t="shared" si="13"/>
        <v>359374</v>
      </c>
      <c r="CU44" s="242">
        <f t="shared" si="13"/>
        <v>567495</v>
      </c>
      <c r="CV44" s="111">
        <f t="shared" si="13"/>
        <v>10948.599999999999</v>
      </c>
      <c r="CW44" s="111">
        <f t="shared" si="13"/>
        <v>65219</v>
      </c>
      <c r="CX44" s="242">
        <f t="shared" si="13"/>
        <v>720569</v>
      </c>
      <c r="CY44" s="242">
        <f t="shared" si="13"/>
        <v>650913</v>
      </c>
      <c r="CZ44" s="242">
        <f t="shared" si="13"/>
        <v>720154</v>
      </c>
      <c r="DA44" s="242">
        <f t="shared" si="13"/>
        <v>1149380</v>
      </c>
      <c r="DB44" s="111">
        <f t="shared" si="13"/>
        <v>8142463</v>
      </c>
      <c r="DC44" s="111">
        <f t="shared" si="13"/>
        <v>8947316</v>
      </c>
      <c r="DD44" s="242">
        <f t="shared" si="13"/>
        <v>558019</v>
      </c>
      <c r="DE44" s="242">
        <f t="shared" si="13"/>
        <v>553175</v>
      </c>
      <c r="DF44" s="242">
        <f t="shared" si="13"/>
        <v>7530</v>
      </c>
      <c r="DG44" s="242">
        <f t="shared" si="13"/>
        <v>15700</v>
      </c>
      <c r="DH44" s="111">
        <f t="shared" si="13"/>
        <v>39383</v>
      </c>
      <c r="DI44" s="111">
        <f t="shared" si="13"/>
        <v>98165</v>
      </c>
      <c r="DJ44" s="242">
        <f t="shared" si="13"/>
        <v>181303</v>
      </c>
      <c r="DK44" s="242">
        <f t="shared" si="13"/>
        <v>299262</v>
      </c>
      <c r="DL44" s="242">
        <f t="shared" si="13"/>
        <v>546451</v>
      </c>
      <c r="DM44" s="242">
        <f t="shared" si="13"/>
        <v>436414</v>
      </c>
      <c r="DN44" s="111">
        <f t="shared" si="13"/>
        <v>4981427</v>
      </c>
      <c r="DO44" s="111">
        <f t="shared" si="13"/>
        <v>8143589</v>
      </c>
      <c r="DP44" s="242">
        <f t="shared" si="13"/>
        <v>990951</v>
      </c>
      <c r="DQ44" s="242">
        <f t="shared" si="13"/>
        <v>1228536</v>
      </c>
      <c r="DR44" s="242">
        <f t="shared" si="13"/>
        <v>4806156</v>
      </c>
      <c r="DS44" s="242">
        <f t="shared" si="13"/>
        <v>5210886</v>
      </c>
      <c r="DT44" s="111">
        <f t="shared" si="13"/>
        <v>10498985</v>
      </c>
      <c r="DU44" s="111">
        <f t="shared" si="13"/>
        <v>11138549</v>
      </c>
      <c r="DV44" s="242">
        <f t="shared" si="13"/>
        <v>447512</v>
      </c>
      <c r="DW44" s="242">
        <f t="shared" si="13"/>
        <v>494657</v>
      </c>
      <c r="DX44" s="242">
        <f t="shared" si="13"/>
        <v>226069</v>
      </c>
      <c r="DY44" s="242">
        <f t="shared" si="13"/>
        <v>252562</v>
      </c>
      <c r="DZ44" s="111">
        <f t="shared" si="13"/>
        <v>22992</v>
      </c>
      <c r="EA44" s="111">
        <f t="shared" ref="EA44:ES44" si="14">EA43+EA40</f>
        <v>23525</v>
      </c>
      <c r="EB44" s="242">
        <f t="shared" si="14"/>
        <v>549212</v>
      </c>
      <c r="EC44" s="242">
        <f t="shared" si="14"/>
        <v>762971</v>
      </c>
      <c r="ED44" s="242">
        <f t="shared" si="14"/>
        <v>1256810</v>
      </c>
      <c r="EE44" s="242">
        <f t="shared" si="14"/>
        <v>1747118</v>
      </c>
      <c r="EF44" s="111">
        <f t="shared" si="14"/>
        <v>584988</v>
      </c>
      <c r="EG44" s="111">
        <f t="shared" si="14"/>
        <v>768737</v>
      </c>
      <c r="EH44" s="242">
        <f t="shared" si="14"/>
        <v>3301378</v>
      </c>
      <c r="EI44" s="242">
        <f t="shared" si="14"/>
        <v>3248499</v>
      </c>
      <c r="EJ44" s="242">
        <f t="shared" si="14"/>
        <v>1751188</v>
      </c>
      <c r="EK44" s="242">
        <f t="shared" si="14"/>
        <v>2030645</v>
      </c>
      <c r="EL44" s="111">
        <f t="shared" si="14"/>
        <v>815061</v>
      </c>
      <c r="EM44" s="111">
        <f t="shared" si="14"/>
        <v>1034418</v>
      </c>
      <c r="EN44" s="242">
        <f t="shared" si="14"/>
        <v>139822</v>
      </c>
      <c r="EO44" s="242">
        <f t="shared" si="14"/>
        <v>178354</v>
      </c>
      <c r="EP44" s="242">
        <f t="shared" si="14"/>
        <v>551057</v>
      </c>
      <c r="EQ44" s="242">
        <f t="shared" si="14"/>
        <v>567613</v>
      </c>
      <c r="ER44" s="111">
        <f t="shared" si="14"/>
        <v>78496</v>
      </c>
      <c r="ES44" s="111">
        <f t="shared" si="14"/>
        <v>111342</v>
      </c>
    </row>
    <row r="45" spans="1:149">
      <c r="A45" s="15" t="s">
        <v>50</v>
      </c>
      <c r="B45" s="242">
        <v>184106790</v>
      </c>
      <c r="C45" s="242">
        <v>582733829</v>
      </c>
      <c r="D45" s="111">
        <v>54345967</v>
      </c>
      <c r="E45" s="111">
        <v>62475887</v>
      </c>
      <c r="F45" s="242">
        <v>6817593</v>
      </c>
      <c r="G45" s="242">
        <v>6855925</v>
      </c>
      <c r="H45" s="242">
        <v>25332459</v>
      </c>
      <c r="I45" s="242">
        <v>27623234</v>
      </c>
      <c r="J45" s="111">
        <v>41107514</v>
      </c>
      <c r="K45" s="111">
        <v>51173023</v>
      </c>
      <c r="L45" s="242">
        <v>15621815</v>
      </c>
      <c r="M45" s="242">
        <v>17386493</v>
      </c>
      <c r="N45" s="242">
        <v>365328</v>
      </c>
      <c r="O45" s="242">
        <v>1038804</v>
      </c>
      <c r="P45" s="111">
        <v>33106495</v>
      </c>
      <c r="Q45" s="111">
        <v>57351541</v>
      </c>
      <c r="R45" s="242">
        <v>9109117</v>
      </c>
      <c r="S45" s="242">
        <v>9426563</v>
      </c>
      <c r="T45" s="242">
        <v>3961570</v>
      </c>
      <c r="U45" s="242">
        <v>4497740</v>
      </c>
      <c r="V45" s="111">
        <v>3186253</v>
      </c>
      <c r="W45" s="111">
        <v>3376414</v>
      </c>
      <c r="X45" s="242">
        <v>1936703</v>
      </c>
      <c r="Y45" s="242">
        <v>2059283</v>
      </c>
      <c r="Z45" s="242">
        <v>12711593</v>
      </c>
      <c r="AA45" s="242">
        <v>13091536</v>
      </c>
      <c r="AB45" s="111"/>
      <c r="AC45" s="111"/>
      <c r="AD45" s="242">
        <v>2447361.8000000007</v>
      </c>
      <c r="AE45" s="242">
        <v>2467650.1000000006</v>
      </c>
      <c r="AF45" s="242">
        <v>5577542</v>
      </c>
      <c r="AG45" s="242">
        <v>7477373</v>
      </c>
      <c r="AH45" s="111">
        <v>1824648</v>
      </c>
      <c r="AI45" s="111">
        <v>2102645</v>
      </c>
      <c r="AJ45" s="242"/>
      <c r="AK45" s="242"/>
      <c r="AL45" s="242">
        <v>2918351</v>
      </c>
      <c r="AM45" s="242">
        <v>2835410</v>
      </c>
      <c r="AN45" s="111">
        <v>245155</v>
      </c>
      <c r="AO45" s="111">
        <v>240643</v>
      </c>
      <c r="AP45" s="242">
        <v>3869625</v>
      </c>
      <c r="AQ45" s="242">
        <v>5071800</v>
      </c>
      <c r="AR45" s="242">
        <v>1258312</v>
      </c>
      <c r="AS45" s="242">
        <v>1189915</v>
      </c>
      <c r="AT45" s="111">
        <v>1390429</v>
      </c>
      <c r="AU45" s="111">
        <v>2001382</v>
      </c>
      <c r="AV45" s="242">
        <v>5131033</v>
      </c>
      <c r="AW45" s="242">
        <v>7880126</v>
      </c>
      <c r="AX45" s="242">
        <v>569320</v>
      </c>
      <c r="AY45" s="242">
        <v>696095</v>
      </c>
      <c r="AZ45" s="111">
        <v>491429</v>
      </c>
      <c r="BA45" s="111">
        <v>588155</v>
      </c>
      <c r="BB45" s="242">
        <v>1681330</v>
      </c>
      <c r="BC45" s="242">
        <v>2261215</v>
      </c>
      <c r="BD45" s="242">
        <v>579371</v>
      </c>
      <c r="BE45" s="242">
        <v>575802</v>
      </c>
      <c r="BF45" s="111">
        <v>80149</v>
      </c>
      <c r="BG45" s="111">
        <v>80712</v>
      </c>
      <c r="BH45" s="242">
        <v>331314</v>
      </c>
      <c r="BI45" s="242">
        <v>298322</v>
      </c>
      <c r="BJ45" s="242">
        <v>883615</v>
      </c>
      <c r="BK45" s="242">
        <v>946868</v>
      </c>
      <c r="BL45" s="111">
        <v>6183781</v>
      </c>
      <c r="BM45" s="111">
        <v>8287759</v>
      </c>
      <c r="BN45" s="242">
        <v>1980410</v>
      </c>
      <c r="BO45" s="242">
        <v>2165289</v>
      </c>
      <c r="BP45" s="242">
        <v>1753835</v>
      </c>
      <c r="BQ45" s="242">
        <v>1899192</v>
      </c>
      <c r="BR45" s="111">
        <v>1491217</v>
      </c>
      <c r="BS45" s="111">
        <v>1742469</v>
      </c>
      <c r="BT45" s="242">
        <v>102522</v>
      </c>
      <c r="BU45" s="242">
        <v>117753</v>
      </c>
      <c r="BV45" s="242">
        <v>516447</v>
      </c>
      <c r="BW45" s="242">
        <v>645187</v>
      </c>
      <c r="BX45" s="111">
        <v>271649</v>
      </c>
      <c r="BY45" s="111">
        <v>271649</v>
      </c>
      <c r="BZ45" s="242">
        <v>29088619</v>
      </c>
      <c r="CA45" s="242">
        <v>45418410</v>
      </c>
      <c r="CB45" s="242">
        <v>4673527</v>
      </c>
      <c r="CC45" s="242">
        <v>8376168</v>
      </c>
      <c r="CD45" s="111">
        <v>4477416</v>
      </c>
      <c r="CE45" s="111">
        <v>4970728</v>
      </c>
      <c r="CF45" s="242">
        <v>3323320</v>
      </c>
      <c r="CG45" s="242">
        <v>4354542</v>
      </c>
      <c r="CH45" s="242">
        <v>1168617</v>
      </c>
      <c r="CI45" s="242">
        <v>1128397</v>
      </c>
      <c r="CJ45" s="111">
        <v>879454</v>
      </c>
      <c r="CK45" s="111">
        <v>814861</v>
      </c>
      <c r="CL45" s="242">
        <v>669392</v>
      </c>
      <c r="CM45" s="242">
        <v>676344</v>
      </c>
      <c r="CN45" s="242">
        <v>631076</v>
      </c>
      <c r="CO45" s="242">
        <v>710828</v>
      </c>
      <c r="CP45" s="111">
        <v>488869</v>
      </c>
      <c r="CQ45" s="111">
        <v>685261</v>
      </c>
      <c r="CR45" s="242">
        <v>79833.100000000006</v>
      </c>
      <c r="CS45" s="242">
        <v>79833.100000000006</v>
      </c>
      <c r="CT45" s="242">
        <v>731311</v>
      </c>
      <c r="CU45" s="242">
        <v>878608</v>
      </c>
      <c r="CV45" s="111">
        <v>213016.5</v>
      </c>
      <c r="CW45" s="111">
        <v>268886.80000000005</v>
      </c>
      <c r="CX45" s="242">
        <v>1126326</v>
      </c>
      <c r="CY45" s="242">
        <v>1305495</v>
      </c>
      <c r="CZ45" s="242">
        <v>1062897</v>
      </c>
      <c r="DA45" s="242">
        <v>1450924</v>
      </c>
      <c r="DB45" s="111">
        <v>8528550</v>
      </c>
      <c r="DC45" s="111">
        <v>13195382</v>
      </c>
      <c r="DD45" s="242">
        <v>1246748</v>
      </c>
      <c r="DE45" s="242">
        <v>1596583</v>
      </c>
      <c r="DF45" s="242">
        <v>865994</v>
      </c>
      <c r="DG45" s="242">
        <v>865482</v>
      </c>
      <c r="DH45" s="111">
        <v>301127</v>
      </c>
      <c r="DI45" s="111">
        <v>382045</v>
      </c>
      <c r="DJ45" s="242">
        <v>213420</v>
      </c>
      <c r="DK45" s="242">
        <v>315625</v>
      </c>
      <c r="DL45" s="242">
        <v>621220</v>
      </c>
      <c r="DM45" s="242">
        <v>879479</v>
      </c>
      <c r="DN45" s="111">
        <v>5460489</v>
      </c>
      <c r="DO45" s="111">
        <v>8839237</v>
      </c>
      <c r="DP45" s="242">
        <v>4673914</v>
      </c>
      <c r="DQ45" s="242">
        <v>5374026</v>
      </c>
      <c r="DR45" s="242">
        <v>10520712</v>
      </c>
      <c r="DS45" s="242">
        <v>12724568</v>
      </c>
      <c r="DT45" s="111">
        <v>12312627</v>
      </c>
      <c r="DU45" s="111">
        <v>15325334</v>
      </c>
      <c r="DV45" s="242">
        <v>1034166</v>
      </c>
      <c r="DW45" s="242">
        <v>1050268</v>
      </c>
      <c r="DX45" s="242">
        <v>699618</v>
      </c>
      <c r="DY45" s="242">
        <v>696923</v>
      </c>
      <c r="DZ45" s="111">
        <v>405917</v>
      </c>
      <c r="EA45" s="111">
        <v>402411</v>
      </c>
      <c r="EB45" s="242">
        <v>2633734</v>
      </c>
      <c r="EC45" s="242">
        <v>2692957</v>
      </c>
      <c r="ED45" s="242">
        <v>2780523</v>
      </c>
      <c r="EE45" s="242">
        <v>3334310</v>
      </c>
      <c r="EF45" s="111">
        <v>1196674</v>
      </c>
      <c r="EG45" s="111">
        <v>1358212</v>
      </c>
      <c r="EH45" s="242">
        <v>4354935</v>
      </c>
      <c r="EI45" s="242">
        <v>4526469</v>
      </c>
      <c r="EJ45" s="242">
        <v>3444762</v>
      </c>
      <c r="EK45" s="242">
        <v>4463586</v>
      </c>
      <c r="EL45" s="111">
        <v>1868283</v>
      </c>
      <c r="EM45" s="111">
        <v>1668066</v>
      </c>
      <c r="EN45" s="242">
        <v>783616</v>
      </c>
      <c r="EO45" s="242">
        <v>815993</v>
      </c>
      <c r="EP45" s="242">
        <v>1399154</v>
      </c>
      <c r="EQ45" s="242">
        <v>1586705</v>
      </c>
      <c r="ER45" s="111">
        <v>821921</v>
      </c>
      <c r="ES45" s="111">
        <v>750245</v>
      </c>
    </row>
    <row r="46" spans="1:149" ht="6.65" customHeight="1">
      <c r="A46" s="16"/>
      <c r="B46" s="109"/>
      <c r="C46" s="109"/>
      <c r="D46" s="110"/>
      <c r="E46" s="110"/>
      <c r="F46" s="109"/>
      <c r="G46" s="109"/>
      <c r="H46" s="109"/>
      <c r="I46" s="109"/>
      <c r="J46" s="110"/>
      <c r="K46" s="110"/>
      <c r="L46" s="109"/>
      <c r="M46" s="109"/>
      <c r="N46" s="109"/>
      <c r="O46" s="109"/>
      <c r="P46" s="110"/>
      <c r="Q46" s="110"/>
      <c r="R46" s="109"/>
      <c r="S46" s="109"/>
      <c r="T46" s="109"/>
      <c r="U46" s="109"/>
      <c r="V46" s="110"/>
      <c r="W46" s="110"/>
      <c r="X46" s="109"/>
      <c r="Y46" s="109"/>
      <c r="Z46" s="109"/>
      <c r="AA46" s="109"/>
      <c r="AB46" s="110"/>
      <c r="AC46" s="110"/>
      <c r="AD46" s="109"/>
      <c r="AE46" s="109"/>
      <c r="AF46" s="109"/>
      <c r="AG46" s="109"/>
      <c r="AH46" s="110"/>
      <c r="AI46" s="110"/>
      <c r="AJ46" s="109"/>
      <c r="AK46" s="109"/>
      <c r="AL46" s="109"/>
      <c r="AM46" s="109"/>
      <c r="AN46" s="110"/>
      <c r="AO46" s="110"/>
      <c r="AP46" s="109"/>
      <c r="AQ46" s="109"/>
      <c r="AR46" s="109"/>
      <c r="AS46" s="109"/>
      <c r="AT46" s="110"/>
      <c r="AU46" s="110"/>
      <c r="AV46" s="109"/>
      <c r="AW46" s="109"/>
      <c r="AX46" s="109"/>
      <c r="AY46" s="109"/>
      <c r="AZ46" s="110"/>
      <c r="BA46" s="110"/>
      <c r="BB46" s="109"/>
      <c r="BC46" s="109"/>
      <c r="BD46" s="109"/>
      <c r="BE46" s="109"/>
      <c r="BF46" s="110"/>
      <c r="BG46" s="110"/>
      <c r="BH46" s="109"/>
      <c r="BI46" s="109"/>
      <c r="BJ46" s="109"/>
      <c r="BK46" s="109"/>
      <c r="BL46" s="110"/>
      <c r="BM46" s="110"/>
      <c r="BN46" s="109"/>
      <c r="BO46" s="109"/>
      <c r="BP46" s="109"/>
      <c r="BQ46" s="109"/>
      <c r="BR46" s="110"/>
      <c r="BS46" s="110"/>
      <c r="BT46" s="109"/>
      <c r="BU46" s="109"/>
      <c r="BV46" s="109"/>
      <c r="BW46" s="109"/>
      <c r="BX46" s="110"/>
      <c r="BY46" s="110"/>
      <c r="BZ46" s="109"/>
      <c r="CA46" s="109"/>
      <c r="CB46" s="109"/>
      <c r="CC46" s="109"/>
      <c r="CD46" s="110"/>
      <c r="CE46" s="110"/>
      <c r="CF46" s="109"/>
      <c r="CG46" s="109"/>
      <c r="CH46" s="109"/>
      <c r="CI46" s="109"/>
      <c r="CJ46" s="110"/>
      <c r="CK46" s="110"/>
      <c r="CL46" s="109"/>
      <c r="CM46" s="109"/>
      <c r="CN46" s="109"/>
      <c r="CO46" s="109"/>
      <c r="CP46" s="110"/>
      <c r="CQ46" s="110"/>
      <c r="CR46" s="109"/>
      <c r="CS46" s="109"/>
      <c r="CT46" s="109"/>
      <c r="CU46" s="109"/>
      <c r="CV46" s="110"/>
      <c r="CW46" s="110"/>
      <c r="CX46" s="109"/>
      <c r="CY46" s="109"/>
      <c r="CZ46" s="109"/>
      <c r="DA46" s="109"/>
      <c r="DB46" s="110"/>
      <c r="DC46" s="110"/>
      <c r="DD46" s="109"/>
      <c r="DE46" s="109"/>
      <c r="DF46" s="109"/>
      <c r="DG46" s="109"/>
      <c r="DH46" s="110"/>
      <c r="DI46" s="110"/>
      <c r="DJ46" s="109"/>
      <c r="DK46" s="109"/>
      <c r="DL46" s="109"/>
      <c r="DM46" s="109"/>
      <c r="DN46" s="110"/>
      <c r="DO46" s="110"/>
      <c r="DP46" s="109"/>
      <c r="DQ46" s="109"/>
      <c r="DR46" s="109"/>
      <c r="DS46" s="109"/>
      <c r="DT46" s="110"/>
      <c r="DU46" s="110"/>
      <c r="DV46" s="109"/>
      <c r="DW46" s="109"/>
      <c r="DX46" s="109"/>
      <c r="DY46" s="109"/>
      <c r="DZ46" s="110"/>
      <c r="EA46" s="110"/>
      <c r="EB46" s="109"/>
      <c r="EC46" s="109"/>
      <c r="ED46" s="109"/>
      <c r="EE46" s="109"/>
      <c r="EF46" s="110"/>
      <c r="EG46" s="110"/>
      <c r="EH46" s="109"/>
      <c r="EI46" s="109"/>
      <c r="EJ46" s="109"/>
      <c r="EK46" s="109"/>
      <c r="EL46" s="110"/>
      <c r="EM46" s="110"/>
      <c r="EN46" s="109"/>
      <c r="EO46" s="109"/>
      <c r="EP46" s="109"/>
      <c r="EQ46" s="109"/>
      <c r="ER46" s="110"/>
      <c r="ES46" s="110"/>
    </row>
    <row r="47" spans="1:149">
      <c r="A47" s="15" t="s">
        <v>51</v>
      </c>
      <c r="B47" s="109"/>
      <c r="C47" s="109"/>
      <c r="D47" s="110"/>
      <c r="E47" s="110"/>
      <c r="F47" s="109"/>
      <c r="G47" s="109"/>
      <c r="H47" s="109"/>
      <c r="I47" s="109"/>
      <c r="J47" s="110"/>
      <c r="K47" s="110"/>
      <c r="L47" s="109"/>
      <c r="M47" s="109"/>
      <c r="N47" s="109"/>
      <c r="O47" s="109"/>
      <c r="P47" s="110"/>
      <c r="Q47" s="110"/>
      <c r="R47" s="109"/>
      <c r="S47" s="109"/>
      <c r="T47" s="109"/>
      <c r="U47" s="109"/>
      <c r="V47" s="110"/>
      <c r="W47" s="110"/>
      <c r="X47" s="109"/>
      <c r="Y47" s="109"/>
      <c r="Z47" s="109"/>
      <c r="AA47" s="109"/>
      <c r="AB47" s="110"/>
      <c r="AC47" s="110"/>
      <c r="AD47" s="109"/>
      <c r="AE47" s="109"/>
      <c r="AF47" s="109"/>
      <c r="AG47" s="109"/>
      <c r="AH47" s="110"/>
      <c r="AI47" s="110"/>
      <c r="AJ47" s="109"/>
      <c r="AK47" s="109"/>
      <c r="AL47" s="109"/>
      <c r="AM47" s="109"/>
      <c r="AN47" s="110"/>
      <c r="AO47" s="110"/>
      <c r="AP47" s="109"/>
      <c r="AQ47" s="109"/>
      <c r="AR47" s="109"/>
      <c r="AS47" s="109"/>
      <c r="AT47" s="110"/>
      <c r="AU47" s="110"/>
      <c r="AV47" s="109"/>
      <c r="AW47" s="109"/>
      <c r="AX47" s="109"/>
      <c r="AY47" s="109"/>
      <c r="AZ47" s="110"/>
      <c r="BA47" s="110"/>
      <c r="BB47" s="109"/>
      <c r="BC47" s="109"/>
      <c r="BD47" s="109"/>
      <c r="BE47" s="109"/>
      <c r="BF47" s="110"/>
      <c r="BG47" s="110"/>
      <c r="BH47" s="109"/>
      <c r="BI47" s="109"/>
      <c r="BJ47" s="109"/>
      <c r="BK47" s="109"/>
      <c r="BL47" s="110"/>
      <c r="BM47" s="110"/>
      <c r="BN47" s="109"/>
      <c r="BO47" s="109"/>
      <c r="BP47" s="109"/>
      <c r="BQ47" s="109"/>
      <c r="BR47" s="110"/>
      <c r="BS47" s="110"/>
      <c r="BT47" s="109"/>
      <c r="BU47" s="109"/>
      <c r="BV47" s="109"/>
      <c r="BW47" s="109"/>
      <c r="BX47" s="110"/>
      <c r="BY47" s="110"/>
      <c r="BZ47" s="109"/>
      <c r="CA47" s="109"/>
      <c r="CB47" s="109"/>
      <c r="CC47" s="109"/>
      <c r="CD47" s="110"/>
      <c r="CE47" s="110"/>
      <c r="CF47" s="109"/>
      <c r="CG47" s="109"/>
      <c r="CH47" s="109"/>
      <c r="CI47" s="109"/>
      <c r="CJ47" s="110"/>
      <c r="CK47" s="110"/>
      <c r="CL47" s="109"/>
      <c r="CM47" s="109"/>
      <c r="CN47" s="109"/>
      <c r="CO47" s="109"/>
      <c r="CP47" s="110"/>
      <c r="CQ47" s="110"/>
      <c r="CR47" s="109"/>
      <c r="CS47" s="109"/>
      <c r="CT47" s="109"/>
      <c r="CU47" s="109"/>
      <c r="CV47" s="110"/>
      <c r="CW47" s="110"/>
      <c r="CX47" s="109"/>
      <c r="CY47" s="109"/>
      <c r="CZ47" s="109"/>
      <c r="DA47" s="109"/>
      <c r="DB47" s="110"/>
      <c r="DC47" s="110"/>
      <c r="DD47" s="109"/>
      <c r="DE47" s="109"/>
      <c r="DF47" s="109"/>
      <c r="DG47" s="109"/>
      <c r="DH47" s="110"/>
      <c r="DI47" s="110"/>
      <c r="DJ47" s="109"/>
      <c r="DK47" s="109"/>
      <c r="DL47" s="109"/>
      <c r="DM47" s="109"/>
      <c r="DN47" s="110"/>
      <c r="DO47" s="110"/>
      <c r="DP47" s="109"/>
      <c r="DQ47" s="109"/>
      <c r="DR47" s="109"/>
      <c r="DS47" s="109"/>
      <c r="DT47" s="110"/>
      <c r="DU47" s="110"/>
      <c r="DV47" s="109"/>
      <c r="DW47" s="109"/>
      <c r="DX47" s="109"/>
      <c r="DY47" s="109"/>
      <c r="DZ47" s="110"/>
      <c r="EA47" s="110"/>
      <c r="EB47" s="109"/>
      <c r="EC47" s="109"/>
      <c r="ED47" s="109"/>
      <c r="EE47" s="109"/>
      <c r="EF47" s="110"/>
      <c r="EG47" s="110"/>
      <c r="EH47" s="109"/>
      <c r="EI47" s="109"/>
      <c r="EJ47" s="109"/>
      <c r="EK47" s="109"/>
      <c r="EL47" s="110"/>
      <c r="EM47" s="110"/>
      <c r="EN47" s="109"/>
      <c r="EO47" s="109"/>
      <c r="EP47" s="109"/>
      <c r="EQ47" s="109"/>
      <c r="ER47" s="110"/>
      <c r="ES47" s="110"/>
    </row>
    <row r="48" spans="1:149">
      <c r="A48" s="16" t="s">
        <v>52</v>
      </c>
      <c r="B48" s="109">
        <v>4971331</v>
      </c>
      <c r="C48" s="109">
        <v>28027176</v>
      </c>
      <c r="D48" s="110">
        <v>1678007</v>
      </c>
      <c r="E48" s="110">
        <v>2180656</v>
      </c>
      <c r="F48" s="109">
        <v>-137336</v>
      </c>
      <c r="G48" s="109">
        <v>-99592</v>
      </c>
      <c r="H48" s="109">
        <v>791911</v>
      </c>
      <c r="I48" s="109">
        <v>1153290</v>
      </c>
      <c r="J48" s="110">
        <v>739572</v>
      </c>
      <c r="K48" s="110">
        <v>1326288</v>
      </c>
      <c r="L48" s="109">
        <v>421035</v>
      </c>
      <c r="M48" s="109">
        <v>560239</v>
      </c>
      <c r="N48" s="109">
        <v>29562</v>
      </c>
      <c r="O48" s="109">
        <v>13640</v>
      </c>
      <c r="P48" s="110">
        <v>1206195</v>
      </c>
      <c r="Q48" s="110">
        <v>1305489</v>
      </c>
      <c r="R48" s="109">
        <v>248227</v>
      </c>
      <c r="S48" s="109">
        <v>291012</v>
      </c>
      <c r="T48" s="109">
        <v>928</v>
      </c>
      <c r="U48" s="109">
        <v>30077</v>
      </c>
      <c r="V48" s="110">
        <v>95055</v>
      </c>
      <c r="W48" s="110">
        <v>105570</v>
      </c>
      <c r="X48" s="109">
        <v>36524</v>
      </c>
      <c r="Y48" s="109">
        <v>43677</v>
      </c>
      <c r="Z48" s="109">
        <v>245649</v>
      </c>
      <c r="AA48" s="109">
        <v>239746</v>
      </c>
      <c r="AB48" s="110"/>
      <c r="AC48" s="110"/>
      <c r="AD48" s="109">
        <v>66710.2</v>
      </c>
      <c r="AE48" s="109">
        <v>67549.100000000006</v>
      </c>
      <c r="AF48" s="109">
        <v>311049</v>
      </c>
      <c r="AG48" s="109">
        <v>298485</v>
      </c>
      <c r="AH48" s="110">
        <v>-22879</v>
      </c>
      <c r="AI48" s="110">
        <v>-12210</v>
      </c>
      <c r="AJ48" s="109"/>
      <c r="AK48" s="109"/>
      <c r="AL48" s="109">
        <v>-2227</v>
      </c>
      <c r="AM48" s="109">
        <v>-8887</v>
      </c>
      <c r="AN48" s="110">
        <v>2623</v>
      </c>
      <c r="AO48" s="110">
        <v>735</v>
      </c>
      <c r="AP48" s="109">
        <v>137071</v>
      </c>
      <c r="AQ48" s="109">
        <v>262875</v>
      </c>
      <c r="AR48" s="109">
        <v>80407</v>
      </c>
      <c r="AS48" s="109">
        <v>61327</v>
      </c>
      <c r="AT48" s="110">
        <v>49587</v>
      </c>
      <c r="AU48" s="110">
        <v>44800</v>
      </c>
      <c r="AV48" s="109">
        <v>-139210</v>
      </c>
      <c r="AW48" s="109">
        <v>-34747</v>
      </c>
      <c r="AX48" s="109">
        <v>44395</v>
      </c>
      <c r="AY48" s="109">
        <v>69360</v>
      </c>
      <c r="AZ48" s="110">
        <v>19779</v>
      </c>
      <c r="BA48" s="110">
        <v>32406</v>
      </c>
      <c r="BB48" s="109">
        <v>-15408</v>
      </c>
      <c r="BC48" s="109">
        <v>35723</v>
      </c>
      <c r="BD48" s="109">
        <v>29843</v>
      </c>
      <c r="BE48" s="109">
        <v>33478</v>
      </c>
      <c r="BF48" s="110">
        <v>-10531</v>
      </c>
      <c r="BG48" s="110">
        <v>-10462</v>
      </c>
      <c r="BH48" s="109">
        <v>-3002</v>
      </c>
      <c r="BI48" s="109">
        <v>346</v>
      </c>
      <c r="BJ48" s="109">
        <v>3865</v>
      </c>
      <c r="BK48" s="109">
        <v>995</v>
      </c>
      <c r="BL48" s="110">
        <v>1206</v>
      </c>
      <c r="BM48" s="110">
        <v>144696</v>
      </c>
      <c r="BN48" s="109">
        <v>217096</v>
      </c>
      <c r="BO48" s="109">
        <v>227891</v>
      </c>
      <c r="BP48" s="109">
        <v>-1788</v>
      </c>
      <c r="BQ48" s="109">
        <v>22344</v>
      </c>
      <c r="BR48" s="110">
        <v>7942</v>
      </c>
      <c r="BS48" s="110">
        <v>27571</v>
      </c>
      <c r="BT48" s="109">
        <v>3249</v>
      </c>
      <c r="BU48" s="109">
        <v>1798</v>
      </c>
      <c r="BV48" s="109">
        <v>17522</v>
      </c>
      <c r="BW48" s="109">
        <v>2679</v>
      </c>
      <c r="BX48" s="110">
        <v>2049</v>
      </c>
      <c r="BY48" s="110">
        <v>2049</v>
      </c>
      <c r="BZ48" s="109">
        <v>-530572</v>
      </c>
      <c r="CA48" s="109">
        <v>556795</v>
      </c>
      <c r="CB48" s="109">
        <v>236423</v>
      </c>
      <c r="CC48" s="109">
        <v>360985</v>
      </c>
      <c r="CD48" s="110">
        <v>109343</v>
      </c>
      <c r="CE48" s="110">
        <v>159983</v>
      </c>
      <c r="CF48" s="109">
        <v>142044</v>
      </c>
      <c r="CG48" s="109">
        <v>231954</v>
      </c>
      <c r="CH48" s="109">
        <v>29478</v>
      </c>
      <c r="CI48" s="109">
        <v>29030</v>
      </c>
      <c r="CJ48" s="110">
        <v>51460</v>
      </c>
      <c r="CK48" s="110">
        <v>29027</v>
      </c>
      <c r="CL48" s="109">
        <v>21017</v>
      </c>
      <c r="CM48" s="109">
        <v>17662</v>
      </c>
      <c r="CN48" s="109">
        <v>8731</v>
      </c>
      <c r="CO48" s="109">
        <v>16064</v>
      </c>
      <c r="CP48" s="110">
        <v>52836</v>
      </c>
      <c r="CQ48" s="110">
        <v>68587</v>
      </c>
      <c r="CR48" s="109">
        <v>11772.7</v>
      </c>
      <c r="CS48" s="109">
        <v>11772.7</v>
      </c>
      <c r="CT48" s="109">
        <v>106299</v>
      </c>
      <c r="CU48" s="109">
        <v>107137</v>
      </c>
      <c r="CV48" s="110">
        <v>26455.7</v>
      </c>
      <c r="CW48" s="110">
        <v>28103.200000000001</v>
      </c>
      <c r="CX48" s="109">
        <v>89509</v>
      </c>
      <c r="CY48" s="109">
        <v>90640</v>
      </c>
      <c r="CZ48" s="109">
        <v>51706</v>
      </c>
      <c r="DA48" s="109">
        <v>123623</v>
      </c>
      <c r="DB48" s="110">
        <v>9661</v>
      </c>
      <c r="DC48" s="110">
        <v>485640</v>
      </c>
      <c r="DD48" s="109">
        <v>34177</v>
      </c>
      <c r="DE48" s="109">
        <v>95901</v>
      </c>
      <c r="DF48" s="109">
        <v>5662</v>
      </c>
      <c r="DG48" s="109">
        <v>5380</v>
      </c>
      <c r="DH48" s="110">
        <v>13277</v>
      </c>
      <c r="DI48" s="110">
        <v>9197</v>
      </c>
      <c r="DJ48" s="109">
        <v>21910</v>
      </c>
      <c r="DK48" s="109">
        <v>20331</v>
      </c>
      <c r="DL48" s="109">
        <v>29268</v>
      </c>
      <c r="DM48" s="109">
        <v>71684</v>
      </c>
      <c r="DN48" s="110">
        <v>123902</v>
      </c>
      <c r="DO48" s="110">
        <v>200197</v>
      </c>
      <c r="DP48" s="109">
        <v>425457</v>
      </c>
      <c r="DQ48" s="109">
        <v>493751</v>
      </c>
      <c r="DR48" s="109">
        <v>265466</v>
      </c>
      <c r="DS48" s="109">
        <v>384793</v>
      </c>
      <c r="DT48" s="110">
        <v>15970</v>
      </c>
      <c r="DU48" s="110">
        <v>450874</v>
      </c>
      <c r="DV48" s="109">
        <v>78277</v>
      </c>
      <c r="DW48" s="109">
        <v>78538</v>
      </c>
      <c r="DX48" s="109">
        <v>47750</v>
      </c>
      <c r="DY48" s="109">
        <v>53245</v>
      </c>
      <c r="DZ48" s="110">
        <v>15934</v>
      </c>
      <c r="EA48" s="110">
        <v>13297</v>
      </c>
      <c r="EB48" s="109">
        <v>107352</v>
      </c>
      <c r="EC48" s="109">
        <v>126161</v>
      </c>
      <c r="ED48" s="109">
        <v>121216</v>
      </c>
      <c r="EE48" s="109">
        <v>141480</v>
      </c>
      <c r="EF48" s="110">
        <v>11467</v>
      </c>
      <c r="EG48" s="110">
        <v>31468</v>
      </c>
      <c r="EH48" s="109">
        <v>30672</v>
      </c>
      <c r="EI48" s="109">
        <v>81555</v>
      </c>
      <c r="EJ48" s="109">
        <v>126245</v>
      </c>
      <c r="EK48" s="109">
        <v>151690</v>
      </c>
      <c r="EL48" s="110">
        <v>35062</v>
      </c>
      <c r="EM48" s="110">
        <v>64808</v>
      </c>
      <c r="EN48" s="109">
        <v>37044</v>
      </c>
      <c r="EO48" s="109">
        <v>27217</v>
      </c>
      <c r="EP48" s="109">
        <v>83466</v>
      </c>
      <c r="EQ48" s="109">
        <v>128026</v>
      </c>
      <c r="ER48" s="110">
        <v>63070</v>
      </c>
      <c r="ES48" s="110">
        <v>74524</v>
      </c>
    </row>
    <row r="49" spans="1:149">
      <c r="A49" s="18" t="s">
        <v>53</v>
      </c>
      <c r="B49" s="241">
        <v>4237053</v>
      </c>
      <c r="C49" s="241">
        <v>5367978</v>
      </c>
      <c r="D49" s="238">
        <v>1098710</v>
      </c>
      <c r="E49" s="238">
        <v>1581719</v>
      </c>
      <c r="F49" s="241">
        <v>181889</v>
      </c>
      <c r="G49" s="241">
        <v>233369</v>
      </c>
      <c r="H49" s="241">
        <v>952440</v>
      </c>
      <c r="I49" s="241">
        <v>1061895</v>
      </c>
      <c r="J49" s="238">
        <v>1952419</v>
      </c>
      <c r="K49" s="238">
        <v>2319515</v>
      </c>
      <c r="L49" s="241">
        <v>585013</v>
      </c>
      <c r="M49" s="241">
        <v>675614</v>
      </c>
      <c r="N49" s="241">
        <v>2683</v>
      </c>
      <c r="O49" s="241">
        <v>6671</v>
      </c>
      <c r="P49" s="238">
        <v>2090352</v>
      </c>
      <c r="Q49" s="238">
        <v>3891306</v>
      </c>
      <c r="R49" s="241">
        <v>220368</v>
      </c>
      <c r="S49" s="241">
        <v>284320</v>
      </c>
      <c r="T49" s="241">
        <v>180065</v>
      </c>
      <c r="U49" s="241">
        <v>214932</v>
      </c>
      <c r="V49" s="238">
        <v>103156</v>
      </c>
      <c r="W49" s="238">
        <v>116907</v>
      </c>
      <c r="X49" s="241">
        <v>64858</v>
      </c>
      <c r="Y49" s="241">
        <v>71817</v>
      </c>
      <c r="Z49" s="241">
        <v>611056</v>
      </c>
      <c r="AA49" s="241">
        <v>644212</v>
      </c>
      <c r="AB49" s="238"/>
      <c r="AC49" s="238"/>
      <c r="AD49" s="241">
        <v>45210.9</v>
      </c>
      <c r="AE49" s="241">
        <v>46647.1</v>
      </c>
      <c r="AF49" s="241">
        <v>197209</v>
      </c>
      <c r="AG49" s="241">
        <v>238130</v>
      </c>
      <c r="AH49" s="238">
        <v>103032</v>
      </c>
      <c r="AI49" s="238">
        <v>121923</v>
      </c>
      <c r="AJ49" s="241"/>
      <c r="AK49" s="241"/>
      <c r="AL49" s="241">
        <v>78981</v>
      </c>
      <c r="AM49" s="241">
        <v>98925</v>
      </c>
      <c r="AN49" s="238">
        <v>-28</v>
      </c>
      <c r="AO49" s="238">
        <v>2304</v>
      </c>
      <c r="AP49" s="241">
        <v>142113</v>
      </c>
      <c r="AQ49" s="241">
        <v>125708</v>
      </c>
      <c r="AR49" s="241">
        <v>10702</v>
      </c>
      <c r="AS49" s="241">
        <v>23066</v>
      </c>
      <c r="AT49" s="238">
        <v>35601</v>
      </c>
      <c r="AU49" s="238">
        <v>86833</v>
      </c>
      <c r="AV49" s="241">
        <v>427678</v>
      </c>
      <c r="AW49" s="241">
        <v>574426</v>
      </c>
      <c r="AX49" s="241">
        <v>11323</v>
      </c>
      <c r="AY49" s="241">
        <v>-8640</v>
      </c>
      <c r="AZ49" s="238">
        <v>7755</v>
      </c>
      <c r="BA49" s="238">
        <v>18728</v>
      </c>
      <c r="BB49" s="241">
        <v>50398</v>
      </c>
      <c r="BC49" s="241">
        <v>86111</v>
      </c>
      <c r="BD49" s="241">
        <v>10356</v>
      </c>
      <c r="BE49" s="241">
        <v>18173</v>
      </c>
      <c r="BF49" s="238">
        <v>407</v>
      </c>
      <c r="BG49" s="238">
        <v>1490</v>
      </c>
      <c r="BH49" s="241">
        <v>4986</v>
      </c>
      <c r="BI49" s="241">
        <v>10443</v>
      </c>
      <c r="BJ49" s="241">
        <v>24677</v>
      </c>
      <c r="BK49" s="241">
        <v>32744</v>
      </c>
      <c r="BL49" s="238">
        <v>191984</v>
      </c>
      <c r="BM49" s="238">
        <v>297928</v>
      </c>
      <c r="BN49" s="241">
        <v>33682</v>
      </c>
      <c r="BO49" s="241">
        <v>59795</v>
      </c>
      <c r="BP49" s="241">
        <v>66287</v>
      </c>
      <c r="BQ49" s="241">
        <v>66615</v>
      </c>
      <c r="BR49" s="238">
        <v>36179</v>
      </c>
      <c r="BS49" s="238">
        <v>57797</v>
      </c>
      <c r="BT49" s="241">
        <v>2017</v>
      </c>
      <c r="BU49" s="241">
        <v>4745</v>
      </c>
      <c r="BV49" s="241">
        <v>11150</v>
      </c>
      <c r="BW49" s="241">
        <v>15822</v>
      </c>
      <c r="BX49" s="238">
        <v>4767</v>
      </c>
      <c r="BY49" s="238">
        <v>4767</v>
      </c>
      <c r="BZ49" s="241">
        <v>2455067</v>
      </c>
      <c r="CA49" s="241">
        <v>2745917</v>
      </c>
      <c r="CB49" s="241">
        <v>405401</v>
      </c>
      <c r="CC49" s="241">
        <v>467038</v>
      </c>
      <c r="CD49" s="238">
        <v>250725</v>
      </c>
      <c r="CE49" s="238">
        <v>311076</v>
      </c>
      <c r="CF49" s="241">
        <v>111903</v>
      </c>
      <c r="CG49" s="241">
        <v>111429</v>
      </c>
      <c r="CH49" s="241">
        <v>27993</v>
      </c>
      <c r="CI49" s="241">
        <v>34904</v>
      </c>
      <c r="CJ49" s="238">
        <v>21109</v>
      </c>
      <c r="CK49" s="238">
        <v>43021</v>
      </c>
      <c r="CL49" s="241">
        <v>18269</v>
      </c>
      <c r="CM49" s="241">
        <v>23200</v>
      </c>
      <c r="CN49" s="241">
        <v>23386</v>
      </c>
      <c r="CO49" s="241">
        <v>24866</v>
      </c>
      <c r="CP49" s="238">
        <v>17732</v>
      </c>
      <c r="CQ49" s="238">
        <v>19898</v>
      </c>
      <c r="CR49" s="241">
        <v>729.2</v>
      </c>
      <c r="CS49" s="241">
        <v>729.2</v>
      </c>
      <c r="CT49" s="241">
        <v>27508</v>
      </c>
      <c r="CU49" s="241">
        <v>39841</v>
      </c>
      <c r="CV49" s="238">
        <v>3696.4</v>
      </c>
      <c r="CW49" s="238">
        <v>10877.500000000002</v>
      </c>
      <c r="CX49" s="241">
        <v>43753</v>
      </c>
      <c r="CY49" s="241">
        <v>58784</v>
      </c>
      <c r="CZ49" s="241">
        <v>46372</v>
      </c>
      <c r="DA49" s="241">
        <v>85757</v>
      </c>
      <c r="DB49" s="238">
        <v>448848</v>
      </c>
      <c r="DC49" s="238">
        <v>593982</v>
      </c>
      <c r="DD49" s="241">
        <v>22922</v>
      </c>
      <c r="DE49" s="241">
        <v>42197</v>
      </c>
      <c r="DF49" s="241">
        <v>35224</v>
      </c>
      <c r="DG49" s="241">
        <v>35555</v>
      </c>
      <c r="DH49" s="238">
        <v>5041</v>
      </c>
      <c r="DI49" s="238">
        <v>10449</v>
      </c>
      <c r="DJ49" s="241">
        <v>8462</v>
      </c>
      <c r="DK49" s="241">
        <v>15412</v>
      </c>
      <c r="DL49" s="241">
        <v>20686</v>
      </c>
      <c r="DM49" s="241">
        <v>31000</v>
      </c>
      <c r="DN49" s="238">
        <v>297788</v>
      </c>
      <c r="DO49" s="238">
        <v>433386</v>
      </c>
      <c r="DP49" s="241">
        <v>133780</v>
      </c>
      <c r="DQ49" s="241">
        <v>194628</v>
      </c>
      <c r="DR49" s="241">
        <v>452379</v>
      </c>
      <c r="DS49" s="241">
        <v>545033</v>
      </c>
      <c r="DT49" s="238">
        <v>501489</v>
      </c>
      <c r="DU49" s="238">
        <v>718218</v>
      </c>
      <c r="DV49" s="241">
        <v>20407</v>
      </c>
      <c r="DW49" s="241">
        <v>35963</v>
      </c>
      <c r="DX49" s="241">
        <v>16767</v>
      </c>
      <c r="DY49" s="241">
        <v>19449</v>
      </c>
      <c r="DZ49" s="238">
        <v>9642</v>
      </c>
      <c r="EA49" s="238">
        <v>13910</v>
      </c>
      <c r="EB49" s="241">
        <v>71287</v>
      </c>
      <c r="EC49" s="241">
        <v>87031</v>
      </c>
      <c r="ED49" s="241">
        <v>73742</v>
      </c>
      <c r="EE49" s="241">
        <v>115160</v>
      </c>
      <c r="EF49" s="238">
        <v>23051</v>
      </c>
      <c r="EG49" s="238">
        <v>58094</v>
      </c>
      <c r="EH49" s="241">
        <v>164191</v>
      </c>
      <c r="EI49" s="241">
        <v>182827</v>
      </c>
      <c r="EJ49" s="241">
        <v>133610</v>
      </c>
      <c r="EK49" s="241">
        <v>195466</v>
      </c>
      <c r="EL49" s="238">
        <v>52376</v>
      </c>
      <c r="EM49" s="238">
        <v>61281</v>
      </c>
      <c r="EN49" s="241">
        <v>11486</v>
      </c>
      <c r="EO49" s="241">
        <v>20994</v>
      </c>
      <c r="EP49" s="241">
        <v>21864</v>
      </c>
      <c r="EQ49" s="241">
        <v>50270</v>
      </c>
      <c r="ER49" s="238">
        <v>13772</v>
      </c>
      <c r="ES49" s="238">
        <v>3880</v>
      </c>
    </row>
    <row r="50" spans="1:149">
      <c r="A50" s="15" t="s">
        <v>54</v>
      </c>
      <c r="B50" s="242">
        <v>9208384</v>
      </c>
      <c r="C50" s="242">
        <v>33395154</v>
      </c>
      <c r="D50" s="111">
        <v>2776717</v>
      </c>
      <c r="E50" s="111">
        <v>3762375</v>
      </c>
      <c r="F50" s="242">
        <v>44553</v>
      </c>
      <c r="G50" s="242">
        <v>133777</v>
      </c>
      <c r="H50" s="242">
        <v>1744351</v>
      </c>
      <c r="I50" s="242">
        <v>2215185</v>
      </c>
      <c r="J50" s="111">
        <v>2691991</v>
      </c>
      <c r="K50" s="111">
        <v>3645803</v>
      </c>
      <c r="L50" s="242">
        <v>1006048</v>
      </c>
      <c r="M50" s="242">
        <v>1235853</v>
      </c>
      <c r="N50" s="242">
        <v>32245</v>
      </c>
      <c r="O50" s="242">
        <v>20311</v>
      </c>
      <c r="P50" s="111">
        <v>3296547</v>
      </c>
      <c r="Q50" s="111">
        <v>5196795</v>
      </c>
      <c r="R50" s="242">
        <v>468595</v>
      </c>
      <c r="S50" s="242">
        <v>575332</v>
      </c>
      <c r="T50" s="242">
        <v>180993</v>
      </c>
      <c r="U50" s="242">
        <v>245009</v>
      </c>
      <c r="V50" s="111">
        <v>198211</v>
      </c>
      <c r="W50" s="111">
        <v>222477</v>
      </c>
      <c r="X50" s="242">
        <v>101382</v>
      </c>
      <c r="Y50" s="242">
        <v>115494</v>
      </c>
      <c r="Z50" s="242">
        <v>856705</v>
      </c>
      <c r="AA50" s="242">
        <v>883958</v>
      </c>
      <c r="AB50" s="111"/>
      <c r="AC50" s="111"/>
      <c r="AD50" s="242">
        <v>111921.09999999999</v>
      </c>
      <c r="AE50" s="242">
        <v>114196.2</v>
      </c>
      <c r="AF50" s="242">
        <v>508258</v>
      </c>
      <c r="AG50" s="242">
        <v>536615</v>
      </c>
      <c r="AH50" s="111">
        <v>80153</v>
      </c>
      <c r="AI50" s="111">
        <v>109713</v>
      </c>
      <c r="AJ50" s="242"/>
      <c r="AK50" s="242"/>
      <c r="AL50" s="242">
        <v>76754</v>
      </c>
      <c r="AM50" s="242">
        <v>90038</v>
      </c>
      <c r="AN50" s="111">
        <v>2595</v>
      </c>
      <c r="AO50" s="111">
        <v>3039</v>
      </c>
      <c r="AP50" s="242">
        <v>279184</v>
      </c>
      <c r="AQ50" s="242">
        <v>388583</v>
      </c>
      <c r="AR50" s="242">
        <v>91109</v>
      </c>
      <c r="AS50" s="242">
        <v>84393</v>
      </c>
      <c r="AT50" s="111">
        <v>85188</v>
      </c>
      <c r="AU50" s="111">
        <v>131633</v>
      </c>
      <c r="AV50" s="242">
        <v>288468</v>
      </c>
      <c r="AW50" s="242">
        <v>539679</v>
      </c>
      <c r="AX50" s="242">
        <v>55718</v>
      </c>
      <c r="AY50" s="242">
        <v>60720</v>
      </c>
      <c r="AZ50" s="111">
        <v>27534</v>
      </c>
      <c r="BA50" s="111">
        <v>51134</v>
      </c>
      <c r="BB50" s="242">
        <v>34990</v>
      </c>
      <c r="BC50" s="242">
        <v>121834</v>
      </c>
      <c r="BD50" s="242">
        <v>40199</v>
      </c>
      <c r="BE50" s="242">
        <v>51651</v>
      </c>
      <c r="BF50" s="111">
        <v>-10124</v>
      </c>
      <c r="BG50" s="111">
        <v>-8972</v>
      </c>
      <c r="BH50" s="242">
        <v>1984</v>
      </c>
      <c r="BI50" s="242">
        <v>10789</v>
      </c>
      <c r="BJ50" s="242">
        <v>28542</v>
      </c>
      <c r="BK50" s="242">
        <v>33739</v>
      </c>
      <c r="BL50" s="111">
        <v>193190</v>
      </c>
      <c r="BM50" s="111">
        <v>442624</v>
      </c>
      <c r="BN50" s="242">
        <v>250778</v>
      </c>
      <c r="BO50" s="242">
        <v>287686</v>
      </c>
      <c r="BP50" s="242">
        <v>64499</v>
      </c>
      <c r="BQ50" s="242">
        <v>88959</v>
      </c>
      <c r="BR50" s="111">
        <v>44121</v>
      </c>
      <c r="BS50" s="111">
        <v>85368</v>
      </c>
      <c r="BT50" s="242">
        <v>5266</v>
      </c>
      <c r="BU50" s="242">
        <v>6543</v>
      </c>
      <c r="BV50" s="242">
        <v>28672</v>
      </c>
      <c r="BW50" s="242">
        <v>18501</v>
      </c>
      <c r="BX50" s="111">
        <v>6816</v>
      </c>
      <c r="BY50" s="111">
        <v>6816</v>
      </c>
      <c r="BZ50" s="242">
        <v>1924495</v>
      </c>
      <c r="CA50" s="242">
        <v>3302712</v>
      </c>
      <c r="CB50" s="242">
        <v>641824</v>
      </c>
      <c r="CC50" s="242">
        <v>828023</v>
      </c>
      <c r="CD50" s="111">
        <v>360068</v>
      </c>
      <c r="CE50" s="111">
        <v>471059</v>
      </c>
      <c r="CF50" s="242">
        <v>253947</v>
      </c>
      <c r="CG50" s="242">
        <v>343383</v>
      </c>
      <c r="CH50" s="242">
        <v>57471</v>
      </c>
      <c r="CI50" s="242">
        <v>63934</v>
      </c>
      <c r="CJ50" s="111">
        <v>72569</v>
      </c>
      <c r="CK50" s="111">
        <v>72048</v>
      </c>
      <c r="CL50" s="242">
        <v>39286</v>
      </c>
      <c r="CM50" s="242">
        <v>40862</v>
      </c>
      <c r="CN50" s="242">
        <v>32117</v>
      </c>
      <c r="CO50" s="242">
        <v>40930</v>
      </c>
      <c r="CP50" s="111">
        <v>70568</v>
      </c>
      <c r="CQ50" s="111">
        <v>88485</v>
      </c>
      <c r="CR50" s="242">
        <v>12501.900000000001</v>
      </c>
      <c r="CS50" s="242">
        <v>12501.900000000001</v>
      </c>
      <c r="CT50" s="242">
        <v>133807</v>
      </c>
      <c r="CU50" s="242">
        <v>146978</v>
      </c>
      <c r="CV50" s="111">
        <v>30152.1</v>
      </c>
      <c r="CW50" s="111">
        <v>38980.699999999997</v>
      </c>
      <c r="CX50" s="242">
        <v>133262</v>
      </c>
      <c r="CY50" s="242">
        <v>149424</v>
      </c>
      <c r="CZ50" s="242">
        <v>98078</v>
      </c>
      <c r="DA50" s="242">
        <v>209380</v>
      </c>
      <c r="DB50" s="111">
        <v>458509</v>
      </c>
      <c r="DC50" s="111">
        <v>1079622</v>
      </c>
      <c r="DD50" s="242">
        <v>57099</v>
      </c>
      <c r="DE50" s="242">
        <v>138098</v>
      </c>
      <c r="DF50" s="242">
        <v>40886</v>
      </c>
      <c r="DG50" s="242">
        <v>40935</v>
      </c>
      <c r="DH50" s="111">
        <v>18318</v>
      </c>
      <c r="DI50" s="111">
        <v>19646</v>
      </c>
      <c r="DJ50" s="242">
        <v>30372</v>
      </c>
      <c r="DK50" s="242">
        <v>35743</v>
      </c>
      <c r="DL50" s="242">
        <v>49954</v>
      </c>
      <c r="DM50" s="242">
        <v>102684</v>
      </c>
      <c r="DN50" s="111">
        <v>421690</v>
      </c>
      <c r="DO50" s="111">
        <v>633583</v>
      </c>
      <c r="DP50" s="242">
        <v>559237</v>
      </c>
      <c r="DQ50" s="242">
        <v>688379</v>
      </c>
      <c r="DR50" s="242">
        <v>717845</v>
      </c>
      <c r="DS50" s="242">
        <v>929826</v>
      </c>
      <c r="DT50" s="111">
        <v>517459</v>
      </c>
      <c r="DU50" s="111">
        <v>1169092</v>
      </c>
      <c r="DV50" s="242">
        <v>98684</v>
      </c>
      <c r="DW50" s="242">
        <v>114501</v>
      </c>
      <c r="DX50" s="242">
        <v>64517</v>
      </c>
      <c r="DY50" s="242">
        <v>72694</v>
      </c>
      <c r="DZ50" s="111">
        <v>25576</v>
      </c>
      <c r="EA50" s="111">
        <v>27207</v>
      </c>
      <c r="EB50" s="242">
        <v>178639</v>
      </c>
      <c r="EC50" s="242">
        <v>213192</v>
      </c>
      <c r="ED50" s="242">
        <v>194958</v>
      </c>
      <c r="EE50" s="242">
        <v>256640</v>
      </c>
      <c r="EF50" s="111">
        <v>34518</v>
      </c>
      <c r="EG50" s="111">
        <v>89562</v>
      </c>
      <c r="EH50" s="242">
        <v>194863</v>
      </c>
      <c r="EI50" s="242">
        <v>264382</v>
      </c>
      <c r="EJ50" s="242">
        <v>259855</v>
      </c>
      <c r="EK50" s="242">
        <v>347156</v>
      </c>
      <c r="EL50" s="111">
        <v>87438</v>
      </c>
      <c r="EM50" s="111">
        <v>126089</v>
      </c>
      <c r="EN50" s="242">
        <v>48530</v>
      </c>
      <c r="EO50" s="242">
        <v>48211</v>
      </c>
      <c r="EP50" s="242">
        <v>105330</v>
      </c>
      <c r="EQ50" s="242">
        <v>178296</v>
      </c>
      <c r="ER50" s="111">
        <v>76842</v>
      </c>
      <c r="ES50" s="111">
        <v>78404</v>
      </c>
    </row>
    <row r="51" spans="1:149">
      <c r="A51" s="18" t="s">
        <v>55</v>
      </c>
      <c r="B51" s="241">
        <v>-8118536</v>
      </c>
      <c r="C51" s="241">
        <v>-8849294</v>
      </c>
      <c r="D51" s="238">
        <v>354509</v>
      </c>
      <c r="E51" s="238">
        <v>334452</v>
      </c>
      <c r="F51" s="241">
        <v>284156</v>
      </c>
      <c r="G51" s="241">
        <v>274371</v>
      </c>
      <c r="H51" s="241">
        <v>88631</v>
      </c>
      <c r="I51" s="241">
        <v>42687</v>
      </c>
      <c r="J51" s="238">
        <v>1057707</v>
      </c>
      <c r="K51" s="238">
        <v>1089493</v>
      </c>
      <c r="L51" s="241">
        <v>-283738</v>
      </c>
      <c r="M51" s="241">
        <v>-283767</v>
      </c>
      <c r="N51" s="241">
        <v>-2114</v>
      </c>
      <c r="O51" s="241">
        <v>-164175</v>
      </c>
      <c r="P51" s="238">
        <v>-3350094</v>
      </c>
      <c r="Q51" s="238">
        <v>1126550</v>
      </c>
      <c r="R51" s="241">
        <v>71068</v>
      </c>
      <c r="S51" s="241">
        <v>24521</v>
      </c>
      <c r="T51" s="241">
        <v>13560</v>
      </c>
      <c r="U51" s="241">
        <v>48967</v>
      </c>
      <c r="V51" s="238">
        <v>21290</v>
      </c>
      <c r="W51" s="238">
        <v>21858</v>
      </c>
      <c r="X51" s="241">
        <v>26781</v>
      </c>
      <c r="Y51" s="241">
        <v>26586</v>
      </c>
      <c r="Z51" s="241">
        <v>511074</v>
      </c>
      <c r="AA51" s="241">
        <v>544498</v>
      </c>
      <c r="AB51" s="238"/>
      <c r="AC51" s="238"/>
      <c r="AD51" s="241">
        <v>-5804.5</v>
      </c>
      <c r="AE51" s="241">
        <v>-5804.5</v>
      </c>
      <c r="AF51" s="241">
        <v>33076</v>
      </c>
      <c r="AG51" s="241">
        <v>41709</v>
      </c>
      <c r="AH51" s="238">
        <v>-23428</v>
      </c>
      <c r="AI51" s="238">
        <v>-26250</v>
      </c>
      <c r="AJ51" s="241"/>
      <c r="AK51" s="241"/>
      <c r="AL51" s="241">
        <v>93072</v>
      </c>
      <c r="AM51" s="241">
        <v>87858</v>
      </c>
      <c r="AN51" s="238">
        <v>17158</v>
      </c>
      <c r="AO51" s="238">
        <v>17158</v>
      </c>
      <c r="AP51" s="241">
        <v>27151</v>
      </c>
      <c r="AQ51" s="241">
        <v>29967</v>
      </c>
      <c r="AR51" s="241">
        <v>39054</v>
      </c>
      <c r="AS51" s="241">
        <v>47710</v>
      </c>
      <c r="AT51" s="238">
        <v>18687</v>
      </c>
      <c r="AU51" s="238">
        <v>13905</v>
      </c>
      <c r="AV51" s="241">
        <v>180990</v>
      </c>
      <c r="AW51" s="241">
        <v>173608</v>
      </c>
      <c r="AX51" s="241">
        <v>-5669</v>
      </c>
      <c r="AY51" s="241">
        <v>-5195</v>
      </c>
      <c r="AZ51" s="238">
        <v>8260</v>
      </c>
      <c r="BA51" s="238">
        <v>-21000</v>
      </c>
      <c r="BB51" s="241">
        <v>28254</v>
      </c>
      <c r="BC51" s="241">
        <v>32585</v>
      </c>
      <c r="BD51" s="241">
        <v>2695</v>
      </c>
      <c r="BE51" s="241">
        <v>1786</v>
      </c>
      <c r="BF51" s="238">
        <v>9399</v>
      </c>
      <c r="BG51" s="238">
        <v>9400</v>
      </c>
      <c r="BH51" s="241">
        <v>-157</v>
      </c>
      <c r="BI51" s="241">
        <v>-828</v>
      </c>
      <c r="BJ51" s="241">
        <v>29586</v>
      </c>
      <c r="BK51" s="241">
        <v>20148</v>
      </c>
      <c r="BL51" s="238">
        <v>-4458</v>
      </c>
      <c r="BM51" s="238">
        <v>22</v>
      </c>
      <c r="BN51" s="241">
        <v>49370</v>
      </c>
      <c r="BO51" s="241">
        <v>-41816</v>
      </c>
      <c r="BP51" s="241">
        <v>11719</v>
      </c>
      <c r="BQ51" s="241">
        <v>17255</v>
      </c>
      <c r="BR51" s="238">
        <v>-2371</v>
      </c>
      <c r="BS51" s="238">
        <v>1817</v>
      </c>
      <c r="BT51" s="241">
        <v>7159</v>
      </c>
      <c r="BU51" s="241">
        <v>9542</v>
      </c>
      <c r="BV51" s="241">
        <v>-16963</v>
      </c>
      <c r="BW51" s="241">
        <v>26196</v>
      </c>
      <c r="BX51" s="238">
        <v>11081</v>
      </c>
      <c r="BY51" s="238">
        <v>11081</v>
      </c>
      <c r="BZ51" s="241">
        <v>392401</v>
      </c>
      <c r="CA51" s="241">
        <v>386955</v>
      </c>
      <c r="CB51" s="241">
        <v>-23796</v>
      </c>
      <c r="CC51" s="241">
        <v>30964</v>
      </c>
      <c r="CD51" s="238">
        <v>92607</v>
      </c>
      <c r="CE51" s="238">
        <v>150738</v>
      </c>
      <c r="CF51" s="241">
        <v>84231</v>
      </c>
      <c r="CG51" s="241">
        <v>51104</v>
      </c>
      <c r="CH51" s="241">
        <v>13293</v>
      </c>
      <c r="CI51" s="241">
        <v>13290</v>
      </c>
      <c r="CJ51" s="238">
        <v>14145</v>
      </c>
      <c r="CK51" s="238">
        <v>14145</v>
      </c>
      <c r="CL51" s="241">
        <v>8942</v>
      </c>
      <c r="CM51" s="241">
        <v>8942</v>
      </c>
      <c r="CN51" s="241">
        <v>4252</v>
      </c>
      <c r="CO51" s="241">
        <v>4568</v>
      </c>
      <c r="CP51" s="238">
        <v>6189</v>
      </c>
      <c r="CQ51" s="238">
        <v>-2455</v>
      </c>
      <c r="CR51" s="241">
        <v>234.39999999999992</v>
      </c>
      <c r="CS51" s="241">
        <v>234.39999999999992</v>
      </c>
      <c r="CT51" s="241">
        <v>5676</v>
      </c>
      <c r="CU51" s="241">
        <v>7809</v>
      </c>
      <c r="CV51" s="238">
        <v>-21653.5</v>
      </c>
      <c r="CW51" s="238">
        <v>37302.100000000006</v>
      </c>
      <c r="CX51" s="241">
        <v>-16086</v>
      </c>
      <c r="CY51" s="241">
        <v>-28943</v>
      </c>
      <c r="CZ51" s="241">
        <v>17198</v>
      </c>
      <c r="DA51" s="241">
        <v>28436</v>
      </c>
      <c r="DB51" s="238">
        <v>114781</v>
      </c>
      <c r="DC51" s="238">
        <v>87231</v>
      </c>
      <c r="DD51" s="241">
        <v>17184</v>
      </c>
      <c r="DE51" s="241">
        <v>-16647</v>
      </c>
      <c r="DF51" s="241">
        <v>4655</v>
      </c>
      <c r="DG51" s="241">
        <v>4654</v>
      </c>
      <c r="DH51" s="238">
        <v>-3841</v>
      </c>
      <c r="DI51" s="238">
        <v>5106</v>
      </c>
      <c r="DJ51" s="241">
        <v>-289</v>
      </c>
      <c r="DK51" s="241">
        <v>-9375</v>
      </c>
      <c r="DL51" s="241">
        <v>-7271</v>
      </c>
      <c r="DM51" s="241">
        <v>-5781</v>
      </c>
      <c r="DN51" s="238">
        <v>184368</v>
      </c>
      <c r="DO51" s="238">
        <v>185608</v>
      </c>
      <c r="DP51" s="241">
        <v>-31019</v>
      </c>
      <c r="DQ51" s="241">
        <v>-48604</v>
      </c>
      <c r="DR51" s="241">
        <v>212091</v>
      </c>
      <c r="DS51" s="241">
        <v>220629</v>
      </c>
      <c r="DT51" s="238">
        <v>157443</v>
      </c>
      <c r="DU51" s="238">
        <v>189183</v>
      </c>
      <c r="DV51" s="241">
        <v>15291</v>
      </c>
      <c r="DW51" s="241">
        <v>7554</v>
      </c>
      <c r="DX51" s="241">
        <v>10420</v>
      </c>
      <c r="DY51" s="241">
        <v>10420</v>
      </c>
      <c r="DZ51" s="238">
        <v>-7100</v>
      </c>
      <c r="EA51" s="238">
        <v>-7970</v>
      </c>
      <c r="EB51" s="241">
        <v>100084</v>
      </c>
      <c r="EC51" s="241">
        <v>100126</v>
      </c>
      <c r="ED51" s="241">
        <v>51182</v>
      </c>
      <c r="EE51" s="241">
        <v>50588</v>
      </c>
      <c r="EF51" s="238">
        <v>46574</v>
      </c>
      <c r="EG51" s="238">
        <v>32816</v>
      </c>
      <c r="EH51" s="241">
        <v>-75641</v>
      </c>
      <c r="EI51" s="241">
        <v>-105565</v>
      </c>
      <c r="EJ51" s="241">
        <v>94231</v>
      </c>
      <c r="EK51" s="241">
        <v>19293</v>
      </c>
      <c r="EL51" s="238">
        <v>90748</v>
      </c>
      <c r="EM51" s="238">
        <v>89622</v>
      </c>
      <c r="EN51" s="241">
        <v>-1053</v>
      </c>
      <c r="EO51" s="241">
        <v>-576</v>
      </c>
      <c r="EP51" s="241">
        <v>58178</v>
      </c>
      <c r="EQ51" s="241">
        <v>69314</v>
      </c>
      <c r="ER51" s="238">
        <v>-16851</v>
      </c>
      <c r="ES51" s="238">
        <v>-16851</v>
      </c>
    </row>
    <row r="52" spans="1:149">
      <c r="A52" s="15" t="s">
        <v>56</v>
      </c>
      <c r="B52" s="242">
        <v>1089848</v>
      </c>
      <c r="C52" s="242">
        <v>24545860</v>
      </c>
      <c r="D52" s="111">
        <v>3131226</v>
      </c>
      <c r="E52" s="111">
        <v>4096827</v>
      </c>
      <c r="F52" s="242">
        <v>328709</v>
      </c>
      <c r="G52" s="242">
        <v>408148</v>
      </c>
      <c r="H52" s="242">
        <v>1832982</v>
      </c>
      <c r="I52" s="242">
        <v>2257872</v>
      </c>
      <c r="J52" s="111">
        <v>3749698</v>
      </c>
      <c r="K52" s="111">
        <v>4735296</v>
      </c>
      <c r="L52" s="242">
        <v>722310</v>
      </c>
      <c r="M52" s="242">
        <v>952086</v>
      </c>
      <c r="N52" s="242">
        <v>30131</v>
      </c>
      <c r="O52" s="242">
        <v>-143864</v>
      </c>
      <c r="P52" s="111">
        <v>-53547</v>
      </c>
      <c r="Q52" s="111">
        <v>6323345</v>
      </c>
      <c r="R52" s="242">
        <v>539663</v>
      </c>
      <c r="S52" s="242">
        <v>599853</v>
      </c>
      <c r="T52" s="242">
        <v>194553</v>
      </c>
      <c r="U52" s="242">
        <v>293976</v>
      </c>
      <c r="V52" s="111">
        <v>219501</v>
      </c>
      <c r="W52" s="111">
        <v>244335</v>
      </c>
      <c r="X52" s="242">
        <v>128163</v>
      </c>
      <c r="Y52" s="242">
        <v>142080</v>
      </c>
      <c r="Z52" s="242">
        <v>1367779</v>
      </c>
      <c r="AA52" s="242">
        <v>1428456</v>
      </c>
      <c r="AB52" s="111"/>
      <c r="AC52" s="111"/>
      <c r="AD52" s="242">
        <v>106116.59999999999</v>
      </c>
      <c r="AE52" s="242">
        <v>108391.7</v>
      </c>
      <c r="AF52" s="242">
        <v>541334</v>
      </c>
      <c r="AG52" s="242">
        <v>578324</v>
      </c>
      <c r="AH52" s="111">
        <v>56725</v>
      </c>
      <c r="AI52" s="111">
        <v>83463</v>
      </c>
      <c r="AJ52" s="242"/>
      <c r="AK52" s="242"/>
      <c r="AL52" s="242">
        <v>169826</v>
      </c>
      <c r="AM52" s="242">
        <v>177896</v>
      </c>
      <c r="AN52" s="111">
        <v>19753</v>
      </c>
      <c r="AO52" s="111">
        <v>20197</v>
      </c>
      <c r="AP52" s="242">
        <v>306335</v>
      </c>
      <c r="AQ52" s="242">
        <v>418550</v>
      </c>
      <c r="AR52" s="242">
        <v>130163</v>
      </c>
      <c r="AS52" s="242">
        <v>132103</v>
      </c>
      <c r="AT52" s="111">
        <v>103875</v>
      </c>
      <c r="AU52" s="111">
        <v>145538</v>
      </c>
      <c r="AV52" s="242">
        <v>469458</v>
      </c>
      <c r="AW52" s="242">
        <v>713287</v>
      </c>
      <c r="AX52" s="242">
        <v>50049</v>
      </c>
      <c r="AY52" s="242">
        <v>55525</v>
      </c>
      <c r="AZ52" s="111">
        <v>35794</v>
      </c>
      <c r="BA52" s="111">
        <v>30134</v>
      </c>
      <c r="BB52" s="242">
        <v>63244</v>
      </c>
      <c r="BC52" s="242">
        <v>154419</v>
      </c>
      <c r="BD52" s="242">
        <v>42894</v>
      </c>
      <c r="BE52" s="242">
        <v>53437</v>
      </c>
      <c r="BF52" s="111">
        <v>-725</v>
      </c>
      <c r="BG52" s="111">
        <v>428</v>
      </c>
      <c r="BH52" s="242">
        <v>1827</v>
      </c>
      <c r="BI52" s="242">
        <v>9961</v>
      </c>
      <c r="BJ52" s="242">
        <v>58128</v>
      </c>
      <c r="BK52" s="242">
        <v>53887</v>
      </c>
      <c r="BL52" s="111">
        <v>188732</v>
      </c>
      <c r="BM52" s="111">
        <v>442646</v>
      </c>
      <c r="BN52" s="242">
        <v>300148</v>
      </c>
      <c r="BO52" s="242">
        <v>245870</v>
      </c>
      <c r="BP52" s="242">
        <v>76218</v>
      </c>
      <c r="BQ52" s="242">
        <v>106214</v>
      </c>
      <c r="BR52" s="111">
        <v>41750</v>
      </c>
      <c r="BS52" s="111">
        <v>87185</v>
      </c>
      <c r="BT52" s="242">
        <v>12425</v>
      </c>
      <c r="BU52" s="242">
        <v>16085</v>
      </c>
      <c r="BV52" s="242">
        <v>11709</v>
      </c>
      <c r="BW52" s="242">
        <v>44697</v>
      </c>
      <c r="BX52" s="111">
        <v>17897</v>
      </c>
      <c r="BY52" s="111">
        <v>17897</v>
      </c>
      <c r="BZ52" s="242">
        <v>2316896</v>
      </c>
      <c r="CA52" s="242">
        <v>3689667</v>
      </c>
      <c r="CB52" s="242">
        <v>618028</v>
      </c>
      <c r="CC52" s="242">
        <v>858987</v>
      </c>
      <c r="CD52" s="111">
        <v>452675</v>
      </c>
      <c r="CE52" s="111">
        <v>621797</v>
      </c>
      <c r="CF52" s="242">
        <v>338178</v>
      </c>
      <c r="CG52" s="242">
        <v>394487</v>
      </c>
      <c r="CH52" s="242">
        <v>70764</v>
      </c>
      <c r="CI52" s="242">
        <v>77224</v>
      </c>
      <c r="CJ52" s="111">
        <v>86714</v>
      </c>
      <c r="CK52" s="111">
        <v>86193</v>
      </c>
      <c r="CL52" s="242">
        <v>48228</v>
      </c>
      <c r="CM52" s="242">
        <v>49804</v>
      </c>
      <c r="CN52" s="242">
        <v>36369</v>
      </c>
      <c r="CO52" s="242">
        <v>45498</v>
      </c>
      <c r="CP52" s="111">
        <v>76757</v>
      </c>
      <c r="CQ52" s="111">
        <v>86030</v>
      </c>
      <c r="CR52" s="242">
        <v>12736.300000000001</v>
      </c>
      <c r="CS52" s="242">
        <v>12736.300000000001</v>
      </c>
      <c r="CT52" s="242">
        <v>139483</v>
      </c>
      <c r="CU52" s="242">
        <v>154787</v>
      </c>
      <c r="CV52" s="111">
        <v>8498.6</v>
      </c>
      <c r="CW52" s="111">
        <v>76282.8</v>
      </c>
      <c r="CX52" s="242">
        <v>117176</v>
      </c>
      <c r="CY52" s="242">
        <v>120481</v>
      </c>
      <c r="CZ52" s="242">
        <v>115276</v>
      </c>
      <c r="DA52" s="242">
        <v>237816</v>
      </c>
      <c r="DB52" s="111">
        <v>573290</v>
      </c>
      <c r="DC52" s="111">
        <v>1166853</v>
      </c>
      <c r="DD52" s="242">
        <v>74283</v>
      </c>
      <c r="DE52" s="242">
        <v>121451</v>
      </c>
      <c r="DF52" s="242">
        <v>45541</v>
      </c>
      <c r="DG52" s="242">
        <v>45589</v>
      </c>
      <c r="DH52" s="111">
        <v>14477</v>
      </c>
      <c r="DI52" s="111">
        <v>24752</v>
      </c>
      <c r="DJ52" s="242">
        <v>30083</v>
      </c>
      <c r="DK52" s="242">
        <v>26368</v>
      </c>
      <c r="DL52" s="242">
        <v>42683</v>
      </c>
      <c r="DM52" s="242">
        <v>96903</v>
      </c>
      <c r="DN52" s="111">
        <v>606058</v>
      </c>
      <c r="DO52" s="111">
        <v>819191</v>
      </c>
      <c r="DP52" s="242">
        <v>528218</v>
      </c>
      <c r="DQ52" s="242">
        <v>639775</v>
      </c>
      <c r="DR52" s="242">
        <v>929936</v>
      </c>
      <c r="DS52" s="242">
        <v>1150455</v>
      </c>
      <c r="DT52" s="111">
        <v>674902</v>
      </c>
      <c r="DU52" s="111">
        <v>1358275</v>
      </c>
      <c r="DV52" s="242">
        <v>113975</v>
      </c>
      <c r="DW52" s="242">
        <v>122055</v>
      </c>
      <c r="DX52" s="242">
        <v>74937</v>
      </c>
      <c r="DY52" s="242">
        <v>83114</v>
      </c>
      <c r="DZ52" s="111">
        <v>18476</v>
      </c>
      <c r="EA52" s="111">
        <v>19237</v>
      </c>
      <c r="EB52" s="242">
        <v>278723</v>
      </c>
      <c r="EC52" s="242">
        <v>313318</v>
      </c>
      <c r="ED52" s="242">
        <v>246140</v>
      </c>
      <c r="EE52" s="242">
        <v>307228</v>
      </c>
      <c r="EF52" s="111">
        <v>81092</v>
      </c>
      <c r="EG52" s="111">
        <v>122378</v>
      </c>
      <c r="EH52" s="242">
        <v>119222</v>
      </c>
      <c r="EI52" s="242">
        <v>158817</v>
      </c>
      <c r="EJ52" s="242">
        <v>354086</v>
      </c>
      <c r="EK52" s="242">
        <v>366449</v>
      </c>
      <c r="EL52" s="111">
        <v>178186</v>
      </c>
      <c r="EM52" s="111">
        <v>215711</v>
      </c>
      <c r="EN52" s="242">
        <v>47477</v>
      </c>
      <c r="EO52" s="242">
        <v>47635</v>
      </c>
      <c r="EP52" s="242">
        <v>163508</v>
      </c>
      <c r="EQ52" s="242">
        <v>247610</v>
      </c>
      <c r="ER52" s="111">
        <v>59991</v>
      </c>
      <c r="ES52" s="111">
        <v>61553</v>
      </c>
    </row>
    <row r="53" spans="1:149">
      <c r="A53" s="16" t="s">
        <v>57</v>
      </c>
      <c r="B53" s="109">
        <v>-6417902</v>
      </c>
      <c r="C53" s="109">
        <v>-34102755</v>
      </c>
      <c r="D53" s="110">
        <v>-1128640</v>
      </c>
      <c r="E53" s="110">
        <v>-1907423</v>
      </c>
      <c r="F53" s="109">
        <v>-156773</v>
      </c>
      <c r="G53" s="109">
        <v>-882018</v>
      </c>
      <c r="H53" s="109">
        <v>-2428430</v>
      </c>
      <c r="I53" s="109">
        <v>-2924412</v>
      </c>
      <c r="J53" s="110">
        <v>-1372844</v>
      </c>
      <c r="K53" s="110">
        <v>-1605054</v>
      </c>
      <c r="L53" s="109">
        <v>-717773</v>
      </c>
      <c r="M53" s="109">
        <v>-845639</v>
      </c>
      <c r="N53" s="109">
        <v>-45449</v>
      </c>
      <c r="O53" s="109">
        <v>-187388</v>
      </c>
      <c r="P53" s="110">
        <v>-843495</v>
      </c>
      <c r="Q53" s="110">
        <v>-3501018</v>
      </c>
      <c r="R53" s="109">
        <v>9560</v>
      </c>
      <c r="S53" s="109">
        <v>-241584</v>
      </c>
      <c r="T53" s="109">
        <v>-85054</v>
      </c>
      <c r="U53" s="109">
        <v>-124755</v>
      </c>
      <c r="V53" s="110">
        <v>-152070</v>
      </c>
      <c r="W53" s="110">
        <v>-166044</v>
      </c>
      <c r="X53" s="109">
        <v>-49928</v>
      </c>
      <c r="Y53" s="109">
        <v>-127159</v>
      </c>
      <c r="Z53" s="109">
        <v>-233779</v>
      </c>
      <c r="AA53" s="109">
        <v>-246953</v>
      </c>
      <c r="AB53" s="110"/>
      <c r="AC53" s="110"/>
      <c r="AD53" s="109">
        <v>29047.3</v>
      </c>
      <c r="AE53" s="109">
        <v>29047.3</v>
      </c>
      <c r="AF53" s="109">
        <v>-65682</v>
      </c>
      <c r="AG53" s="109">
        <v>-59599</v>
      </c>
      <c r="AH53" s="110">
        <v>-116999</v>
      </c>
      <c r="AI53" s="110">
        <v>-119642</v>
      </c>
      <c r="AJ53" s="109"/>
      <c r="AK53" s="109"/>
      <c r="AL53" s="109">
        <v>-704927</v>
      </c>
      <c r="AM53" s="109">
        <v>-383331</v>
      </c>
      <c r="AN53" s="110">
        <v>-7761</v>
      </c>
      <c r="AO53" s="110">
        <v>-11229</v>
      </c>
      <c r="AP53" s="109">
        <v>-346189</v>
      </c>
      <c r="AQ53" s="109">
        <v>-538794</v>
      </c>
      <c r="AR53" s="109">
        <v>-27675</v>
      </c>
      <c r="AS53" s="109">
        <v>-53652</v>
      </c>
      <c r="AT53" s="110">
        <v>-88694</v>
      </c>
      <c r="AU53" s="110">
        <v>-100653</v>
      </c>
      <c r="AV53" s="109">
        <v>-387669</v>
      </c>
      <c r="AW53" s="109">
        <v>-492545</v>
      </c>
      <c r="AX53" s="109">
        <v>-31503</v>
      </c>
      <c r="AY53" s="109">
        <v>-53780</v>
      </c>
      <c r="AZ53" s="110">
        <v>950</v>
      </c>
      <c r="BA53" s="110">
        <v>10497</v>
      </c>
      <c r="BB53" s="109">
        <v>-201086</v>
      </c>
      <c r="BC53" s="109">
        <v>-254323</v>
      </c>
      <c r="BD53" s="109">
        <v>-15019</v>
      </c>
      <c r="BE53" s="109">
        <v>-15019</v>
      </c>
      <c r="BF53" s="110">
        <v>353</v>
      </c>
      <c r="BG53" s="110">
        <v>-7508</v>
      </c>
      <c r="BH53" s="109">
        <v>3004</v>
      </c>
      <c r="BI53" s="109">
        <v>33</v>
      </c>
      <c r="BJ53" s="109">
        <v>-77423</v>
      </c>
      <c r="BK53" s="109">
        <v>-85983</v>
      </c>
      <c r="BL53" s="110">
        <v>-166843</v>
      </c>
      <c r="BM53" s="110">
        <v>-266221</v>
      </c>
      <c r="BN53" s="109">
        <v>-140686</v>
      </c>
      <c r="BO53" s="109">
        <v>-108922</v>
      </c>
      <c r="BP53" s="109">
        <v>-16458</v>
      </c>
      <c r="BQ53" s="109">
        <v>-8986</v>
      </c>
      <c r="BR53" s="110">
        <v>-140408</v>
      </c>
      <c r="BS53" s="110">
        <v>-139105</v>
      </c>
      <c r="BT53" s="109">
        <v>0</v>
      </c>
      <c r="BU53" s="109">
        <v>-3181</v>
      </c>
      <c r="BV53" s="109">
        <v>-23215</v>
      </c>
      <c r="BW53" s="109">
        <v>-100546</v>
      </c>
      <c r="BX53" s="110">
        <v>-4990</v>
      </c>
      <c r="BY53" s="110">
        <v>-4990</v>
      </c>
      <c r="BZ53" s="109">
        <v>-1029792</v>
      </c>
      <c r="CA53" s="109">
        <v>-3001001</v>
      </c>
      <c r="CB53" s="109">
        <v>-167873</v>
      </c>
      <c r="CC53" s="109">
        <v>39362</v>
      </c>
      <c r="CD53" s="110">
        <v>-318693</v>
      </c>
      <c r="CE53" s="110">
        <v>-401869</v>
      </c>
      <c r="CF53" s="109">
        <v>-232753</v>
      </c>
      <c r="CG53" s="109">
        <v>-404136</v>
      </c>
      <c r="CH53" s="109">
        <v>-50230</v>
      </c>
      <c r="CI53" s="109">
        <v>-54499</v>
      </c>
      <c r="CJ53" s="110">
        <v>-9800</v>
      </c>
      <c r="CK53" s="110">
        <v>-10993</v>
      </c>
      <c r="CL53" s="109">
        <v>-36895</v>
      </c>
      <c r="CM53" s="109">
        <v>-10638</v>
      </c>
      <c r="CN53" s="109">
        <v>-31666</v>
      </c>
      <c r="CO53" s="109">
        <v>-51134</v>
      </c>
      <c r="CP53" s="110">
        <v>-69722</v>
      </c>
      <c r="CQ53" s="110">
        <v>-77108</v>
      </c>
      <c r="CR53" s="109">
        <v>-9344.6</v>
      </c>
      <c r="CS53" s="109">
        <v>-9344.6</v>
      </c>
      <c r="CT53" s="109">
        <v>-94988</v>
      </c>
      <c r="CU53" s="109">
        <v>-139876</v>
      </c>
      <c r="CV53" s="110">
        <v>-6770.4000000000005</v>
      </c>
      <c r="CW53" s="110">
        <v>-39746</v>
      </c>
      <c r="CX53" s="109">
        <v>-38682</v>
      </c>
      <c r="CY53" s="109">
        <v>-39766</v>
      </c>
      <c r="CZ53" s="109">
        <v>-35367</v>
      </c>
      <c r="DA53" s="109">
        <v>-152472</v>
      </c>
      <c r="DB53" s="110">
        <v>-92685</v>
      </c>
      <c r="DC53" s="110">
        <v>-944646</v>
      </c>
      <c r="DD53" s="109">
        <v>-46108</v>
      </c>
      <c r="DE53" s="109">
        <v>-51730</v>
      </c>
      <c r="DF53" s="109">
        <v>-13814</v>
      </c>
      <c r="DG53" s="109">
        <v>-13814</v>
      </c>
      <c r="DH53" s="110">
        <v>-24587</v>
      </c>
      <c r="DI53" s="110">
        <v>-36836</v>
      </c>
      <c r="DJ53" s="109">
        <v>-8373</v>
      </c>
      <c r="DK53" s="109">
        <v>-2813</v>
      </c>
      <c r="DL53" s="109">
        <v>-17198</v>
      </c>
      <c r="DM53" s="109">
        <v>-21476</v>
      </c>
      <c r="DN53" s="110">
        <v>-73533</v>
      </c>
      <c r="DO53" s="110">
        <v>-276768</v>
      </c>
      <c r="DP53" s="109">
        <v>-431784</v>
      </c>
      <c r="DQ53" s="109">
        <v>-569227</v>
      </c>
      <c r="DR53" s="109">
        <v>-1136438</v>
      </c>
      <c r="DS53" s="109">
        <v>-1392750</v>
      </c>
      <c r="DT53" s="110">
        <v>-203552</v>
      </c>
      <c r="DU53" s="110">
        <v>-563889</v>
      </c>
      <c r="DV53" s="109">
        <v>-167136</v>
      </c>
      <c r="DW53" s="109">
        <v>-183331</v>
      </c>
      <c r="DX53" s="109">
        <v>-38643</v>
      </c>
      <c r="DY53" s="109">
        <v>-41809</v>
      </c>
      <c r="DZ53" s="110">
        <v>-27134</v>
      </c>
      <c r="EA53" s="110">
        <v>-29750</v>
      </c>
      <c r="EB53" s="109">
        <v>-282071</v>
      </c>
      <c r="EC53" s="109">
        <v>-299865</v>
      </c>
      <c r="ED53" s="109">
        <v>-220612</v>
      </c>
      <c r="EE53" s="109">
        <v>-266699</v>
      </c>
      <c r="EF53" s="110">
        <v>-15346</v>
      </c>
      <c r="EG53" s="110">
        <v>-95369</v>
      </c>
      <c r="EH53" s="109">
        <v>-521115</v>
      </c>
      <c r="EI53" s="109">
        <v>-550714</v>
      </c>
      <c r="EJ53" s="109">
        <v>-154044</v>
      </c>
      <c r="EK53" s="109">
        <v>-467066</v>
      </c>
      <c r="EL53" s="110">
        <v>-97505</v>
      </c>
      <c r="EM53" s="110">
        <v>-99418</v>
      </c>
      <c r="EN53" s="109">
        <v>-98473</v>
      </c>
      <c r="EO53" s="109">
        <v>-97387</v>
      </c>
      <c r="EP53" s="109">
        <v>-84460</v>
      </c>
      <c r="EQ53" s="109">
        <v>-133126</v>
      </c>
      <c r="ER53" s="110">
        <v>8743</v>
      </c>
      <c r="ES53" s="110">
        <v>43448</v>
      </c>
    </row>
    <row r="54" spans="1:149">
      <c r="A54" s="18" t="s">
        <v>58</v>
      </c>
      <c r="B54" s="241">
        <v>3869692</v>
      </c>
      <c r="C54" s="241">
        <v>901135</v>
      </c>
      <c r="D54" s="238">
        <v>-1968091</v>
      </c>
      <c r="E54" s="238">
        <v>-2172318</v>
      </c>
      <c r="F54" s="241">
        <v>-747195</v>
      </c>
      <c r="G54" s="241">
        <v>-90721</v>
      </c>
      <c r="H54" s="241">
        <v>281912</v>
      </c>
      <c r="I54" s="241">
        <v>353004</v>
      </c>
      <c r="J54" s="238">
        <v>-1394700</v>
      </c>
      <c r="K54" s="238">
        <v>-2051517</v>
      </c>
      <c r="L54" s="241">
        <v>-26981</v>
      </c>
      <c r="M54" s="241">
        <v>-130163</v>
      </c>
      <c r="N54" s="241">
        <v>1653</v>
      </c>
      <c r="O54" s="241">
        <v>306653</v>
      </c>
      <c r="P54" s="238">
        <v>2438029</v>
      </c>
      <c r="Q54" s="238">
        <v>-2707130</v>
      </c>
      <c r="R54" s="241">
        <v>-199560</v>
      </c>
      <c r="S54" s="241">
        <v>-8607</v>
      </c>
      <c r="T54" s="241">
        <v>-111766</v>
      </c>
      <c r="U54" s="241">
        <v>-171532</v>
      </c>
      <c r="V54" s="238">
        <v>-1396</v>
      </c>
      <c r="W54" s="238">
        <v>-12256</v>
      </c>
      <c r="X54" s="241">
        <v>-98242</v>
      </c>
      <c r="Y54" s="241">
        <v>-34927</v>
      </c>
      <c r="Z54" s="241">
        <v>-442522</v>
      </c>
      <c r="AA54" s="241">
        <v>-459529</v>
      </c>
      <c r="AB54" s="238"/>
      <c r="AC54" s="238"/>
      <c r="AD54" s="241">
        <v>-12514.199999999999</v>
      </c>
      <c r="AE54" s="241">
        <v>-14789.3</v>
      </c>
      <c r="AF54" s="241">
        <v>-269163</v>
      </c>
      <c r="AG54" s="241">
        <v>-311856</v>
      </c>
      <c r="AH54" s="238">
        <v>5644</v>
      </c>
      <c r="AI54" s="238">
        <v>-48447</v>
      </c>
      <c r="AJ54" s="241"/>
      <c r="AK54" s="241"/>
      <c r="AL54" s="241">
        <v>501947</v>
      </c>
      <c r="AM54" s="241">
        <v>172282</v>
      </c>
      <c r="AN54" s="238">
        <v>-3024</v>
      </c>
      <c r="AO54" s="238">
        <v>0</v>
      </c>
      <c r="AP54" s="241">
        <v>3425</v>
      </c>
      <c r="AQ54" s="241">
        <v>65029</v>
      </c>
      <c r="AR54" s="241">
        <v>-83946</v>
      </c>
      <c r="AS54" s="241">
        <v>-30476</v>
      </c>
      <c r="AT54" s="238">
        <v>9624</v>
      </c>
      <c r="AU54" s="238">
        <v>-20075</v>
      </c>
      <c r="AV54" s="241">
        <v>-394556</v>
      </c>
      <c r="AW54" s="241">
        <v>-521288</v>
      </c>
      <c r="AX54" s="241">
        <v>-23566</v>
      </c>
      <c r="AY54" s="241">
        <v>-6553</v>
      </c>
      <c r="AZ54" s="238">
        <v>-40233</v>
      </c>
      <c r="BA54" s="238">
        <v>-44117</v>
      </c>
      <c r="BB54" s="241">
        <v>107766</v>
      </c>
      <c r="BC54" s="241">
        <v>72388</v>
      </c>
      <c r="BD54" s="241">
        <v>3063</v>
      </c>
      <c r="BE54" s="241">
        <v>-3999</v>
      </c>
      <c r="BF54" s="238">
        <v>-4492</v>
      </c>
      <c r="BG54" s="238">
        <v>-412</v>
      </c>
      <c r="BH54" s="241">
        <v>2954</v>
      </c>
      <c r="BI54" s="241">
        <v>-2209</v>
      </c>
      <c r="BJ54" s="241">
        <v>15074</v>
      </c>
      <c r="BK54" s="241">
        <v>32867</v>
      </c>
      <c r="BL54" s="238">
        <v>43014</v>
      </c>
      <c r="BM54" s="238">
        <v>-109308</v>
      </c>
      <c r="BN54" s="241">
        <v>-23592</v>
      </c>
      <c r="BO54" s="241">
        <v>-4812</v>
      </c>
      <c r="BP54" s="241">
        <v>-62937</v>
      </c>
      <c r="BQ54" s="241">
        <v>-100441</v>
      </c>
      <c r="BR54" s="238">
        <v>18311</v>
      </c>
      <c r="BS54" s="238">
        <v>-30017</v>
      </c>
      <c r="BT54" s="241">
        <v>-2136</v>
      </c>
      <c r="BU54" s="241">
        <v>-2615</v>
      </c>
      <c r="BV54" s="241">
        <v>-2075</v>
      </c>
      <c r="BW54" s="241">
        <v>40452</v>
      </c>
      <c r="BX54" s="238">
        <v>0</v>
      </c>
      <c r="BY54" s="238">
        <v>0</v>
      </c>
      <c r="BZ54" s="241">
        <v>-742119</v>
      </c>
      <c r="CA54" s="241">
        <v>-214568</v>
      </c>
      <c r="CB54" s="241">
        <v>-268592</v>
      </c>
      <c r="CC54" s="241">
        <v>-623238</v>
      </c>
      <c r="CD54" s="238">
        <v>-141660</v>
      </c>
      <c r="CE54" s="238">
        <v>-222574</v>
      </c>
      <c r="CF54" s="241">
        <v>-101022</v>
      </c>
      <c r="CG54" s="241">
        <v>14052</v>
      </c>
      <c r="CH54" s="241">
        <v>-13574</v>
      </c>
      <c r="CI54" s="241">
        <v>-15765</v>
      </c>
      <c r="CJ54" s="238">
        <v>-36717</v>
      </c>
      <c r="CK54" s="238">
        <v>-35003</v>
      </c>
      <c r="CL54" s="241">
        <v>13273</v>
      </c>
      <c r="CM54" s="241">
        <v>-14560</v>
      </c>
      <c r="CN54" s="241">
        <v>-34246</v>
      </c>
      <c r="CO54" s="241">
        <v>-23907</v>
      </c>
      <c r="CP54" s="238">
        <v>-14706</v>
      </c>
      <c r="CQ54" s="238">
        <v>-32402</v>
      </c>
      <c r="CR54" s="241">
        <v>-798.4</v>
      </c>
      <c r="CS54" s="241">
        <v>-798.4</v>
      </c>
      <c r="CT54" s="241">
        <v>-64676</v>
      </c>
      <c r="CU54" s="241">
        <v>-37580</v>
      </c>
      <c r="CV54" s="238">
        <v>23100</v>
      </c>
      <c r="CW54" s="238">
        <v>0</v>
      </c>
      <c r="CX54" s="241">
        <v>-79620</v>
      </c>
      <c r="CY54" s="241">
        <v>-81840</v>
      </c>
      <c r="CZ54" s="241">
        <v>-96171</v>
      </c>
      <c r="DA54" s="241">
        <v>-101614</v>
      </c>
      <c r="DB54" s="238">
        <v>-609642</v>
      </c>
      <c r="DC54" s="238">
        <v>-388038</v>
      </c>
      <c r="DD54" s="241">
        <v>-47202</v>
      </c>
      <c r="DE54" s="241">
        <v>-88749</v>
      </c>
      <c r="DF54" s="241">
        <v>-181</v>
      </c>
      <c r="DG54" s="241">
        <v>-229</v>
      </c>
      <c r="DH54" s="238">
        <v>-6272</v>
      </c>
      <c r="DI54" s="238">
        <v>-2418</v>
      </c>
      <c r="DJ54" s="241">
        <v>-12033</v>
      </c>
      <c r="DK54" s="241">
        <v>-13878</v>
      </c>
      <c r="DL54" s="241">
        <v>33571</v>
      </c>
      <c r="DM54" s="241">
        <v>-8125</v>
      </c>
      <c r="DN54" s="238">
        <v>-499596</v>
      </c>
      <c r="DO54" s="238">
        <v>-521974</v>
      </c>
      <c r="DP54" s="241">
        <v>-189779</v>
      </c>
      <c r="DQ54" s="241">
        <v>-121305</v>
      </c>
      <c r="DR54" s="241">
        <v>-365016</v>
      </c>
      <c r="DS54" s="241">
        <v>-329223</v>
      </c>
      <c r="DT54" s="238">
        <v>-184386</v>
      </c>
      <c r="DU54" s="238">
        <v>-441247</v>
      </c>
      <c r="DV54" s="241">
        <v>17690</v>
      </c>
      <c r="DW54" s="241">
        <v>25805</v>
      </c>
      <c r="DX54" s="241">
        <v>-13249</v>
      </c>
      <c r="DY54" s="241">
        <v>-18260</v>
      </c>
      <c r="DZ54" s="238">
        <v>-10177</v>
      </c>
      <c r="EA54" s="238">
        <v>-9733</v>
      </c>
      <c r="EB54" s="241">
        <v>-40048</v>
      </c>
      <c r="EC54" s="241">
        <v>-56848</v>
      </c>
      <c r="ED54" s="241">
        <v>-26022</v>
      </c>
      <c r="EE54" s="241">
        <v>-37398</v>
      </c>
      <c r="EF54" s="238">
        <v>-62931</v>
      </c>
      <c r="EG54" s="238">
        <v>-25831</v>
      </c>
      <c r="EH54" s="241">
        <v>374354</v>
      </c>
      <c r="EI54" s="241">
        <v>364359</v>
      </c>
      <c r="EJ54" s="241">
        <v>-200482</v>
      </c>
      <c r="EK54" s="241">
        <v>-66723</v>
      </c>
      <c r="EL54" s="238">
        <v>-36930</v>
      </c>
      <c r="EM54" s="238">
        <v>-68069</v>
      </c>
      <c r="EN54" s="241">
        <v>21325</v>
      </c>
      <c r="EO54" s="241">
        <v>17339</v>
      </c>
      <c r="EP54" s="241">
        <v>-49303</v>
      </c>
      <c r="EQ54" s="241">
        <v>-61985</v>
      </c>
      <c r="ER54" s="238">
        <v>-15682</v>
      </c>
      <c r="ES54" s="238">
        <v>-51949</v>
      </c>
    </row>
    <row r="55" spans="1:149">
      <c r="A55" s="15" t="s">
        <v>59</v>
      </c>
      <c r="B55" s="242">
        <v>-1458362</v>
      </c>
      <c r="C55" s="242">
        <v>-8655760</v>
      </c>
      <c r="D55" s="111">
        <v>34495</v>
      </c>
      <c r="E55" s="111">
        <v>17086</v>
      </c>
      <c r="F55" s="242">
        <v>-575259</v>
      </c>
      <c r="G55" s="242">
        <v>-564591</v>
      </c>
      <c r="H55" s="242">
        <v>-313536</v>
      </c>
      <c r="I55" s="242">
        <v>-313536</v>
      </c>
      <c r="J55" s="111">
        <v>982154</v>
      </c>
      <c r="K55" s="111">
        <v>1078725</v>
      </c>
      <c r="L55" s="242">
        <v>-22444</v>
      </c>
      <c r="M55" s="242">
        <v>-23716</v>
      </c>
      <c r="N55" s="242">
        <v>-13665</v>
      </c>
      <c r="O55" s="242">
        <v>-24599</v>
      </c>
      <c r="P55" s="111">
        <v>1540987</v>
      </c>
      <c r="Q55" s="111">
        <v>115197</v>
      </c>
      <c r="R55" s="242">
        <v>349663</v>
      </c>
      <c r="S55" s="242">
        <v>349662</v>
      </c>
      <c r="T55" s="242">
        <v>-2267</v>
      </c>
      <c r="U55" s="242">
        <v>-2311</v>
      </c>
      <c r="V55" s="111">
        <v>66035</v>
      </c>
      <c r="W55" s="111">
        <v>66035</v>
      </c>
      <c r="X55" s="242">
        <v>-20007</v>
      </c>
      <c r="Y55" s="242">
        <v>-20006</v>
      </c>
      <c r="Z55" s="242">
        <v>691478</v>
      </c>
      <c r="AA55" s="242">
        <v>721974</v>
      </c>
      <c r="AB55" s="111"/>
      <c r="AC55" s="111"/>
      <c r="AD55" s="242">
        <v>122649.7</v>
      </c>
      <c r="AE55" s="242">
        <v>122649.69999999997</v>
      </c>
      <c r="AF55" s="242">
        <v>206489</v>
      </c>
      <c r="AG55" s="242">
        <v>206869</v>
      </c>
      <c r="AH55" s="111">
        <v>-54630</v>
      </c>
      <c r="AI55" s="111">
        <v>-84626</v>
      </c>
      <c r="AJ55" s="242"/>
      <c r="AK55" s="242"/>
      <c r="AL55" s="242">
        <v>-33154</v>
      </c>
      <c r="AM55" s="242">
        <v>-33153</v>
      </c>
      <c r="AN55" s="111">
        <v>8968</v>
      </c>
      <c r="AO55" s="111">
        <v>8968</v>
      </c>
      <c r="AP55" s="242">
        <v>-36429</v>
      </c>
      <c r="AQ55" s="242">
        <v>-55215</v>
      </c>
      <c r="AR55" s="242">
        <v>18542</v>
      </c>
      <c r="AS55" s="242">
        <v>47975</v>
      </c>
      <c r="AT55" s="111">
        <v>24805</v>
      </c>
      <c r="AU55" s="111">
        <v>24810</v>
      </c>
      <c r="AV55" s="242">
        <v>-312767</v>
      </c>
      <c r="AW55" s="242">
        <v>-300546</v>
      </c>
      <c r="AX55" s="242">
        <v>-5020</v>
      </c>
      <c r="AY55" s="242">
        <v>-4808</v>
      </c>
      <c r="AZ55" s="111">
        <v>-3489</v>
      </c>
      <c r="BA55" s="111">
        <v>-3486</v>
      </c>
      <c r="BB55" s="242">
        <v>-30076</v>
      </c>
      <c r="BC55" s="242">
        <v>-27516</v>
      </c>
      <c r="BD55" s="242">
        <v>30938</v>
      </c>
      <c r="BE55" s="242">
        <v>34419</v>
      </c>
      <c r="BF55" s="111">
        <v>-4864</v>
      </c>
      <c r="BG55" s="111">
        <v>-7492</v>
      </c>
      <c r="BH55" s="242">
        <v>7785</v>
      </c>
      <c r="BI55" s="242">
        <v>7785</v>
      </c>
      <c r="BJ55" s="242">
        <v>-4221</v>
      </c>
      <c r="BK55" s="242">
        <v>771</v>
      </c>
      <c r="BL55" s="111">
        <v>64903</v>
      </c>
      <c r="BM55" s="111">
        <v>67117</v>
      </c>
      <c r="BN55" s="242">
        <v>135870</v>
      </c>
      <c r="BO55" s="242">
        <v>132136</v>
      </c>
      <c r="BP55" s="242">
        <v>-3177</v>
      </c>
      <c r="BQ55" s="242">
        <v>-3213</v>
      </c>
      <c r="BR55" s="111">
        <v>-80347</v>
      </c>
      <c r="BS55" s="111">
        <v>-81937</v>
      </c>
      <c r="BT55" s="242">
        <v>10289</v>
      </c>
      <c r="BU55" s="242">
        <v>10289</v>
      </c>
      <c r="BV55" s="242">
        <v>-13581</v>
      </c>
      <c r="BW55" s="242">
        <v>-15397</v>
      </c>
      <c r="BX55" s="111">
        <v>12907</v>
      </c>
      <c r="BY55" s="111">
        <v>12907</v>
      </c>
      <c r="BZ55" s="242">
        <v>544985</v>
      </c>
      <c r="CA55" s="242">
        <v>474098</v>
      </c>
      <c r="CB55" s="242">
        <v>181563</v>
      </c>
      <c r="CC55" s="242">
        <v>275111</v>
      </c>
      <c r="CD55" s="111">
        <v>-7678</v>
      </c>
      <c r="CE55" s="111">
        <v>-2646</v>
      </c>
      <c r="CF55" s="242">
        <v>4403</v>
      </c>
      <c r="CG55" s="242">
        <v>4403</v>
      </c>
      <c r="CH55" s="242">
        <v>6960</v>
      </c>
      <c r="CI55" s="242">
        <v>6960</v>
      </c>
      <c r="CJ55" s="111">
        <v>40197</v>
      </c>
      <c r="CK55" s="111">
        <v>40197</v>
      </c>
      <c r="CL55" s="242">
        <v>24606</v>
      </c>
      <c r="CM55" s="242">
        <v>24606</v>
      </c>
      <c r="CN55" s="242">
        <v>-29543</v>
      </c>
      <c r="CO55" s="242">
        <v>-29543</v>
      </c>
      <c r="CP55" s="111">
        <v>-7671</v>
      </c>
      <c r="CQ55" s="111">
        <v>-23480</v>
      </c>
      <c r="CR55" s="242">
        <v>2593.3000000000006</v>
      </c>
      <c r="CS55" s="242">
        <v>2593.3000000000006</v>
      </c>
      <c r="CT55" s="242">
        <v>-20181</v>
      </c>
      <c r="CU55" s="242">
        <v>-22669</v>
      </c>
      <c r="CV55" s="111">
        <v>24828.2</v>
      </c>
      <c r="CW55" s="111">
        <v>36536.800000000003</v>
      </c>
      <c r="CX55" s="242">
        <v>-1126</v>
      </c>
      <c r="CY55" s="242">
        <v>-1125</v>
      </c>
      <c r="CZ55" s="242">
        <v>-16262</v>
      </c>
      <c r="DA55" s="242">
        <v>-16270</v>
      </c>
      <c r="DB55" s="111">
        <v>-129037</v>
      </c>
      <c r="DC55" s="111">
        <v>-165831</v>
      </c>
      <c r="DD55" s="242">
        <v>-19027</v>
      </c>
      <c r="DE55" s="242">
        <v>-19028</v>
      </c>
      <c r="DF55" s="242">
        <v>31546</v>
      </c>
      <c r="DG55" s="242">
        <v>31546</v>
      </c>
      <c r="DH55" s="111">
        <v>-16382</v>
      </c>
      <c r="DI55" s="111">
        <v>-14502</v>
      </c>
      <c r="DJ55" s="242">
        <v>9677</v>
      </c>
      <c r="DK55" s="242">
        <v>9677</v>
      </c>
      <c r="DL55" s="242">
        <v>59056</v>
      </c>
      <c r="DM55" s="242">
        <v>67302</v>
      </c>
      <c r="DN55" s="111">
        <v>32929</v>
      </c>
      <c r="DO55" s="111">
        <v>20449</v>
      </c>
      <c r="DP55" s="242">
        <v>-93345</v>
      </c>
      <c r="DQ55" s="242">
        <v>-50757</v>
      </c>
      <c r="DR55" s="242">
        <v>-571518</v>
      </c>
      <c r="DS55" s="242">
        <v>-571518</v>
      </c>
      <c r="DT55" s="111">
        <v>286964</v>
      </c>
      <c r="DU55" s="111">
        <v>353139</v>
      </c>
      <c r="DV55" s="242">
        <v>-35471</v>
      </c>
      <c r="DW55" s="242">
        <v>-35471</v>
      </c>
      <c r="DX55" s="242">
        <v>23045</v>
      </c>
      <c r="DY55" s="242">
        <v>23045</v>
      </c>
      <c r="DZ55" s="111">
        <v>-18835</v>
      </c>
      <c r="EA55" s="111">
        <v>-20246</v>
      </c>
      <c r="EB55" s="242">
        <v>-43396</v>
      </c>
      <c r="EC55" s="242">
        <v>-43395</v>
      </c>
      <c r="ED55" s="242">
        <v>-494</v>
      </c>
      <c r="EE55" s="242">
        <v>3131</v>
      </c>
      <c r="EF55" s="111">
        <v>2815</v>
      </c>
      <c r="EG55" s="111">
        <v>1178</v>
      </c>
      <c r="EH55" s="242">
        <v>-27539</v>
      </c>
      <c r="EI55" s="242">
        <v>-27538</v>
      </c>
      <c r="EJ55" s="242">
        <v>-440</v>
      </c>
      <c r="EK55" s="242">
        <v>-167340</v>
      </c>
      <c r="EL55" s="111">
        <v>43751</v>
      </c>
      <c r="EM55" s="111">
        <v>48224</v>
      </c>
      <c r="EN55" s="242">
        <v>-29671</v>
      </c>
      <c r="EO55" s="242">
        <v>-32413</v>
      </c>
      <c r="EP55" s="242">
        <v>29745</v>
      </c>
      <c r="EQ55" s="242">
        <v>52499</v>
      </c>
      <c r="ER55" s="111">
        <v>53052</v>
      </c>
      <c r="ES55" s="111">
        <v>53052</v>
      </c>
    </row>
  </sheetData>
  <mergeCells count="148">
    <mergeCell ref="DR5:DS5"/>
    <mergeCell ref="DT5:DU5"/>
    <mergeCell ref="DV5:DW5"/>
    <mergeCell ref="DX5:DY5"/>
    <mergeCell ref="DZ5:EA5"/>
    <mergeCell ref="EB5:EC5"/>
    <mergeCell ref="DF5:DG5"/>
    <mergeCell ref="DH5:DI5"/>
    <mergeCell ref="DJ5:DK5"/>
    <mergeCell ref="DL5:DM5"/>
    <mergeCell ref="DN5:DO5"/>
    <mergeCell ref="DP5:DQ5"/>
    <mergeCell ref="CT5:CU5"/>
    <mergeCell ref="CV5:CW5"/>
    <mergeCell ref="CX5:CY5"/>
    <mergeCell ref="CZ5:DA5"/>
    <mergeCell ref="DB5:DC5"/>
    <mergeCell ref="DD5:DE5"/>
    <mergeCell ref="CH5:CI5"/>
    <mergeCell ref="CJ5:CK5"/>
    <mergeCell ref="CL5:CM5"/>
    <mergeCell ref="CN5:CO5"/>
    <mergeCell ref="CP5:CQ5"/>
    <mergeCell ref="CR5:CS5"/>
    <mergeCell ref="BV5:BW5"/>
    <mergeCell ref="BX5:BY5"/>
    <mergeCell ref="BZ5:CA5"/>
    <mergeCell ref="CB5:CC5"/>
    <mergeCell ref="CD5:CE5"/>
    <mergeCell ref="CF5:CG5"/>
    <mergeCell ref="BJ5:BK5"/>
    <mergeCell ref="BL5:BM5"/>
    <mergeCell ref="BN5:BO5"/>
    <mergeCell ref="BP5:BQ5"/>
    <mergeCell ref="BR5:BS5"/>
    <mergeCell ref="BT5:BU5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EP4:EQ4"/>
    <mergeCell ref="ER4:ES4"/>
    <mergeCell ref="EP5:EQ5"/>
    <mergeCell ref="ER5:ES5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D5:EE5"/>
    <mergeCell ref="EF5:EG5"/>
    <mergeCell ref="EH5:EI5"/>
    <mergeCell ref="EJ5:EK5"/>
    <mergeCell ref="EL5:EM5"/>
    <mergeCell ref="EN5:EO5"/>
  </mergeCells>
  <hyperlinks>
    <hyperlink ref="A1" location="Efnisyfirlit!A1" display="Efnisyfirlit" xr:uid="{A8711616-65D9-4465-B471-5C98D9E4376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CE1A-2322-4A6D-8BDA-2F78E8384580}">
  <dimension ref="A1:N83"/>
  <sheetViews>
    <sheetView topLeftCell="C1" workbookViewId="0">
      <selection activeCell="C1" sqref="C1"/>
    </sheetView>
  </sheetViews>
  <sheetFormatPr defaultColWidth="8.81640625" defaultRowHeight="14"/>
  <cols>
    <col min="1" max="1" width="8.26953125" style="21" hidden="1" customWidth="1"/>
    <col min="2" max="2" width="16.453125" style="21" hidden="1" customWidth="1"/>
    <col min="3" max="3" width="26.54296875" style="21" customWidth="1"/>
    <col min="4" max="4" width="8.1796875" style="21" customWidth="1"/>
    <col min="5" max="5" width="13" style="21" hidden="1" customWidth="1"/>
    <col min="6" max="6" width="12.26953125" style="21" hidden="1" customWidth="1"/>
    <col min="7" max="7" width="11.7265625" style="21" hidden="1" customWidth="1"/>
    <col min="8" max="8" width="10.7265625" style="21" hidden="1" customWidth="1"/>
    <col min="9" max="9" width="13" style="21" hidden="1" customWidth="1"/>
    <col min="10" max="10" width="10.81640625" style="21" customWidth="1"/>
    <col min="11" max="11" width="12.1796875" style="21" customWidth="1"/>
    <col min="12" max="12" width="11.1796875" style="21" customWidth="1"/>
    <col min="13" max="13" width="9.26953125" style="21" customWidth="1"/>
    <col min="14" max="14" width="11.26953125" style="21" customWidth="1"/>
    <col min="15" max="16384" width="8.81640625" style="21"/>
  </cols>
  <sheetData>
    <row r="1" spans="1:14" ht="14.5">
      <c r="C1" s="235" t="s">
        <v>1223</v>
      </c>
    </row>
    <row r="2" spans="1:14" ht="15.5">
      <c r="A2"/>
      <c r="B2"/>
      <c r="C2" s="2" t="s">
        <v>1253</v>
      </c>
      <c r="D2"/>
      <c r="E2"/>
      <c r="F2"/>
      <c r="G2"/>
      <c r="H2"/>
      <c r="I2"/>
      <c r="J2"/>
      <c r="K2"/>
      <c r="L2"/>
      <c r="M2"/>
      <c r="N2"/>
    </row>
    <row r="3" spans="1:14" ht="14.5">
      <c r="A3"/>
      <c r="B3"/>
      <c r="C3" s="15" t="s">
        <v>279</v>
      </c>
      <c r="D3"/>
      <c r="E3"/>
      <c r="F3"/>
      <c r="G3"/>
      <c r="H3"/>
      <c r="I3"/>
      <c r="J3"/>
      <c r="K3"/>
      <c r="L3"/>
      <c r="M3"/>
      <c r="N3"/>
    </row>
    <row r="4" spans="1:14" ht="14.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4.5">
      <c r="A5"/>
      <c r="B5"/>
      <c r="C5"/>
      <c r="D5"/>
      <c r="E5"/>
      <c r="F5"/>
      <c r="G5"/>
      <c r="H5"/>
      <c r="I5"/>
      <c r="J5" s="102"/>
      <c r="K5" s="103" t="s">
        <v>133</v>
      </c>
      <c r="L5" s="103" t="s">
        <v>280</v>
      </c>
      <c r="M5" s="103" t="s">
        <v>281</v>
      </c>
      <c r="N5" s="104" t="s">
        <v>79</v>
      </c>
    </row>
    <row r="6" spans="1:14" ht="14.5">
      <c r="A6" t="s">
        <v>282</v>
      </c>
      <c r="B6" t="s">
        <v>283</v>
      </c>
      <c r="C6"/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s="105" t="s">
        <v>75</v>
      </c>
      <c r="K6" s="106" t="s">
        <v>290</v>
      </c>
      <c r="L6" s="106" t="s">
        <v>291</v>
      </c>
      <c r="M6" s="106" t="s">
        <v>292</v>
      </c>
      <c r="N6" s="107" t="s">
        <v>70</v>
      </c>
    </row>
    <row r="8" spans="1:14">
      <c r="A8" s="108">
        <v>0</v>
      </c>
      <c r="B8" s="108" t="s">
        <v>293</v>
      </c>
      <c r="C8" s="108" t="s">
        <v>18</v>
      </c>
      <c r="D8" s="109">
        <v>126041</v>
      </c>
      <c r="E8" s="109">
        <v>68706748.355000004</v>
      </c>
      <c r="F8" s="109">
        <v>16388539.564999999</v>
      </c>
      <c r="G8" s="109">
        <v>7218312.1189999999</v>
      </c>
      <c r="H8" s="109">
        <v>1487960.3060000001</v>
      </c>
      <c r="I8" s="109">
        <v>93801560.344999999</v>
      </c>
      <c r="J8" s="109">
        <f t="shared" ref="J8:N39" si="0">(E8/$D8)*1000</f>
        <v>545114.27515649679</v>
      </c>
      <c r="K8" s="109">
        <f t="shared" si="0"/>
        <v>130025.46445204336</v>
      </c>
      <c r="L8" s="109">
        <f t="shared" si="0"/>
        <v>57269.55608889171</v>
      </c>
      <c r="M8" s="109">
        <f t="shared" si="0"/>
        <v>11805.367348719863</v>
      </c>
      <c r="N8" s="109">
        <f t="shared" si="0"/>
        <v>744214.66304615163</v>
      </c>
    </row>
    <row r="9" spans="1:14">
      <c r="A9" s="21">
        <v>1000</v>
      </c>
      <c r="B9" s="21" t="s">
        <v>294</v>
      </c>
      <c r="C9" s="21" t="s">
        <v>159</v>
      </c>
      <c r="D9" s="110">
        <v>35970</v>
      </c>
      <c r="E9" s="110">
        <v>20126494.221000001</v>
      </c>
      <c r="F9" s="110">
        <v>3368340.6979999999</v>
      </c>
      <c r="G9" s="110">
        <v>1422381.8529999999</v>
      </c>
      <c r="H9" s="110">
        <v>372588.859</v>
      </c>
      <c r="I9" s="110">
        <v>25289805.631000001</v>
      </c>
      <c r="J9" s="110">
        <f t="shared" si="0"/>
        <v>559535.56355296087</v>
      </c>
      <c r="K9" s="110">
        <f t="shared" si="0"/>
        <v>93643.055268279117</v>
      </c>
      <c r="L9" s="110">
        <f t="shared" si="0"/>
        <v>39543.559994439813</v>
      </c>
      <c r="M9" s="110">
        <f t="shared" si="0"/>
        <v>10358.322463163746</v>
      </c>
      <c r="N9" s="110">
        <f t="shared" si="0"/>
        <v>703080.5012788435</v>
      </c>
    </row>
    <row r="10" spans="1:14">
      <c r="A10" s="108">
        <v>1400</v>
      </c>
      <c r="B10" s="108" t="s">
        <v>295</v>
      </c>
      <c r="C10" s="108" t="s">
        <v>162</v>
      </c>
      <c r="D10" s="109">
        <v>29412</v>
      </c>
      <c r="E10" s="109">
        <v>15436547.604</v>
      </c>
      <c r="F10" s="109">
        <v>3035593.7009999999</v>
      </c>
      <c r="G10" s="109">
        <v>2345101.469</v>
      </c>
      <c r="H10" s="109">
        <v>538945.37399999995</v>
      </c>
      <c r="I10" s="109">
        <v>21356188.147999998</v>
      </c>
      <c r="J10" s="109">
        <f t="shared" si="0"/>
        <v>524838.41982864134</v>
      </c>
      <c r="K10" s="109">
        <f t="shared" si="0"/>
        <v>103209.36015911872</v>
      </c>
      <c r="L10" s="109">
        <f t="shared" si="0"/>
        <v>79732.812083503333</v>
      </c>
      <c r="M10" s="109">
        <f t="shared" si="0"/>
        <v>18323.996124031004</v>
      </c>
      <c r="N10" s="109">
        <f t="shared" si="0"/>
        <v>726104.58819529437</v>
      </c>
    </row>
    <row r="11" spans="1:14">
      <c r="A11" s="21">
        <v>6000</v>
      </c>
      <c r="B11" s="21" t="s">
        <v>296</v>
      </c>
      <c r="C11" s="21" t="s">
        <v>196</v>
      </c>
      <c r="D11" s="110">
        <v>18787</v>
      </c>
      <c r="E11" s="110">
        <v>9358957.5779999997</v>
      </c>
      <c r="F11" s="110">
        <v>1880255.192</v>
      </c>
      <c r="G11" s="110">
        <v>3194376.642</v>
      </c>
      <c r="H11" s="110">
        <v>371976.35399999999</v>
      </c>
      <c r="I11" s="110">
        <v>14805565.766000001</v>
      </c>
      <c r="J11" s="110">
        <f t="shared" si="0"/>
        <v>498161.36573162291</v>
      </c>
      <c r="K11" s="110">
        <f t="shared" si="0"/>
        <v>100082.78022036515</v>
      </c>
      <c r="L11" s="110">
        <f t="shared" si="0"/>
        <v>170031.22595411722</v>
      </c>
      <c r="M11" s="110">
        <f t="shared" si="0"/>
        <v>19799.66753606217</v>
      </c>
      <c r="N11" s="110">
        <f t="shared" si="0"/>
        <v>788075.0394421675</v>
      </c>
    </row>
    <row r="12" spans="1:14">
      <c r="A12" s="108">
        <v>2000</v>
      </c>
      <c r="B12" s="108" t="s">
        <v>297</v>
      </c>
      <c r="C12" s="108" t="s">
        <v>165</v>
      </c>
      <c r="D12" s="109">
        <v>17805</v>
      </c>
      <c r="E12" s="109">
        <v>8975877.2559999991</v>
      </c>
      <c r="F12" s="109">
        <v>1411519.456</v>
      </c>
      <c r="G12" s="109">
        <v>2440628.3629999999</v>
      </c>
      <c r="H12" s="109">
        <v>213477.92499999999</v>
      </c>
      <c r="I12" s="109">
        <v>13041503</v>
      </c>
      <c r="J12" s="109">
        <f t="shared" si="0"/>
        <v>504121.16012356075</v>
      </c>
      <c r="K12" s="109">
        <f t="shared" si="0"/>
        <v>79276.577141252463</v>
      </c>
      <c r="L12" s="109">
        <f t="shared" si="0"/>
        <v>137075.44863802302</v>
      </c>
      <c r="M12" s="109">
        <f t="shared" si="0"/>
        <v>11989.77393990452</v>
      </c>
      <c r="N12" s="109">
        <f t="shared" si="0"/>
        <v>732462.95984274079</v>
      </c>
    </row>
    <row r="13" spans="1:14">
      <c r="A13" s="21">
        <v>1300</v>
      </c>
      <c r="B13" s="21" t="s">
        <v>298</v>
      </c>
      <c r="C13" s="21" t="s">
        <v>161</v>
      </c>
      <c r="D13" s="110">
        <v>15709</v>
      </c>
      <c r="E13" s="110">
        <v>9070115.7320000008</v>
      </c>
      <c r="F13" s="110">
        <v>1425153.534</v>
      </c>
      <c r="G13" s="110">
        <v>1290427.1569999999</v>
      </c>
      <c r="H13" s="110">
        <v>229275.128</v>
      </c>
      <c r="I13" s="110">
        <v>12014971.551000001</v>
      </c>
      <c r="J13" s="110">
        <f t="shared" si="0"/>
        <v>577383.39372334338</v>
      </c>
      <c r="K13" s="110">
        <f t="shared" si="0"/>
        <v>90722.1041441212</v>
      </c>
      <c r="L13" s="110">
        <f t="shared" si="0"/>
        <v>82145.72264307084</v>
      </c>
      <c r="M13" s="110">
        <f t="shared" si="0"/>
        <v>14595.144694124388</v>
      </c>
      <c r="N13" s="110">
        <f t="shared" si="0"/>
        <v>764846.36520465987</v>
      </c>
    </row>
    <row r="14" spans="1:14">
      <c r="A14" s="108">
        <v>1604</v>
      </c>
      <c r="B14" s="108" t="s">
        <v>299</v>
      </c>
      <c r="C14" s="108" t="s">
        <v>163</v>
      </c>
      <c r="D14" s="109">
        <v>10556</v>
      </c>
      <c r="E14" s="109">
        <v>5440793.0389999999</v>
      </c>
      <c r="F14" s="109">
        <v>777913.56799999997</v>
      </c>
      <c r="G14" s="109">
        <v>1689370.8870000001</v>
      </c>
      <c r="H14" s="109">
        <v>107517.39</v>
      </c>
      <c r="I14" s="109">
        <v>8015594.8839999996</v>
      </c>
      <c r="J14" s="109">
        <f t="shared" si="0"/>
        <v>515421.84909056459</v>
      </c>
      <c r="K14" s="109">
        <f t="shared" si="0"/>
        <v>73693.971959075396</v>
      </c>
      <c r="L14" s="109">
        <f t="shared" si="0"/>
        <v>160038.9244979159</v>
      </c>
      <c r="M14" s="109">
        <f t="shared" si="0"/>
        <v>10185.429139825692</v>
      </c>
      <c r="N14" s="109">
        <f t="shared" si="0"/>
        <v>759340.1746873816</v>
      </c>
    </row>
    <row r="15" spans="1:14">
      <c r="A15" s="21">
        <v>8200</v>
      </c>
      <c r="B15" s="21" t="s">
        <v>300</v>
      </c>
      <c r="C15" s="21" t="s">
        <v>219</v>
      </c>
      <c r="D15" s="110">
        <v>8995</v>
      </c>
      <c r="E15" s="110">
        <v>4269208.091</v>
      </c>
      <c r="F15" s="110">
        <v>721180.83799999999</v>
      </c>
      <c r="G15" s="110">
        <v>1278593.227</v>
      </c>
      <c r="H15" s="110">
        <v>124214.81200000001</v>
      </c>
      <c r="I15" s="110">
        <v>6393196.9680000003</v>
      </c>
      <c r="J15" s="110">
        <f t="shared" si="0"/>
        <v>474620.13240689272</v>
      </c>
      <c r="K15" s="110">
        <f t="shared" si="0"/>
        <v>80175.746303501932</v>
      </c>
      <c r="L15" s="110">
        <f t="shared" si="0"/>
        <v>142144.88349082822</v>
      </c>
      <c r="M15" s="110">
        <f t="shared" si="0"/>
        <v>13809.317620900501</v>
      </c>
      <c r="N15" s="110">
        <f t="shared" si="0"/>
        <v>710750.0798221234</v>
      </c>
    </row>
    <row r="16" spans="1:14">
      <c r="A16" s="108">
        <v>3000</v>
      </c>
      <c r="B16" s="108" t="s">
        <v>301</v>
      </c>
      <c r="C16" s="108" t="s">
        <v>170</v>
      </c>
      <c r="D16" s="109">
        <v>7259</v>
      </c>
      <c r="E16" s="109">
        <v>3689224.906</v>
      </c>
      <c r="F16" s="109">
        <v>500518.14799999999</v>
      </c>
      <c r="G16" s="109">
        <v>1248203.2250000001</v>
      </c>
      <c r="H16" s="109">
        <v>56930.618999999999</v>
      </c>
      <c r="I16" s="109">
        <v>5494876.898</v>
      </c>
      <c r="J16" s="109">
        <f t="shared" si="0"/>
        <v>508227.70436699269</v>
      </c>
      <c r="K16" s="109">
        <f t="shared" si="0"/>
        <v>68951.391100702574</v>
      </c>
      <c r="L16" s="109">
        <f t="shared" si="0"/>
        <v>171952.50378840062</v>
      </c>
      <c r="M16" s="109">
        <f t="shared" si="0"/>
        <v>7842.7633282821325</v>
      </c>
      <c r="N16" s="109">
        <f t="shared" si="0"/>
        <v>756974.36258437799</v>
      </c>
    </row>
    <row r="17" spans="1:14">
      <c r="A17" s="21">
        <v>7300</v>
      </c>
      <c r="B17" s="21" t="s">
        <v>302</v>
      </c>
      <c r="C17" s="21" t="s">
        <v>210</v>
      </c>
      <c r="D17" s="110">
        <v>4777</v>
      </c>
      <c r="E17" s="110">
        <v>2696006.2859999998</v>
      </c>
      <c r="F17" s="110">
        <v>747530.88500000001</v>
      </c>
      <c r="G17" s="110">
        <v>789471.40500000003</v>
      </c>
      <c r="H17" s="110">
        <v>73062.335000000006</v>
      </c>
      <c r="I17" s="110">
        <v>4306070.9110000003</v>
      </c>
      <c r="J17" s="110">
        <f t="shared" si="0"/>
        <v>564372.25999581325</v>
      </c>
      <c r="K17" s="110">
        <f t="shared" si="0"/>
        <v>156485.42704626333</v>
      </c>
      <c r="L17" s="110">
        <f t="shared" si="0"/>
        <v>165265.10466820182</v>
      </c>
      <c r="M17" s="110">
        <f t="shared" si="0"/>
        <v>15294.606447561233</v>
      </c>
      <c r="N17" s="110">
        <f t="shared" si="0"/>
        <v>901417.39815783966</v>
      </c>
    </row>
    <row r="18" spans="1:14">
      <c r="A18" s="108">
        <v>1100</v>
      </c>
      <c r="B18" s="108" t="s">
        <v>303</v>
      </c>
      <c r="C18" s="108" t="s">
        <v>160</v>
      </c>
      <c r="D18" s="109">
        <v>4575</v>
      </c>
      <c r="E18" s="109">
        <v>2736737.787</v>
      </c>
      <c r="F18" s="109">
        <v>263985.32400000002</v>
      </c>
      <c r="G18" s="109">
        <v>237169.296</v>
      </c>
      <c r="H18" s="109">
        <v>28154.039000000001</v>
      </c>
      <c r="I18" s="109">
        <v>3266046.446</v>
      </c>
      <c r="J18" s="109">
        <f t="shared" si="0"/>
        <v>598194.05180327874</v>
      </c>
      <c r="K18" s="109">
        <f t="shared" si="0"/>
        <v>57701.710163934426</v>
      </c>
      <c r="L18" s="109">
        <f t="shared" si="0"/>
        <v>51840.283278688526</v>
      </c>
      <c r="M18" s="109">
        <f t="shared" si="0"/>
        <v>6153.8883060109292</v>
      </c>
      <c r="N18" s="109">
        <f t="shared" si="0"/>
        <v>713889.93355191255</v>
      </c>
    </row>
    <row r="19" spans="1:14">
      <c r="A19" s="21">
        <v>8000</v>
      </c>
      <c r="B19" s="21" t="s">
        <v>305</v>
      </c>
      <c r="C19" s="21" t="s">
        <v>218</v>
      </c>
      <c r="D19" s="110">
        <v>4284</v>
      </c>
      <c r="E19" s="110">
        <v>2305758.5950000002</v>
      </c>
      <c r="F19" s="110">
        <v>302765.29499999998</v>
      </c>
      <c r="G19" s="110">
        <v>580828.28399999999</v>
      </c>
      <c r="H19" s="110">
        <v>72318.42</v>
      </c>
      <c r="I19" s="110">
        <v>3261670.594</v>
      </c>
      <c r="J19" s="110">
        <f t="shared" si="0"/>
        <v>538225.62908496743</v>
      </c>
      <c r="K19" s="110">
        <f t="shared" si="0"/>
        <v>70673.504901960783</v>
      </c>
      <c r="L19" s="110">
        <f t="shared" si="0"/>
        <v>135580.83193277309</v>
      </c>
      <c r="M19" s="110">
        <f t="shared" si="0"/>
        <v>16881.050420168067</v>
      </c>
      <c r="N19" s="110">
        <f t="shared" si="0"/>
        <v>761361.01633986924</v>
      </c>
    </row>
    <row r="20" spans="1:14">
      <c r="A20" s="108">
        <v>5200</v>
      </c>
      <c r="B20" s="108" t="s">
        <v>306</v>
      </c>
      <c r="C20" s="108" t="s">
        <v>189</v>
      </c>
      <c r="D20" s="109">
        <v>3955</v>
      </c>
      <c r="E20" s="109">
        <v>1934390.129</v>
      </c>
      <c r="F20" s="109">
        <v>382625.88099999999</v>
      </c>
      <c r="G20" s="109">
        <v>1376029.1410000001</v>
      </c>
      <c r="H20" s="109">
        <v>65750.736999999994</v>
      </c>
      <c r="I20" s="109">
        <v>3758795.8879999998</v>
      </c>
      <c r="J20" s="109">
        <f t="shared" si="0"/>
        <v>489099.90619469027</v>
      </c>
      <c r="K20" s="109">
        <f t="shared" si="0"/>
        <v>96744.849810366621</v>
      </c>
      <c r="L20" s="109">
        <f t="shared" si="0"/>
        <v>347921.40101137798</v>
      </c>
      <c r="M20" s="109">
        <f t="shared" si="0"/>
        <v>16624.712262958281</v>
      </c>
      <c r="N20" s="109">
        <f t="shared" si="0"/>
        <v>950390.86927939311</v>
      </c>
    </row>
    <row r="21" spans="1:14">
      <c r="A21" s="21">
        <v>3609</v>
      </c>
      <c r="B21" s="21" t="s">
        <v>307</v>
      </c>
      <c r="C21" s="21" t="s">
        <v>173</v>
      </c>
      <c r="D21" s="110">
        <v>3745</v>
      </c>
      <c r="E21" s="110">
        <v>1732701.7560000001</v>
      </c>
      <c r="F21" s="110">
        <v>459049.15899999999</v>
      </c>
      <c r="G21" s="110">
        <v>1082223.5260000001</v>
      </c>
      <c r="H21" s="110">
        <v>63997.915999999997</v>
      </c>
      <c r="I21" s="110">
        <v>3337972.3569999998</v>
      </c>
      <c r="J21" s="110">
        <f t="shared" si="0"/>
        <v>462670.69586114818</v>
      </c>
      <c r="K21" s="110">
        <f t="shared" si="0"/>
        <v>122576.54445927903</v>
      </c>
      <c r="L21" s="110">
        <f t="shared" si="0"/>
        <v>288978.24459279043</v>
      </c>
      <c r="M21" s="110">
        <f t="shared" si="0"/>
        <v>17088.896128170894</v>
      </c>
      <c r="N21" s="110">
        <f t="shared" si="0"/>
        <v>891314.38104138849</v>
      </c>
    </row>
    <row r="22" spans="1:14">
      <c r="A22" s="108">
        <v>4200</v>
      </c>
      <c r="B22" s="108" t="s">
        <v>308</v>
      </c>
      <c r="C22" s="108" t="s">
        <v>181</v>
      </c>
      <c r="D22" s="109">
        <v>3707</v>
      </c>
      <c r="E22" s="109">
        <v>1868759.602</v>
      </c>
      <c r="F22" s="109">
        <v>276452.28399999999</v>
      </c>
      <c r="G22" s="109">
        <v>811575.25699999998</v>
      </c>
      <c r="H22" s="109">
        <v>58629.62</v>
      </c>
      <c r="I22" s="109">
        <v>3015416.7629999998</v>
      </c>
      <c r="J22" s="109">
        <f t="shared" si="0"/>
        <v>504116.42891826271</v>
      </c>
      <c r="K22" s="109">
        <f t="shared" si="0"/>
        <v>74575.74426760184</v>
      </c>
      <c r="L22" s="109">
        <f t="shared" si="0"/>
        <v>218930.47127056919</v>
      </c>
      <c r="M22" s="109">
        <f t="shared" si="0"/>
        <v>15815.921230105207</v>
      </c>
      <c r="N22" s="109">
        <f t="shared" si="0"/>
        <v>813438.56568653893</v>
      </c>
    </row>
    <row r="23" spans="1:14">
      <c r="A23" s="21">
        <v>7620</v>
      </c>
      <c r="B23" s="21" t="s">
        <v>309</v>
      </c>
      <c r="C23" s="21" t="s">
        <v>216</v>
      </c>
      <c r="D23" s="110">
        <v>3547</v>
      </c>
      <c r="E23" s="110">
        <v>1747792.6780000001</v>
      </c>
      <c r="F23" s="110">
        <v>348195.16499999998</v>
      </c>
      <c r="G23" s="110">
        <v>1264605.75</v>
      </c>
      <c r="H23" s="110">
        <v>31005.705000000002</v>
      </c>
      <c r="I23" s="110">
        <v>3391599.298</v>
      </c>
      <c r="J23" s="110">
        <f t="shared" si="0"/>
        <v>492752.37609247258</v>
      </c>
      <c r="K23" s="110">
        <f t="shared" si="0"/>
        <v>98166.102340005629</v>
      </c>
      <c r="L23" s="110">
        <f t="shared" si="0"/>
        <v>356528.26332111639</v>
      </c>
      <c r="M23" s="110">
        <f t="shared" si="0"/>
        <v>8741.3884973216809</v>
      </c>
      <c r="N23" s="110">
        <f t="shared" si="0"/>
        <v>956188.13025091623</v>
      </c>
    </row>
    <row r="24" spans="1:14">
      <c r="A24" s="108">
        <v>2300</v>
      </c>
      <c r="B24" s="108" t="s">
        <v>310</v>
      </c>
      <c r="C24" s="108" t="s">
        <v>166</v>
      </c>
      <c r="D24" s="109">
        <v>3323</v>
      </c>
      <c r="E24" s="109">
        <v>1538139.432</v>
      </c>
      <c r="F24" s="109">
        <v>327723.65299999999</v>
      </c>
      <c r="G24" s="109">
        <v>663347.47199999995</v>
      </c>
      <c r="H24" s="109">
        <v>56848.152999999998</v>
      </c>
      <c r="I24" s="109">
        <v>2586058.71</v>
      </c>
      <c r="J24" s="109">
        <f t="shared" si="0"/>
        <v>462876.74751730368</v>
      </c>
      <c r="K24" s="109">
        <f t="shared" si="0"/>
        <v>98622.826662654217</v>
      </c>
      <c r="L24" s="109">
        <f t="shared" si="0"/>
        <v>199623.07312669273</v>
      </c>
      <c r="M24" s="109">
        <f t="shared" si="0"/>
        <v>17107.47908516401</v>
      </c>
      <c r="N24" s="109">
        <f t="shared" si="0"/>
        <v>778230.12639181456</v>
      </c>
    </row>
    <row r="25" spans="1:14">
      <c r="A25" s="21">
        <v>6100</v>
      </c>
      <c r="B25" s="21" t="s">
        <v>311</v>
      </c>
      <c r="C25" s="21" t="s">
        <v>197</v>
      </c>
      <c r="D25" s="110">
        <v>3234</v>
      </c>
      <c r="E25" s="110">
        <v>1697321.67</v>
      </c>
      <c r="F25" s="110">
        <v>241171.864</v>
      </c>
      <c r="G25" s="110">
        <v>664327.26899999997</v>
      </c>
      <c r="H25" s="110">
        <v>45450.885000000002</v>
      </c>
      <c r="I25" s="110">
        <v>2648271.6880000001</v>
      </c>
      <c r="J25" s="110">
        <f t="shared" si="0"/>
        <v>524836.63265306118</v>
      </c>
      <c r="K25" s="110">
        <f t="shared" si="0"/>
        <v>74573.8602350031</v>
      </c>
      <c r="L25" s="110">
        <f t="shared" si="0"/>
        <v>205419.68738404452</v>
      </c>
      <c r="M25" s="110">
        <f t="shared" si="0"/>
        <v>14054.076994434137</v>
      </c>
      <c r="N25" s="110">
        <f t="shared" si="0"/>
        <v>818884.25726654299</v>
      </c>
    </row>
    <row r="26" spans="1:14">
      <c r="A26" s="108">
        <v>8716</v>
      </c>
      <c r="B26" s="108" t="s">
        <v>312</v>
      </c>
      <c r="C26" s="108" t="s">
        <v>226</v>
      </c>
      <c r="D26" s="109">
        <v>2566</v>
      </c>
      <c r="E26" s="109">
        <v>1210825.9990000001</v>
      </c>
      <c r="F26" s="109">
        <v>209403.033</v>
      </c>
      <c r="G26" s="109">
        <v>518288.45500000002</v>
      </c>
      <c r="H26" s="109">
        <v>55731.271999999997</v>
      </c>
      <c r="I26" s="109">
        <v>1994248.7590000001</v>
      </c>
      <c r="J26" s="109">
        <f t="shared" si="0"/>
        <v>471872.953624318</v>
      </c>
      <c r="K26" s="109">
        <f t="shared" si="0"/>
        <v>81606.793842556508</v>
      </c>
      <c r="L26" s="109">
        <f t="shared" si="0"/>
        <v>201983.03000779424</v>
      </c>
      <c r="M26" s="109">
        <f t="shared" si="0"/>
        <v>21719.123928293062</v>
      </c>
      <c r="N26" s="109">
        <f t="shared" si="0"/>
        <v>777181.90140296181</v>
      </c>
    </row>
    <row r="27" spans="1:14">
      <c r="A27" s="21">
        <v>7708</v>
      </c>
      <c r="B27" s="21" t="s">
        <v>313</v>
      </c>
      <c r="C27" s="21" t="s">
        <v>217</v>
      </c>
      <c r="D27" s="110">
        <v>2306</v>
      </c>
      <c r="E27" s="110">
        <v>1250710.7409999999</v>
      </c>
      <c r="F27" s="110">
        <v>186249.228</v>
      </c>
      <c r="G27" s="110">
        <v>664006.43700000003</v>
      </c>
      <c r="H27" s="110">
        <v>18195.330999999998</v>
      </c>
      <c r="I27" s="110">
        <v>2119161.7370000002</v>
      </c>
      <c r="J27" s="110">
        <f t="shared" si="0"/>
        <v>542372.39418907196</v>
      </c>
      <c r="K27" s="110">
        <f t="shared" si="0"/>
        <v>80767.228100607113</v>
      </c>
      <c r="L27" s="110">
        <f t="shared" si="0"/>
        <v>287947.28404163057</v>
      </c>
      <c r="M27" s="110">
        <f t="shared" si="0"/>
        <v>7890.4297484822191</v>
      </c>
      <c r="N27" s="110">
        <f t="shared" si="0"/>
        <v>918977.33607979189</v>
      </c>
    </row>
    <row r="28" spans="1:14">
      <c r="A28" s="108">
        <v>8717</v>
      </c>
      <c r="B28" s="108" t="s">
        <v>314</v>
      </c>
      <c r="C28" s="108" t="s">
        <v>227</v>
      </c>
      <c r="D28" s="109">
        <v>2111</v>
      </c>
      <c r="E28" s="109">
        <v>1023577.46</v>
      </c>
      <c r="F28" s="109">
        <v>326848.141</v>
      </c>
      <c r="G28" s="109">
        <v>479618.42300000001</v>
      </c>
      <c r="H28" s="109">
        <v>24340.398000000001</v>
      </c>
      <c r="I28" s="109">
        <v>1854384.422</v>
      </c>
      <c r="J28" s="109">
        <f t="shared" si="0"/>
        <v>484878.00094741827</v>
      </c>
      <c r="K28" s="109">
        <f t="shared" si="0"/>
        <v>154830.95262908575</v>
      </c>
      <c r="L28" s="109">
        <f t="shared" si="0"/>
        <v>227199.63192799623</v>
      </c>
      <c r="M28" s="109">
        <f t="shared" si="0"/>
        <v>11530.269066792989</v>
      </c>
      <c r="N28" s="109">
        <f t="shared" si="0"/>
        <v>878438.85457129334</v>
      </c>
    </row>
    <row r="29" spans="1:14">
      <c r="A29" s="21">
        <v>6250</v>
      </c>
      <c r="B29" s="21" t="s">
        <v>315</v>
      </c>
      <c r="C29" s="21" t="s">
        <v>198</v>
      </c>
      <c r="D29" s="110">
        <v>2015</v>
      </c>
      <c r="E29" s="110">
        <v>1043481.215</v>
      </c>
      <c r="F29" s="110">
        <v>140085.375</v>
      </c>
      <c r="G29" s="110">
        <v>472028.77500000002</v>
      </c>
      <c r="H29" s="110">
        <v>43827.625999999997</v>
      </c>
      <c r="I29" s="110">
        <v>1699422.9909999999</v>
      </c>
      <c r="J29" s="110">
        <f t="shared" si="0"/>
        <v>517856.68238213396</v>
      </c>
      <c r="K29" s="110">
        <f t="shared" si="0"/>
        <v>69521.277915632745</v>
      </c>
      <c r="L29" s="110">
        <f t="shared" si="0"/>
        <v>234257.45657568239</v>
      </c>
      <c r="M29" s="110">
        <f t="shared" si="0"/>
        <v>21750.682878411906</v>
      </c>
      <c r="N29" s="110">
        <f t="shared" si="0"/>
        <v>843386.09975186107</v>
      </c>
    </row>
    <row r="30" spans="1:14">
      <c r="A30" s="108">
        <v>6400</v>
      </c>
      <c r="B30" s="108" t="s">
        <v>317</v>
      </c>
      <c r="C30" s="108" t="s">
        <v>199</v>
      </c>
      <c r="D30" s="109">
        <v>1880</v>
      </c>
      <c r="E30" s="109">
        <v>912317.12800000003</v>
      </c>
      <c r="F30" s="109">
        <v>145144.23199999999</v>
      </c>
      <c r="G30" s="109">
        <v>534802.60600000003</v>
      </c>
      <c r="H30" s="109">
        <v>30573.016</v>
      </c>
      <c r="I30" s="109">
        <v>1622836.9820000001</v>
      </c>
      <c r="J30" s="109">
        <f t="shared" si="0"/>
        <v>485275.06808510638</v>
      </c>
      <c r="K30" s="109">
        <f t="shared" si="0"/>
        <v>77204.378723404254</v>
      </c>
      <c r="L30" s="109">
        <f t="shared" si="0"/>
        <v>284469.47127659578</v>
      </c>
      <c r="M30" s="109">
        <f t="shared" si="0"/>
        <v>16262.242553191489</v>
      </c>
      <c r="N30" s="109">
        <f t="shared" si="0"/>
        <v>863211.16063829791</v>
      </c>
    </row>
    <row r="31" spans="1:14">
      <c r="A31" s="21">
        <v>8613</v>
      </c>
      <c r="B31" s="21" t="s">
        <v>316</v>
      </c>
      <c r="C31" s="21" t="s">
        <v>223</v>
      </c>
      <c r="D31" s="110">
        <v>1798</v>
      </c>
      <c r="E31" s="110">
        <v>871697.87600000005</v>
      </c>
      <c r="F31" s="110">
        <v>151262.11499999999</v>
      </c>
      <c r="G31" s="110">
        <v>449212.228</v>
      </c>
      <c r="H31" s="110">
        <v>12513.772000000001</v>
      </c>
      <c r="I31" s="110">
        <v>1484685.9909999999</v>
      </c>
      <c r="J31" s="110">
        <f t="shared" si="0"/>
        <v>484815.28142380429</v>
      </c>
      <c r="K31" s="110">
        <f t="shared" si="0"/>
        <v>84127.983870967742</v>
      </c>
      <c r="L31" s="110">
        <f t="shared" si="0"/>
        <v>249839.94883203559</v>
      </c>
      <c r="M31" s="110">
        <f t="shared" si="0"/>
        <v>6959.8286985539498</v>
      </c>
      <c r="N31" s="110">
        <f t="shared" si="0"/>
        <v>825743.04282536148</v>
      </c>
    </row>
    <row r="32" spans="1:14">
      <c r="A32" s="108">
        <v>2503</v>
      </c>
      <c r="B32" s="108" t="s">
        <v>1254</v>
      </c>
      <c r="C32" s="108" t="s">
        <v>167</v>
      </c>
      <c r="D32" s="109">
        <v>1779</v>
      </c>
      <c r="E32" s="109">
        <v>838534.26899999997</v>
      </c>
      <c r="F32" s="109">
        <v>506433.84</v>
      </c>
      <c r="G32" s="109">
        <v>244427.68700000001</v>
      </c>
      <c r="H32" s="109">
        <v>18713.897000000001</v>
      </c>
      <c r="I32" s="109">
        <v>1608109.693</v>
      </c>
      <c r="J32" s="109">
        <f t="shared" si="0"/>
        <v>471351.4721753794</v>
      </c>
      <c r="K32" s="109">
        <f t="shared" si="0"/>
        <v>284673.32209106238</v>
      </c>
      <c r="L32" s="109">
        <f t="shared" si="0"/>
        <v>137396.11410905002</v>
      </c>
      <c r="M32" s="109">
        <f t="shared" si="0"/>
        <v>10519.335019673974</v>
      </c>
      <c r="N32" s="109">
        <f t="shared" si="0"/>
        <v>903940.24339516577</v>
      </c>
    </row>
    <row r="33" spans="1:14">
      <c r="A33" s="21">
        <v>3714</v>
      </c>
      <c r="B33" s="21" t="s">
        <v>318</v>
      </c>
      <c r="C33" s="21" t="s">
        <v>178</v>
      </c>
      <c r="D33" s="110">
        <v>1641</v>
      </c>
      <c r="E33" s="110">
        <v>909434.64599999995</v>
      </c>
      <c r="F33" s="110">
        <v>134834.53599999999</v>
      </c>
      <c r="G33" s="110">
        <v>522069.72399999999</v>
      </c>
      <c r="H33" s="110">
        <v>40424.481</v>
      </c>
      <c r="I33" s="110">
        <v>1606763.3870000001</v>
      </c>
      <c r="J33" s="110">
        <f t="shared" si="0"/>
        <v>554195.39670932351</v>
      </c>
      <c r="K33" s="110">
        <f t="shared" si="0"/>
        <v>82166.079219987805</v>
      </c>
      <c r="L33" s="110">
        <f t="shared" si="0"/>
        <v>318141.20901889086</v>
      </c>
      <c r="M33" s="110">
        <f t="shared" si="0"/>
        <v>24634.053016453381</v>
      </c>
      <c r="N33" s="110">
        <f t="shared" si="0"/>
        <v>979136.73796465574</v>
      </c>
    </row>
    <row r="34" spans="1:14">
      <c r="A34" s="108">
        <v>8614</v>
      </c>
      <c r="B34" s="108" t="s">
        <v>319</v>
      </c>
      <c r="C34" s="108" t="s">
        <v>224</v>
      </c>
      <c r="D34" s="109">
        <v>1610</v>
      </c>
      <c r="E34" s="109">
        <v>757720.50100000005</v>
      </c>
      <c r="F34" s="109">
        <v>260421.867</v>
      </c>
      <c r="G34" s="109">
        <v>338553.18800000002</v>
      </c>
      <c r="H34" s="109">
        <v>11148.781999999999</v>
      </c>
      <c r="I34" s="109">
        <v>1367844.338</v>
      </c>
      <c r="J34" s="109">
        <f t="shared" si="0"/>
        <v>470633.85155279509</v>
      </c>
      <c r="K34" s="109">
        <f t="shared" si="0"/>
        <v>161752.71242236026</v>
      </c>
      <c r="L34" s="109">
        <f t="shared" si="0"/>
        <v>210281.48322981369</v>
      </c>
      <c r="M34" s="109">
        <f t="shared" si="0"/>
        <v>6924.709316770186</v>
      </c>
      <c r="N34" s="109">
        <f t="shared" si="0"/>
        <v>849592.75652173918</v>
      </c>
    </row>
    <row r="35" spans="1:14">
      <c r="A35" s="21">
        <v>2504</v>
      </c>
      <c r="B35" s="21" t="s">
        <v>1255</v>
      </c>
      <c r="C35" s="21" t="s">
        <v>168</v>
      </c>
      <c r="D35" s="110">
        <v>1595</v>
      </c>
      <c r="E35" s="110">
        <v>749588.21799999999</v>
      </c>
      <c r="F35" s="110">
        <v>90056.951000000001</v>
      </c>
      <c r="G35" s="110">
        <v>414651.86099999998</v>
      </c>
      <c r="H35" s="110">
        <v>13050.843000000001</v>
      </c>
      <c r="I35" s="110">
        <v>1267347.8729999999</v>
      </c>
      <c r="J35" s="110">
        <f t="shared" si="0"/>
        <v>469961.26520376175</v>
      </c>
      <c r="K35" s="110">
        <f t="shared" si="0"/>
        <v>56462.038244514108</v>
      </c>
      <c r="L35" s="110">
        <f t="shared" si="0"/>
        <v>259969.8188087774</v>
      </c>
      <c r="M35" s="110">
        <f t="shared" si="0"/>
        <v>8182.3467084639497</v>
      </c>
      <c r="N35" s="110">
        <f t="shared" si="0"/>
        <v>794575.46896551724</v>
      </c>
    </row>
    <row r="36" spans="1:14">
      <c r="A36" s="108">
        <v>2506</v>
      </c>
      <c r="B36" s="108" t="s">
        <v>320</v>
      </c>
      <c r="C36" s="108" t="s">
        <v>169</v>
      </c>
      <c r="D36" s="109">
        <v>1268</v>
      </c>
      <c r="E36" s="109">
        <v>574566.61399999994</v>
      </c>
      <c r="F36" s="109">
        <v>89211.771999999997</v>
      </c>
      <c r="G36" s="109">
        <v>334047.55499999999</v>
      </c>
      <c r="H36" s="109">
        <v>14422.433000000001</v>
      </c>
      <c r="I36" s="109">
        <v>1012248.374</v>
      </c>
      <c r="J36" s="109">
        <f t="shared" si="0"/>
        <v>453128.24447949522</v>
      </c>
      <c r="K36" s="109">
        <f t="shared" si="0"/>
        <v>70356.287066246048</v>
      </c>
      <c r="L36" s="109">
        <f t="shared" si="0"/>
        <v>263444.44400630915</v>
      </c>
      <c r="M36" s="109">
        <f t="shared" si="0"/>
        <v>11374.158517350159</v>
      </c>
      <c r="N36" s="109">
        <f t="shared" si="0"/>
        <v>798303.13406940061</v>
      </c>
    </row>
    <row r="37" spans="1:14">
      <c r="A37" s="21">
        <v>5508</v>
      </c>
      <c r="B37" s="21" t="s">
        <v>322</v>
      </c>
      <c r="C37" s="21" t="s">
        <v>190</v>
      </c>
      <c r="D37" s="110">
        <v>1193</v>
      </c>
      <c r="E37" s="110">
        <v>536716.33499999996</v>
      </c>
      <c r="F37" s="110">
        <v>86853.577999999994</v>
      </c>
      <c r="G37" s="110">
        <v>459210.80599999998</v>
      </c>
      <c r="H37" s="110">
        <v>3201.1819999999998</v>
      </c>
      <c r="I37" s="110">
        <v>1085981.9010000001</v>
      </c>
      <c r="J37" s="110">
        <f t="shared" si="0"/>
        <v>449887.95892707456</v>
      </c>
      <c r="K37" s="110">
        <f t="shared" si="0"/>
        <v>72802.663872590099</v>
      </c>
      <c r="L37" s="110">
        <f t="shared" si="0"/>
        <v>384921.04442581721</v>
      </c>
      <c r="M37" s="110">
        <f t="shared" si="0"/>
        <v>2683.3042749371334</v>
      </c>
      <c r="N37" s="110">
        <f t="shared" si="0"/>
        <v>910294.97150041908</v>
      </c>
    </row>
    <row r="38" spans="1:14">
      <c r="A38" s="108">
        <v>3711</v>
      </c>
      <c r="B38" s="108" t="s">
        <v>321</v>
      </c>
      <c r="C38" s="108" t="s">
        <v>176</v>
      </c>
      <c r="D38" s="109">
        <v>1177</v>
      </c>
      <c r="E38" s="109">
        <v>590722.83700000006</v>
      </c>
      <c r="F38" s="109">
        <v>113739.595</v>
      </c>
      <c r="G38" s="109">
        <v>233323.94699999999</v>
      </c>
      <c r="H38" s="109">
        <v>30034.366000000002</v>
      </c>
      <c r="I38" s="109">
        <v>967820.745</v>
      </c>
      <c r="J38" s="109">
        <f t="shared" si="0"/>
        <v>501888.56159728131</v>
      </c>
      <c r="K38" s="109">
        <f t="shared" si="0"/>
        <v>96635.169923534399</v>
      </c>
      <c r="L38" s="109">
        <f t="shared" si="0"/>
        <v>198236.14868309262</v>
      </c>
      <c r="M38" s="109">
        <f t="shared" si="0"/>
        <v>25517.728122344946</v>
      </c>
      <c r="N38" s="109">
        <f t="shared" si="0"/>
        <v>822277.60832625313</v>
      </c>
    </row>
    <row r="39" spans="1:14">
      <c r="A39" s="21">
        <v>8721</v>
      </c>
      <c r="B39" s="21" t="s">
        <v>323</v>
      </c>
      <c r="C39" s="21" t="s">
        <v>230</v>
      </c>
      <c r="D39" s="110">
        <v>1115</v>
      </c>
      <c r="E39" s="110">
        <v>511071.60200000001</v>
      </c>
      <c r="F39" s="110">
        <v>331218.31099999999</v>
      </c>
      <c r="G39" s="110">
        <v>168667.40100000001</v>
      </c>
      <c r="H39" s="110">
        <v>7454.4279999999999</v>
      </c>
      <c r="I39" s="110">
        <v>1018411.742</v>
      </c>
      <c r="J39" s="110">
        <f t="shared" si="0"/>
        <v>458360.18116591929</v>
      </c>
      <c r="K39" s="110">
        <f t="shared" si="0"/>
        <v>297056.78116591927</v>
      </c>
      <c r="L39" s="110">
        <f t="shared" si="0"/>
        <v>151271.21165919284</v>
      </c>
      <c r="M39" s="110">
        <f t="shared" si="0"/>
        <v>6685.5856502242159</v>
      </c>
      <c r="N39" s="110">
        <f t="shared" si="0"/>
        <v>913373.7596412556</v>
      </c>
    </row>
    <row r="40" spans="1:14">
      <c r="A40" s="108">
        <v>4607</v>
      </c>
      <c r="B40" s="108" t="s">
        <v>325</v>
      </c>
      <c r="C40" s="108" t="s">
        <v>184</v>
      </c>
      <c r="D40" s="109">
        <v>1024</v>
      </c>
      <c r="E40" s="109">
        <v>518816.54200000002</v>
      </c>
      <c r="F40" s="109">
        <v>52916.167000000001</v>
      </c>
      <c r="G40" s="109">
        <v>379691.71899999998</v>
      </c>
      <c r="H40" s="109">
        <v>19030.813999999998</v>
      </c>
      <c r="I40" s="109">
        <v>970455.24199999997</v>
      </c>
      <c r="J40" s="109">
        <f t="shared" ref="J40:N71" si="1">(E40/$D40)*1000</f>
        <v>506656.779296875</v>
      </c>
      <c r="K40" s="109">
        <f t="shared" si="1"/>
        <v>51675.9443359375</v>
      </c>
      <c r="L40" s="109">
        <f t="shared" si="1"/>
        <v>370792.6943359375</v>
      </c>
      <c r="M40" s="109">
        <f t="shared" si="1"/>
        <v>18584.779296875</v>
      </c>
      <c r="N40" s="109">
        <f t="shared" si="1"/>
        <v>947710.197265625</v>
      </c>
    </row>
    <row r="41" spans="1:14">
      <c r="A41" s="21">
        <v>6513</v>
      </c>
      <c r="B41" s="21" t="s">
        <v>324</v>
      </c>
      <c r="C41" s="21" t="s">
        <v>200</v>
      </c>
      <c r="D41" s="110">
        <v>1016</v>
      </c>
      <c r="E41" s="110">
        <v>489237.26299999998</v>
      </c>
      <c r="F41" s="110">
        <v>68133.338000000003</v>
      </c>
      <c r="G41" s="110">
        <v>308993.58299999998</v>
      </c>
      <c r="H41" s="110">
        <v>1782.9269999999999</v>
      </c>
      <c r="I41" s="110">
        <v>868147.11100000003</v>
      </c>
      <c r="J41" s="110">
        <f t="shared" si="1"/>
        <v>481532.73917322833</v>
      </c>
      <c r="K41" s="110">
        <f t="shared" si="1"/>
        <v>67060.372047244105</v>
      </c>
      <c r="L41" s="110">
        <f t="shared" si="1"/>
        <v>304127.54232283466</v>
      </c>
      <c r="M41" s="110">
        <f t="shared" si="1"/>
        <v>1754.8494094488187</v>
      </c>
      <c r="N41" s="110">
        <f t="shared" si="1"/>
        <v>854475.50295275601</v>
      </c>
    </row>
    <row r="42" spans="1:14">
      <c r="A42" s="108">
        <v>6612</v>
      </c>
      <c r="B42" s="108" t="s">
        <v>328</v>
      </c>
      <c r="C42" s="108" t="s">
        <v>206</v>
      </c>
      <c r="D42" s="109">
        <v>962</v>
      </c>
      <c r="E42" s="109">
        <v>444244.64799999999</v>
      </c>
      <c r="F42" s="109">
        <v>144874.33199999999</v>
      </c>
      <c r="G42" s="109">
        <v>296503.58399999997</v>
      </c>
      <c r="H42" s="109">
        <v>27118.546999999999</v>
      </c>
      <c r="I42" s="109">
        <v>912741.11100000003</v>
      </c>
      <c r="J42" s="109">
        <f t="shared" si="1"/>
        <v>461792.77338877338</v>
      </c>
      <c r="K42" s="109">
        <f t="shared" si="1"/>
        <v>150597.0187110187</v>
      </c>
      <c r="L42" s="109">
        <f t="shared" si="1"/>
        <v>308215.78378378379</v>
      </c>
      <c r="M42" s="109">
        <f t="shared" si="1"/>
        <v>28189.757796257793</v>
      </c>
      <c r="N42" s="109">
        <f t="shared" si="1"/>
        <v>948795.33367983368</v>
      </c>
    </row>
    <row r="43" spans="1:14">
      <c r="A43" s="21">
        <v>4100</v>
      </c>
      <c r="B43" s="21" t="s">
        <v>326</v>
      </c>
      <c r="C43" s="21" t="s">
        <v>180</v>
      </c>
      <c r="D43" s="110">
        <v>945</v>
      </c>
      <c r="E43" s="110">
        <v>499856.98800000001</v>
      </c>
      <c r="F43" s="110">
        <v>51083.421000000002</v>
      </c>
      <c r="G43" s="110">
        <v>269958.86</v>
      </c>
      <c r="H43" s="110">
        <v>9281.7070000000003</v>
      </c>
      <c r="I43" s="110">
        <v>830180.97600000002</v>
      </c>
      <c r="J43" s="110">
        <f t="shared" si="1"/>
        <v>528949.19365079363</v>
      </c>
      <c r="K43" s="110">
        <f t="shared" si="1"/>
        <v>54056.530158730158</v>
      </c>
      <c r="L43" s="110">
        <f t="shared" si="1"/>
        <v>285670.75132275128</v>
      </c>
      <c r="M43" s="110">
        <f t="shared" si="1"/>
        <v>9821.9121693121688</v>
      </c>
      <c r="N43" s="110">
        <f t="shared" si="1"/>
        <v>878498.38730158727</v>
      </c>
    </row>
    <row r="44" spans="1:14">
      <c r="A44" s="108">
        <v>5604</v>
      </c>
      <c r="B44" s="108" t="s">
        <v>327</v>
      </c>
      <c r="C44" s="108" t="s">
        <v>191</v>
      </c>
      <c r="D44" s="109">
        <v>895</v>
      </c>
      <c r="E44" s="109">
        <v>424261.29599999997</v>
      </c>
      <c r="F44" s="109">
        <v>73970.120999999999</v>
      </c>
      <c r="G44" s="109">
        <v>258058.674</v>
      </c>
      <c r="H44" s="109">
        <v>17783.117999999999</v>
      </c>
      <c r="I44" s="109">
        <v>774073.20900000003</v>
      </c>
      <c r="J44" s="109">
        <f t="shared" si="1"/>
        <v>474034.96759776532</v>
      </c>
      <c r="K44" s="109">
        <f t="shared" si="1"/>
        <v>82648.179888268161</v>
      </c>
      <c r="L44" s="109">
        <f t="shared" si="1"/>
        <v>288333.71396648046</v>
      </c>
      <c r="M44" s="109">
        <f t="shared" si="1"/>
        <v>19869.405586592176</v>
      </c>
      <c r="N44" s="109">
        <f t="shared" si="1"/>
        <v>864886.26703910623</v>
      </c>
    </row>
    <row r="45" spans="1:14">
      <c r="A45" s="21">
        <v>3709</v>
      </c>
      <c r="B45" s="21" t="s">
        <v>329</v>
      </c>
      <c r="C45" s="21" t="s">
        <v>174</v>
      </c>
      <c r="D45" s="110">
        <v>877</v>
      </c>
      <c r="E45" s="110">
        <v>459248.93099999998</v>
      </c>
      <c r="F45" s="110">
        <v>81343.104000000007</v>
      </c>
      <c r="G45" s="110">
        <v>164107.052</v>
      </c>
      <c r="H45" s="110">
        <v>29226.850999999999</v>
      </c>
      <c r="I45" s="110">
        <v>733925.93799999997</v>
      </c>
      <c r="J45" s="110">
        <f t="shared" si="1"/>
        <v>523658.98631698976</v>
      </c>
      <c r="K45" s="110">
        <f t="shared" si="1"/>
        <v>92751.543899657932</v>
      </c>
      <c r="L45" s="110">
        <f t="shared" si="1"/>
        <v>187123.20638540477</v>
      </c>
      <c r="M45" s="110">
        <f t="shared" si="1"/>
        <v>33325.941847206384</v>
      </c>
      <c r="N45" s="110">
        <f t="shared" si="1"/>
        <v>836859.67844925879</v>
      </c>
    </row>
    <row r="46" spans="1:14">
      <c r="A46" s="108">
        <v>8710</v>
      </c>
      <c r="B46" s="108" t="s">
        <v>330</v>
      </c>
      <c r="C46" s="108" t="s">
        <v>225</v>
      </c>
      <c r="D46" s="109">
        <v>774</v>
      </c>
      <c r="E46" s="109">
        <v>360700.114</v>
      </c>
      <c r="F46" s="109">
        <v>117437.321</v>
      </c>
      <c r="G46" s="109">
        <v>171655.50099999999</v>
      </c>
      <c r="H46" s="109">
        <v>6048.3339999999998</v>
      </c>
      <c r="I46" s="109">
        <v>655841.27</v>
      </c>
      <c r="J46" s="109">
        <f t="shared" si="1"/>
        <v>466020.81912144698</v>
      </c>
      <c r="K46" s="109">
        <f t="shared" si="1"/>
        <v>151727.80490956071</v>
      </c>
      <c r="L46" s="109">
        <f t="shared" si="1"/>
        <v>221777.13307493538</v>
      </c>
      <c r="M46" s="109">
        <f t="shared" si="1"/>
        <v>7814.3850129198972</v>
      </c>
      <c r="N46" s="109">
        <f t="shared" si="1"/>
        <v>847340.14211886318</v>
      </c>
    </row>
    <row r="47" spans="1:14">
      <c r="A47" s="21">
        <v>8720</v>
      </c>
      <c r="B47" s="21" t="s">
        <v>337</v>
      </c>
      <c r="C47" s="21" t="s">
        <v>229</v>
      </c>
      <c r="D47" s="110">
        <v>690</v>
      </c>
      <c r="E47" s="110">
        <v>311582.68599999999</v>
      </c>
      <c r="F47" s="110">
        <v>195448.74400000001</v>
      </c>
      <c r="G47" s="110">
        <v>76856.107000000004</v>
      </c>
      <c r="H47" s="110">
        <v>1684</v>
      </c>
      <c r="I47" s="110">
        <v>585571.53700000001</v>
      </c>
      <c r="J47" s="110">
        <f t="shared" si="1"/>
        <v>451569.11014492752</v>
      </c>
      <c r="K47" s="110">
        <f t="shared" si="1"/>
        <v>283259.04927536234</v>
      </c>
      <c r="L47" s="110">
        <f t="shared" si="1"/>
        <v>111385.66231884059</v>
      </c>
      <c r="M47" s="110">
        <f t="shared" si="1"/>
        <v>2440.5797101449275</v>
      </c>
      <c r="N47" s="110">
        <f t="shared" si="1"/>
        <v>848654.40144927544</v>
      </c>
    </row>
    <row r="48" spans="1:14">
      <c r="A48" s="108">
        <v>7000</v>
      </c>
      <c r="B48" s="108" t="s">
        <v>332</v>
      </c>
      <c r="C48" s="108" t="s">
        <v>209</v>
      </c>
      <c r="D48" s="109">
        <v>676</v>
      </c>
      <c r="E48" s="109">
        <v>345272.99800000002</v>
      </c>
      <c r="F48" s="109">
        <v>69730.872000000003</v>
      </c>
      <c r="G48" s="109">
        <v>135578.524</v>
      </c>
      <c r="H48" s="109">
        <v>13399.82</v>
      </c>
      <c r="I48" s="109">
        <v>563982.21400000004</v>
      </c>
      <c r="J48" s="109">
        <f t="shared" si="1"/>
        <v>510758.87278106512</v>
      </c>
      <c r="K48" s="109">
        <f t="shared" si="1"/>
        <v>103152.17751479291</v>
      </c>
      <c r="L48" s="109">
        <f t="shared" si="1"/>
        <v>200559.94674556213</v>
      </c>
      <c r="M48" s="109">
        <f t="shared" si="1"/>
        <v>19822.218934911241</v>
      </c>
      <c r="N48" s="109">
        <f t="shared" si="1"/>
        <v>834293.2159763315</v>
      </c>
    </row>
    <row r="49" spans="1:14">
      <c r="A49" s="21">
        <v>3811</v>
      </c>
      <c r="B49" s="21" t="s">
        <v>333</v>
      </c>
      <c r="C49" s="21" t="s">
        <v>179</v>
      </c>
      <c r="D49" s="110">
        <v>667</v>
      </c>
      <c r="E49" s="110">
        <v>280239.04499999998</v>
      </c>
      <c r="F49" s="110">
        <v>59471.262999999999</v>
      </c>
      <c r="G49" s="110">
        <v>297537.95299999998</v>
      </c>
      <c r="H49" s="110">
        <v>5672.3119999999999</v>
      </c>
      <c r="I49" s="110">
        <v>642920.57299999997</v>
      </c>
      <c r="J49" s="110">
        <f t="shared" si="1"/>
        <v>420148.49325337331</v>
      </c>
      <c r="K49" s="110">
        <f t="shared" si="1"/>
        <v>89162.313343328336</v>
      </c>
      <c r="L49" s="110">
        <f t="shared" si="1"/>
        <v>446083.88755622186</v>
      </c>
      <c r="M49" s="110">
        <f t="shared" si="1"/>
        <v>8504.2158920539732</v>
      </c>
      <c r="N49" s="110">
        <f t="shared" si="1"/>
        <v>963898.91004497744</v>
      </c>
    </row>
    <row r="50" spans="1:14">
      <c r="A50" s="108">
        <v>7502</v>
      </c>
      <c r="B50" s="108" t="s">
        <v>335</v>
      </c>
      <c r="C50" s="108" t="s">
        <v>211</v>
      </c>
      <c r="D50" s="109">
        <v>655</v>
      </c>
      <c r="E50" s="109">
        <v>349076.71399999998</v>
      </c>
      <c r="F50" s="109">
        <v>49731.951999999997</v>
      </c>
      <c r="G50" s="109">
        <v>235094.58900000001</v>
      </c>
      <c r="H50" s="109">
        <v>6792.94</v>
      </c>
      <c r="I50" s="109">
        <v>640696.19499999995</v>
      </c>
      <c r="J50" s="109">
        <f t="shared" si="1"/>
        <v>532941.54809160309</v>
      </c>
      <c r="K50" s="109">
        <f t="shared" si="1"/>
        <v>75926.644274809165</v>
      </c>
      <c r="L50" s="109">
        <f t="shared" si="1"/>
        <v>358923.03664122138</v>
      </c>
      <c r="M50" s="109">
        <f t="shared" si="1"/>
        <v>10370.900763358777</v>
      </c>
      <c r="N50" s="109">
        <f t="shared" si="1"/>
        <v>978162.12977099221</v>
      </c>
    </row>
    <row r="51" spans="1:14">
      <c r="A51" s="21">
        <v>3511</v>
      </c>
      <c r="B51" s="21" t="s">
        <v>336</v>
      </c>
      <c r="C51" s="21" t="s">
        <v>172</v>
      </c>
      <c r="D51" s="110">
        <v>648</v>
      </c>
      <c r="E51" s="110">
        <v>336295.77799999999</v>
      </c>
      <c r="F51" s="110">
        <v>414540.23499999999</v>
      </c>
      <c r="G51" s="110">
        <v>1161.0229999999999</v>
      </c>
      <c r="H51" s="110">
        <v>1810.452</v>
      </c>
      <c r="I51" s="110">
        <v>753807.48800000001</v>
      </c>
      <c r="J51" s="110">
        <f t="shared" si="1"/>
        <v>518974.9660493827</v>
      </c>
      <c r="K51" s="110">
        <f t="shared" si="1"/>
        <v>639722.58487654326</v>
      </c>
      <c r="L51" s="110">
        <f t="shared" si="1"/>
        <v>1791.702160493827</v>
      </c>
      <c r="M51" s="110">
        <f t="shared" si="1"/>
        <v>2793.9074074074074</v>
      </c>
      <c r="N51" s="110">
        <f t="shared" si="1"/>
        <v>1163283.1604938272</v>
      </c>
    </row>
    <row r="52" spans="1:14">
      <c r="A52" s="108">
        <v>8722</v>
      </c>
      <c r="B52" s="108" t="s">
        <v>334</v>
      </c>
      <c r="C52" s="108" t="s">
        <v>231</v>
      </c>
      <c r="D52" s="109">
        <v>644</v>
      </c>
      <c r="E52" s="109">
        <v>271812.91100000002</v>
      </c>
      <c r="F52" s="109">
        <v>55686.284</v>
      </c>
      <c r="G52" s="109">
        <v>225532.21100000001</v>
      </c>
      <c r="H52" s="109">
        <v>684.04</v>
      </c>
      <c r="I52" s="109">
        <v>553715.446</v>
      </c>
      <c r="J52" s="109">
        <f t="shared" si="1"/>
        <v>422069.73757763981</v>
      </c>
      <c r="K52" s="109">
        <f t="shared" si="1"/>
        <v>86469.385093167701</v>
      </c>
      <c r="L52" s="109">
        <f t="shared" si="1"/>
        <v>350205.29658385093</v>
      </c>
      <c r="M52" s="109">
        <f t="shared" si="1"/>
        <v>1062.1739130434783</v>
      </c>
      <c r="N52" s="109">
        <f t="shared" si="1"/>
        <v>859806.59316770185</v>
      </c>
    </row>
    <row r="53" spans="1:14">
      <c r="A53" s="21">
        <v>8508</v>
      </c>
      <c r="B53" s="21" t="s">
        <v>331</v>
      </c>
      <c r="C53" s="21" t="s">
        <v>220</v>
      </c>
      <c r="D53" s="110">
        <v>633</v>
      </c>
      <c r="E53" s="110">
        <v>343601.87</v>
      </c>
      <c r="F53" s="110">
        <v>62685.493999999999</v>
      </c>
      <c r="G53" s="110">
        <v>119329.79700000001</v>
      </c>
      <c r="H53" s="110">
        <v>7029.7780000000002</v>
      </c>
      <c r="I53" s="110">
        <v>532646.93900000001</v>
      </c>
      <c r="J53" s="110">
        <f t="shared" si="1"/>
        <v>542814.96050552931</v>
      </c>
      <c r="K53" s="110">
        <f t="shared" si="1"/>
        <v>99029.216429699838</v>
      </c>
      <c r="L53" s="110">
        <f t="shared" si="1"/>
        <v>188514.68720379149</v>
      </c>
      <c r="M53" s="110">
        <f t="shared" si="1"/>
        <v>11105.494470774092</v>
      </c>
      <c r="N53" s="110">
        <f t="shared" si="1"/>
        <v>841464.35860979464</v>
      </c>
    </row>
    <row r="54" spans="1:14">
      <c r="A54" s="108">
        <v>6515</v>
      </c>
      <c r="B54" s="108" t="s">
        <v>338</v>
      </c>
      <c r="C54" s="108" t="s">
        <v>201</v>
      </c>
      <c r="D54" s="109">
        <v>580</v>
      </c>
      <c r="E54" s="109">
        <v>244222.93799999999</v>
      </c>
      <c r="F54" s="109">
        <v>47467.544999999998</v>
      </c>
      <c r="G54" s="109">
        <v>198452.986</v>
      </c>
      <c r="H54" s="109">
        <v>2285.7199999999998</v>
      </c>
      <c r="I54" s="109">
        <v>492429.18900000001</v>
      </c>
      <c r="J54" s="109">
        <f t="shared" si="1"/>
        <v>421074.03103448276</v>
      </c>
      <c r="K54" s="109">
        <f t="shared" si="1"/>
        <v>81840.594827586203</v>
      </c>
      <c r="L54" s="109">
        <f t="shared" si="1"/>
        <v>342160.3206896552</v>
      </c>
      <c r="M54" s="109">
        <f t="shared" si="1"/>
        <v>3940.8965517241372</v>
      </c>
      <c r="N54" s="109">
        <f t="shared" si="1"/>
        <v>849015.84310344828</v>
      </c>
    </row>
    <row r="55" spans="1:14">
      <c r="A55" s="21">
        <v>8509</v>
      </c>
      <c r="B55" s="21" t="s">
        <v>339</v>
      </c>
      <c r="C55" s="21" t="s">
        <v>221</v>
      </c>
      <c r="D55" s="110">
        <v>560</v>
      </c>
      <c r="E55" s="110">
        <v>282428.60100000002</v>
      </c>
      <c r="F55" s="110">
        <v>67003.335999999996</v>
      </c>
      <c r="G55" s="110">
        <v>107891.757</v>
      </c>
      <c r="H55" s="110">
        <v>0</v>
      </c>
      <c r="I55" s="110">
        <v>457323.69400000002</v>
      </c>
      <c r="J55" s="110">
        <f t="shared" si="1"/>
        <v>504336.78750000009</v>
      </c>
      <c r="K55" s="110">
        <f t="shared" si="1"/>
        <v>119648.81428571428</v>
      </c>
      <c r="L55" s="110">
        <f t="shared" si="1"/>
        <v>192663.85178571427</v>
      </c>
      <c r="M55" s="110">
        <f t="shared" si="1"/>
        <v>0</v>
      </c>
      <c r="N55" s="110">
        <f t="shared" si="1"/>
        <v>816649.45357142854</v>
      </c>
    </row>
    <row r="56" spans="1:14">
      <c r="A56" s="108">
        <v>6607</v>
      </c>
      <c r="B56" s="108" t="s">
        <v>341</v>
      </c>
      <c r="C56" s="108" t="s">
        <v>204</v>
      </c>
      <c r="D56" s="109">
        <v>493</v>
      </c>
      <c r="E56" s="109">
        <v>278607.82400000002</v>
      </c>
      <c r="F56" s="109">
        <v>71066.406000000003</v>
      </c>
      <c r="G56" s="109">
        <v>54808.646000000001</v>
      </c>
      <c r="H56" s="109">
        <v>1099.961</v>
      </c>
      <c r="I56" s="109">
        <v>405582.837</v>
      </c>
      <c r="J56" s="109">
        <f t="shared" si="1"/>
        <v>565127.43204868166</v>
      </c>
      <c r="K56" s="109">
        <f t="shared" si="1"/>
        <v>144150.92494929009</v>
      </c>
      <c r="L56" s="109">
        <f t="shared" si="1"/>
        <v>111173.72413793103</v>
      </c>
      <c r="M56" s="109">
        <f t="shared" si="1"/>
        <v>2231.1582150101417</v>
      </c>
      <c r="N56" s="109">
        <f t="shared" si="1"/>
        <v>822683.23935091274</v>
      </c>
    </row>
    <row r="57" spans="1:14">
      <c r="A57" s="21">
        <v>6601</v>
      </c>
      <c r="B57" s="21" t="s">
        <v>343</v>
      </c>
      <c r="C57" s="21" t="s">
        <v>202</v>
      </c>
      <c r="D57" s="110">
        <v>483</v>
      </c>
      <c r="E57" s="110">
        <v>219112.29199999999</v>
      </c>
      <c r="F57" s="110">
        <v>35751.197</v>
      </c>
      <c r="G57" s="110">
        <v>94074.032999999996</v>
      </c>
      <c r="H57" s="110">
        <v>2634.3649999999998</v>
      </c>
      <c r="I57" s="110">
        <v>351571.88699999999</v>
      </c>
      <c r="J57" s="110">
        <f t="shared" si="1"/>
        <v>453648.63768115942</v>
      </c>
      <c r="K57" s="110">
        <f t="shared" si="1"/>
        <v>74019.041407867495</v>
      </c>
      <c r="L57" s="110">
        <f t="shared" si="1"/>
        <v>194770.25465838509</v>
      </c>
      <c r="M57" s="110">
        <f t="shared" si="1"/>
        <v>5454.1718426501029</v>
      </c>
      <c r="N57" s="110">
        <f t="shared" si="1"/>
        <v>727892.1055900621</v>
      </c>
    </row>
    <row r="58" spans="1:14">
      <c r="A58" s="108">
        <v>5609</v>
      </c>
      <c r="B58" s="108" t="s">
        <v>345</v>
      </c>
      <c r="C58" s="108" t="s">
        <v>192</v>
      </c>
      <c r="D58" s="109">
        <v>482</v>
      </c>
      <c r="E58" s="109">
        <v>245211.027</v>
      </c>
      <c r="F58" s="109">
        <v>28377.199000000001</v>
      </c>
      <c r="G58" s="109">
        <v>153859.649</v>
      </c>
      <c r="H58" s="109">
        <v>6371.4920000000002</v>
      </c>
      <c r="I58" s="109">
        <v>433819.36700000003</v>
      </c>
      <c r="J58" s="109">
        <f t="shared" si="1"/>
        <v>508736.57053941907</v>
      </c>
      <c r="K58" s="109">
        <f t="shared" si="1"/>
        <v>58873.856846473034</v>
      </c>
      <c r="L58" s="109">
        <f t="shared" si="1"/>
        <v>319210.89004149375</v>
      </c>
      <c r="M58" s="109">
        <f t="shared" si="1"/>
        <v>13218.863070539421</v>
      </c>
      <c r="N58" s="109">
        <f t="shared" si="1"/>
        <v>900040.18049792538</v>
      </c>
    </row>
    <row r="59" spans="1:14">
      <c r="A59" s="21">
        <v>6709</v>
      </c>
      <c r="B59" s="21" t="s">
        <v>340</v>
      </c>
      <c r="C59" s="21" t="s">
        <v>208</v>
      </c>
      <c r="D59" s="110">
        <v>481</v>
      </c>
      <c r="E59" s="110">
        <v>248102.658</v>
      </c>
      <c r="F59" s="110">
        <v>37529.629000000001</v>
      </c>
      <c r="G59" s="110">
        <v>243619.66500000001</v>
      </c>
      <c r="H59" s="110">
        <v>6395.0990000000002</v>
      </c>
      <c r="I59" s="110">
        <v>535647.05099999998</v>
      </c>
      <c r="J59" s="110">
        <f t="shared" si="1"/>
        <v>515805.94178794185</v>
      </c>
      <c r="K59" s="110">
        <f t="shared" si="1"/>
        <v>78024.176715176727</v>
      </c>
      <c r="L59" s="110">
        <f t="shared" si="1"/>
        <v>506485.79002079001</v>
      </c>
      <c r="M59" s="110">
        <f t="shared" si="1"/>
        <v>13295.424116424118</v>
      </c>
      <c r="N59" s="110">
        <f t="shared" si="1"/>
        <v>1113611.3326403326</v>
      </c>
    </row>
    <row r="60" spans="1:14">
      <c r="A60" s="108">
        <v>8719</v>
      </c>
      <c r="B60" s="108" t="s">
        <v>342</v>
      </c>
      <c r="C60" s="108" t="s">
        <v>228</v>
      </c>
      <c r="D60" s="109">
        <v>479</v>
      </c>
      <c r="E60" s="109">
        <v>191102.91099999999</v>
      </c>
      <c r="F60" s="109">
        <v>436217.54499999998</v>
      </c>
      <c r="G60" s="109">
        <v>610.56399999999996</v>
      </c>
      <c r="H60" s="109">
        <v>3058.462</v>
      </c>
      <c r="I60" s="109">
        <v>630989.48199999996</v>
      </c>
      <c r="J60" s="109">
        <f t="shared" si="1"/>
        <v>398962.23590814194</v>
      </c>
      <c r="K60" s="109">
        <f t="shared" si="1"/>
        <v>910683.81002087682</v>
      </c>
      <c r="L60" s="109">
        <f t="shared" si="1"/>
        <v>1274.6638830897703</v>
      </c>
      <c r="M60" s="109">
        <f t="shared" si="1"/>
        <v>6385.0981210855953</v>
      </c>
      <c r="N60" s="109">
        <f t="shared" si="1"/>
        <v>1317305.8079331941</v>
      </c>
    </row>
    <row r="61" spans="1:14">
      <c r="A61" s="21">
        <v>7617</v>
      </c>
      <c r="B61" s="21" t="s">
        <v>344</v>
      </c>
      <c r="C61" s="21" t="s">
        <v>215</v>
      </c>
      <c r="D61" s="110">
        <v>461</v>
      </c>
      <c r="E61" s="110">
        <v>219076.014</v>
      </c>
      <c r="F61" s="110">
        <v>35497.392999999996</v>
      </c>
      <c r="G61" s="110">
        <v>227718.46799999999</v>
      </c>
      <c r="H61" s="110">
        <v>2501.8200000000002</v>
      </c>
      <c r="I61" s="110">
        <v>484793.69500000001</v>
      </c>
      <c r="J61" s="110">
        <f t="shared" si="1"/>
        <v>475219.11930585688</v>
      </c>
      <c r="K61" s="110">
        <f t="shared" si="1"/>
        <v>77000.852494577004</v>
      </c>
      <c r="L61" s="110">
        <f t="shared" si="1"/>
        <v>493966.30802603031</v>
      </c>
      <c r="M61" s="110">
        <f t="shared" si="1"/>
        <v>5426.9414316702823</v>
      </c>
      <c r="N61" s="110">
        <f t="shared" si="1"/>
        <v>1051613.2212581343</v>
      </c>
    </row>
    <row r="62" spans="1:14">
      <c r="A62" s="108">
        <v>4911</v>
      </c>
      <c r="B62" s="108" t="s">
        <v>346</v>
      </c>
      <c r="C62" s="108" t="s">
        <v>188</v>
      </c>
      <c r="D62" s="109">
        <v>451</v>
      </c>
      <c r="E62" s="109">
        <v>225846.65400000001</v>
      </c>
      <c r="F62" s="109">
        <v>29020.955000000002</v>
      </c>
      <c r="G62" s="109">
        <v>240293.67199999999</v>
      </c>
      <c r="H62" s="109">
        <v>6009.3869999999997</v>
      </c>
      <c r="I62" s="109">
        <v>501170.66800000001</v>
      </c>
      <c r="J62" s="109">
        <f t="shared" si="1"/>
        <v>500768.63414634147</v>
      </c>
      <c r="K62" s="109">
        <f t="shared" si="1"/>
        <v>64348.015521064313</v>
      </c>
      <c r="L62" s="109">
        <f t="shared" si="1"/>
        <v>532801.93348115298</v>
      </c>
      <c r="M62" s="109">
        <f t="shared" si="1"/>
        <v>13324.583148558757</v>
      </c>
      <c r="N62" s="109">
        <f t="shared" si="1"/>
        <v>1111243.1662971175</v>
      </c>
    </row>
    <row r="63" spans="1:14">
      <c r="A63" s="21">
        <v>5612</v>
      </c>
      <c r="B63" s="21" t="s">
        <v>347</v>
      </c>
      <c r="C63" s="21" t="s">
        <v>194</v>
      </c>
      <c r="D63" s="110">
        <v>383</v>
      </c>
      <c r="E63" s="110">
        <v>161833.71900000001</v>
      </c>
      <c r="F63" s="110">
        <v>82746.634999999995</v>
      </c>
      <c r="G63" s="110">
        <v>140287.109</v>
      </c>
      <c r="H63" s="110">
        <v>0</v>
      </c>
      <c r="I63" s="110">
        <v>384867.46299999999</v>
      </c>
      <c r="J63" s="110">
        <f t="shared" si="1"/>
        <v>422542.34725848568</v>
      </c>
      <c r="K63" s="110">
        <f t="shared" si="1"/>
        <v>216048.65535248042</v>
      </c>
      <c r="L63" s="110">
        <f t="shared" si="1"/>
        <v>366284.87989556137</v>
      </c>
      <c r="M63" s="110">
        <f t="shared" si="1"/>
        <v>0</v>
      </c>
      <c r="N63" s="110">
        <f t="shared" si="1"/>
        <v>1004875.8825065275</v>
      </c>
    </row>
    <row r="64" spans="1:14">
      <c r="A64" s="108">
        <v>6602</v>
      </c>
      <c r="B64" s="108" t="s">
        <v>348</v>
      </c>
      <c r="C64" s="108" t="s">
        <v>203</v>
      </c>
      <c r="D64" s="109">
        <v>372</v>
      </c>
      <c r="E64" s="109">
        <v>183724.80300000001</v>
      </c>
      <c r="F64" s="109">
        <v>25201.763999999999</v>
      </c>
      <c r="G64" s="109">
        <v>112706.447</v>
      </c>
      <c r="H64" s="109">
        <v>2117.4949999999999</v>
      </c>
      <c r="I64" s="109">
        <v>323750.50900000002</v>
      </c>
      <c r="J64" s="109">
        <f t="shared" si="1"/>
        <v>493883.87903225812</v>
      </c>
      <c r="K64" s="109">
        <f t="shared" si="1"/>
        <v>67746.677419354834</v>
      </c>
      <c r="L64" s="109">
        <f t="shared" si="1"/>
        <v>302974.31989247311</v>
      </c>
      <c r="M64" s="109">
        <f t="shared" si="1"/>
        <v>5692.1908602150534</v>
      </c>
      <c r="N64" s="109">
        <f t="shared" si="1"/>
        <v>870297.06720430113</v>
      </c>
    </row>
    <row r="65" spans="1:14">
      <c r="A65" s="21">
        <v>4502</v>
      </c>
      <c r="B65" s="21" t="s">
        <v>349</v>
      </c>
      <c r="C65" s="21" t="s">
        <v>182</v>
      </c>
      <c r="D65" s="110">
        <v>275</v>
      </c>
      <c r="E65" s="110">
        <v>130799.485</v>
      </c>
      <c r="F65" s="110">
        <v>17901.924999999999</v>
      </c>
      <c r="G65" s="110">
        <v>203775.503</v>
      </c>
      <c r="H65" s="110">
        <v>2378.8359999999998</v>
      </c>
      <c r="I65" s="110">
        <v>354855.74900000001</v>
      </c>
      <c r="J65" s="110">
        <f t="shared" si="1"/>
        <v>475634.49090909091</v>
      </c>
      <c r="K65" s="110">
        <f t="shared" si="1"/>
        <v>65097.909090909081</v>
      </c>
      <c r="L65" s="110">
        <f t="shared" si="1"/>
        <v>741001.82909090898</v>
      </c>
      <c r="M65" s="110">
        <f t="shared" si="1"/>
        <v>8650.312727272727</v>
      </c>
      <c r="N65" s="110">
        <f t="shared" si="1"/>
        <v>1290384.5418181818</v>
      </c>
    </row>
    <row r="66" spans="1:14">
      <c r="A66" s="108">
        <v>8610</v>
      </c>
      <c r="B66" s="108" t="s">
        <v>351</v>
      </c>
      <c r="C66" s="108" t="s">
        <v>222</v>
      </c>
      <c r="D66" s="109">
        <v>247</v>
      </c>
      <c r="E66" s="109">
        <v>109904.08900000001</v>
      </c>
      <c r="F66" s="109">
        <v>130686.91</v>
      </c>
      <c r="G66" s="109">
        <v>362.803</v>
      </c>
      <c r="H66" s="109">
        <v>0</v>
      </c>
      <c r="I66" s="109">
        <v>240953.802</v>
      </c>
      <c r="J66" s="109">
        <f t="shared" si="1"/>
        <v>444955.82591093122</v>
      </c>
      <c r="K66" s="109">
        <f t="shared" si="1"/>
        <v>529096.80161943322</v>
      </c>
      <c r="L66" s="109">
        <f t="shared" si="1"/>
        <v>1468.838056680162</v>
      </c>
      <c r="M66" s="109">
        <f t="shared" si="1"/>
        <v>0</v>
      </c>
      <c r="N66" s="109">
        <f t="shared" si="1"/>
        <v>975521.46558704448</v>
      </c>
    </row>
    <row r="67" spans="1:14">
      <c r="A67" s="21">
        <v>4604</v>
      </c>
      <c r="B67" s="21" t="s">
        <v>350</v>
      </c>
      <c r="C67" s="21" t="s">
        <v>183</v>
      </c>
      <c r="D67" s="110">
        <v>244</v>
      </c>
      <c r="E67" s="110">
        <v>129266.766</v>
      </c>
      <c r="F67" s="110">
        <v>15077.348</v>
      </c>
      <c r="G67" s="110">
        <v>145795.08600000001</v>
      </c>
      <c r="H67" s="110">
        <v>2633.5920000000001</v>
      </c>
      <c r="I67" s="110">
        <v>292772.79200000002</v>
      </c>
      <c r="J67" s="110">
        <f t="shared" si="1"/>
        <v>529781.82786885253</v>
      </c>
      <c r="K67" s="110">
        <f t="shared" si="1"/>
        <v>61792.40983606557</v>
      </c>
      <c r="L67" s="110">
        <f t="shared" si="1"/>
        <v>597520.84426229505</v>
      </c>
      <c r="M67" s="110">
        <f t="shared" si="1"/>
        <v>10793.409836065575</v>
      </c>
      <c r="N67" s="110">
        <f t="shared" si="1"/>
        <v>1199888.4918032789</v>
      </c>
    </row>
    <row r="68" spans="1:14">
      <c r="A68" s="108">
        <v>1606</v>
      </c>
      <c r="B68" s="108" t="s">
        <v>352</v>
      </c>
      <c r="C68" s="108" t="s">
        <v>164</v>
      </c>
      <c r="D68" s="109">
        <v>221</v>
      </c>
      <c r="E68" s="109">
        <v>112182.928</v>
      </c>
      <c r="F68" s="109">
        <v>48967.351999999999</v>
      </c>
      <c r="G68" s="109">
        <v>11446.005999999999</v>
      </c>
      <c r="H68" s="109">
        <v>0</v>
      </c>
      <c r="I68" s="109">
        <v>172596.28599999999</v>
      </c>
      <c r="J68" s="109">
        <f t="shared" si="1"/>
        <v>507615.0588235294</v>
      </c>
      <c r="K68" s="109">
        <f t="shared" si="1"/>
        <v>221571.72850678733</v>
      </c>
      <c r="L68" s="109">
        <f t="shared" si="1"/>
        <v>51791.882352941175</v>
      </c>
      <c r="M68" s="109">
        <f t="shared" si="1"/>
        <v>0</v>
      </c>
      <c r="N68" s="109">
        <f t="shared" si="1"/>
        <v>780978.66968325782</v>
      </c>
    </row>
    <row r="69" spans="1:14">
      <c r="A69" s="21">
        <v>4803</v>
      </c>
      <c r="B69" s="21" t="s">
        <v>353</v>
      </c>
      <c r="C69" s="21" t="s">
        <v>185</v>
      </c>
      <c r="D69" s="110">
        <v>196</v>
      </c>
      <c r="E69" s="110">
        <v>89458.551999999996</v>
      </c>
      <c r="F69" s="110">
        <v>15674.981</v>
      </c>
      <c r="G69" s="110">
        <v>147318.234</v>
      </c>
      <c r="H69" s="110">
        <v>2118.86</v>
      </c>
      <c r="I69" s="110">
        <v>254570.62700000001</v>
      </c>
      <c r="J69" s="110">
        <f t="shared" si="1"/>
        <v>456421.18367346941</v>
      </c>
      <c r="K69" s="110">
        <f t="shared" si="1"/>
        <v>79974.392857142855</v>
      </c>
      <c r="L69" s="110">
        <f t="shared" si="1"/>
        <v>751623.64285714284</v>
      </c>
      <c r="M69" s="110">
        <f t="shared" si="1"/>
        <v>10810.510204081635</v>
      </c>
      <c r="N69" s="110">
        <f t="shared" si="1"/>
        <v>1298829.7295918367</v>
      </c>
    </row>
    <row r="70" spans="1:14">
      <c r="A70" s="108">
        <v>5706</v>
      </c>
      <c r="B70" s="108" t="s">
        <v>354</v>
      </c>
      <c r="C70" s="108" t="s">
        <v>195</v>
      </c>
      <c r="D70" s="109">
        <v>194</v>
      </c>
      <c r="E70" s="109">
        <v>69173</v>
      </c>
      <c r="F70" s="109">
        <v>9503</v>
      </c>
      <c r="G70" s="109">
        <v>92633</v>
      </c>
      <c r="H70" s="109">
        <v>0</v>
      </c>
      <c r="I70" s="109">
        <v>171309</v>
      </c>
      <c r="J70" s="109">
        <f t="shared" si="1"/>
        <v>356561.8556701031</v>
      </c>
      <c r="K70" s="109">
        <f t="shared" si="1"/>
        <v>48984.536082474231</v>
      </c>
      <c r="L70" s="109">
        <f t="shared" si="1"/>
        <v>477489.6907216495</v>
      </c>
      <c r="M70" s="109">
        <f t="shared" si="1"/>
        <v>0</v>
      </c>
      <c r="N70" s="109">
        <f t="shared" si="1"/>
        <v>883036.08247422671</v>
      </c>
    </row>
    <row r="71" spans="1:14">
      <c r="A71" s="21">
        <v>7613</v>
      </c>
      <c r="B71" s="21" t="s">
        <v>1256</v>
      </c>
      <c r="C71" s="21" t="s">
        <v>214</v>
      </c>
      <c r="D71" s="110">
        <v>185</v>
      </c>
      <c r="E71" s="110">
        <v>87302.232999999993</v>
      </c>
      <c r="F71" s="110">
        <v>15739.550999999999</v>
      </c>
      <c r="G71" s="110">
        <v>77297.081999999995</v>
      </c>
      <c r="H71" s="110">
        <v>1851.6790000000001</v>
      </c>
      <c r="I71" s="110">
        <v>182190.54500000001</v>
      </c>
      <c r="J71" s="110">
        <f t="shared" si="1"/>
        <v>471903.96216216212</v>
      </c>
      <c r="K71" s="110">
        <f t="shared" si="1"/>
        <v>85078.654054054059</v>
      </c>
      <c r="L71" s="110">
        <f t="shared" si="1"/>
        <v>417822.06486486486</v>
      </c>
      <c r="M71" s="110">
        <f t="shared" si="1"/>
        <v>10009.075675675676</v>
      </c>
      <c r="N71" s="110">
        <f t="shared" si="1"/>
        <v>984813.7567567568</v>
      </c>
    </row>
    <row r="72" spans="1:14">
      <c r="A72" s="108">
        <v>3713</v>
      </c>
      <c r="B72" s="108" t="s">
        <v>355</v>
      </c>
      <c r="C72" s="108" t="s">
        <v>177</v>
      </c>
      <c r="D72" s="109">
        <v>129</v>
      </c>
      <c r="E72" s="109">
        <v>49832</v>
      </c>
      <c r="F72" s="109">
        <v>11672</v>
      </c>
      <c r="G72" s="109">
        <v>45516</v>
      </c>
      <c r="H72" s="109">
        <v>0</v>
      </c>
      <c r="I72" s="109">
        <v>107020</v>
      </c>
      <c r="J72" s="109">
        <f t="shared" ref="J72:N81" si="2">(E72/$D72)*1000</f>
        <v>386294.57364341087</v>
      </c>
      <c r="K72" s="109">
        <f t="shared" si="2"/>
        <v>90480.620155038763</v>
      </c>
      <c r="L72" s="109">
        <f t="shared" si="2"/>
        <v>352837.20930232556</v>
      </c>
      <c r="M72" s="109">
        <f t="shared" si="2"/>
        <v>0</v>
      </c>
      <c r="N72" s="109">
        <f t="shared" si="2"/>
        <v>829612.40310077521</v>
      </c>
    </row>
    <row r="73" spans="1:14">
      <c r="A73" s="21">
        <v>4902</v>
      </c>
      <c r="B73" s="21" t="s">
        <v>357</v>
      </c>
      <c r="C73" s="21" t="s">
        <v>187</v>
      </c>
      <c r="D73" s="110">
        <v>109</v>
      </c>
      <c r="E73" s="110">
        <v>52884</v>
      </c>
      <c r="F73" s="110">
        <v>6152</v>
      </c>
      <c r="G73" s="110">
        <v>37833</v>
      </c>
      <c r="H73" s="110">
        <v>576</v>
      </c>
      <c r="I73" s="110">
        <v>97445</v>
      </c>
      <c r="J73" s="110">
        <f t="shared" si="2"/>
        <v>485174.31192660553</v>
      </c>
      <c r="K73" s="110">
        <f t="shared" si="2"/>
        <v>56440.366972477066</v>
      </c>
      <c r="L73" s="110">
        <f t="shared" si="2"/>
        <v>347091.743119266</v>
      </c>
      <c r="M73" s="110">
        <f t="shared" si="2"/>
        <v>5284.4036697247711</v>
      </c>
      <c r="N73" s="110">
        <f t="shared" si="2"/>
        <v>893990.82568807341</v>
      </c>
    </row>
    <row r="74" spans="1:14">
      <c r="A74" s="108">
        <v>7509</v>
      </c>
      <c r="B74" s="108" t="s">
        <v>356</v>
      </c>
      <c r="C74" s="108" t="s">
        <v>213</v>
      </c>
      <c r="D74" s="109">
        <v>108</v>
      </c>
      <c r="E74" s="109">
        <v>49751</v>
      </c>
      <c r="F74" s="109">
        <v>7218</v>
      </c>
      <c r="G74" s="109">
        <v>33038</v>
      </c>
      <c r="H74" s="109">
        <v>1084</v>
      </c>
      <c r="I74" s="109">
        <v>91091</v>
      </c>
      <c r="J74" s="109">
        <f t="shared" si="2"/>
        <v>460657.40740740742</v>
      </c>
      <c r="K74" s="109">
        <f t="shared" si="2"/>
        <v>66833.333333333328</v>
      </c>
      <c r="L74" s="109">
        <f t="shared" si="2"/>
        <v>305907.40740740742</v>
      </c>
      <c r="M74" s="109">
        <f t="shared" si="2"/>
        <v>10037.037037037036</v>
      </c>
      <c r="N74" s="109">
        <f t="shared" si="2"/>
        <v>843435.18518518517</v>
      </c>
    </row>
    <row r="75" spans="1:14">
      <c r="A75" s="21">
        <v>5611</v>
      </c>
      <c r="B75" s="21" t="s">
        <v>359</v>
      </c>
      <c r="C75" s="21" t="s">
        <v>193</v>
      </c>
      <c r="D75" s="110">
        <v>93</v>
      </c>
      <c r="E75" s="110">
        <v>37974</v>
      </c>
      <c r="F75" s="110">
        <v>4187</v>
      </c>
      <c r="G75" s="110">
        <v>46377</v>
      </c>
      <c r="H75" s="110">
        <v>0</v>
      </c>
      <c r="I75" s="110">
        <v>88538</v>
      </c>
      <c r="J75" s="110">
        <f t="shared" si="2"/>
        <v>408322.58064516127</v>
      </c>
      <c r="K75" s="110">
        <f t="shared" si="2"/>
        <v>45021.505376344088</v>
      </c>
      <c r="L75" s="110">
        <f t="shared" si="2"/>
        <v>498677.41935483873</v>
      </c>
      <c r="M75" s="110">
        <f t="shared" si="2"/>
        <v>0</v>
      </c>
      <c r="N75" s="110">
        <f t="shared" si="2"/>
        <v>952021.50537634408</v>
      </c>
    </row>
    <row r="76" spans="1:14">
      <c r="A76" s="108">
        <v>6706</v>
      </c>
      <c r="B76" s="108" t="s">
        <v>358</v>
      </c>
      <c r="C76" s="108" t="s">
        <v>207</v>
      </c>
      <c r="D76" s="109">
        <v>92</v>
      </c>
      <c r="E76" s="109">
        <v>39631</v>
      </c>
      <c r="F76" s="109">
        <v>3771</v>
      </c>
      <c r="G76" s="109">
        <v>41617</v>
      </c>
      <c r="H76" s="109">
        <v>0</v>
      </c>
      <c r="I76" s="109">
        <v>85019</v>
      </c>
      <c r="J76" s="109">
        <f t="shared" si="2"/>
        <v>430771.73913043481</v>
      </c>
      <c r="K76" s="109">
        <f t="shared" si="2"/>
        <v>40989.130434782608</v>
      </c>
      <c r="L76" s="109">
        <f t="shared" si="2"/>
        <v>452358.69565217395</v>
      </c>
      <c r="M76" s="109">
        <f t="shared" si="2"/>
        <v>0</v>
      </c>
      <c r="N76" s="109">
        <f t="shared" si="2"/>
        <v>924119.56521739124</v>
      </c>
    </row>
    <row r="77" spans="1:14">
      <c r="A77" s="21">
        <v>7505</v>
      </c>
      <c r="B77" s="21" t="s">
        <v>360</v>
      </c>
      <c r="C77" s="21" t="s">
        <v>212</v>
      </c>
      <c r="D77" s="110">
        <v>76</v>
      </c>
      <c r="E77" s="110">
        <v>34336</v>
      </c>
      <c r="F77" s="110">
        <v>120905</v>
      </c>
      <c r="G77" s="110">
        <v>129</v>
      </c>
      <c r="H77" s="110">
        <v>0</v>
      </c>
      <c r="I77" s="110">
        <v>155370</v>
      </c>
      <c r="J77" s="110">
        <f t="shared" si="2"/>
        <v>451789.4736842105</v>
      </c>
      <c r="K77" s="110">
        <f t="shared" si="2"/>
        <v>1590855.2631578948</v>
      </c>
      <c r="L77" s="110">
        <f t="shared" si="2"/>
        <v>1697.3684210526317</v>
      </c>
      <c r="M77" s="110">
        <f t="shared" si="2"/>
        <v>0</v>
      </c>
      <c r="N77" s="110">
        <f t="shared" si="2"/>
        <v>2044342.105263158</v>
      </c>
    </row>
    <row r="78" spans="1:14">
      <c r="A78" s="108">
        <v>3710</v>
      </c>
      <c r="B78" s="108" t="s">
        <v>361</v>
      </c>
      <c r="C78" s="108" t="s">
        <v>175</v>
      </c>
      <c r="D78" s="109">
        <v>58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f t="shared" si="2"/>
        <v>0</v>
      </c>
      <c r="K78" s="109">
        <f t="shared" si="2"/>
        <v>0</v>
      </c>
      <c r="L78" s="109">
        <f t="shared" si="2"/>
        <v>0</v>
      </c>
      <c r="M78" s="109">
        <f t="shared" si="2"/>
        <v>0</v>
      </c>
      <c r="N78" s="109">
        <f t="shared" si="2"/>
        <v>0</v>
      </c>
    </row>
    <row r="79" spans="1:14">
      <c r="A79" s="21">
        <v>6611</v>
      </c>
      <c r="B79" s="21" t="s">
        <v>363</v>
      </c>
      <c r="C79" s="21" t="s">
        <v>205</v>
      </c>
      <c r="D79" s="110">
        <v>58</v>
      </c>
      <c r="E79" s="110">
        <v>27132.251</v>
      </c>
      <c r="F79" s="110">
        <v>2836.268</v>
      </c>
      <c r="G79" s="110">
        <v>7686.8860000000004</v>
      </c>
      <c r="H79" s="110">
        <v>0</v>
      </c>
      <c r="I79" s="110">
        <v>37655.404999999999</v>
      </c>
      <c r="J79" s="110">
        <f t="shared" si="2"/>
        <v>467797.43103448278</v>
      </c>
      <c r="K79" s="110">
        <f t="shared" si="2"/>
        <v>48901.172413793109</v>
      </c>
      <c r="L79" s="110">
        <f t="shared" si="2"/>
        <v>132532.5172413793</v>
      </c>
      <c r="M79" s="110">
        <f t="shared" si="2"/>
        <v>0</v>
      </c>
      <c r="N79" s="110">
        <f t="shared" si="2"/>
        <v>649231.12068965519</v>
      </c>
    </row>
    <row r="80" spans="1:14">
      <c r="A80" s="108">
        <v>3506</v>
      </c>
      <c r="B80" s="108" t="s">
        <v>362</v>
      </c>
      <c r="C80" s="108" t="s">
        <v>171</v>
      </c>
      <c r="D80" s="109">
        <v>56</v>
      </c>
      <c r="E80" s="109">
        <v>0</v>
      </c>
      <c r="F80" s="109">
        <v>0</v>
      </c>
      <c r="G80" s="109">
        <v>0</v>
      </c>
      <c r="H80" s="109">
        <v>0</v>
      </c>
      <c r="I80" s="109">
        <v>0</v>
      </c>
      <c r="J80" s="109">
        <f t="shared" si="2"/>
        <v>0</v>
      </c>
      <c r="K80" s="109">
        <f t="shared" si="2"/>
        <v>0</v>
      </c>
      <c r="L80" s="109">
        <f t="shared" si="2"/>
        <v>0</v>
      </c>
      <c r="M80" s="109">
        <f t="shared" si="2"/>
        <v>0</v>
      </c>
      <c r="N80" s="109">
        <f t="shared" si="2"/>
        <v>0</v>
      </c>
    </row>
    <row r="81" spans="1:14">
      <c r="A81" s="21">
        <v>4901</v>
      </c>
      <c r="B81" s="21" t="s">
        <v>364</v>
      </c>
      <c r="C81" s="21" t="s">
        <v>186</v>
      </c>
      <c r="D81" s="110">
        <v>43</v>
      </c>
      <c r="E81" s="110">
        <v>26019</v>
      </c>
      <c r="F81" s="110">
        <v>4513</v>
      </c>
      <c r="G81" s="110">
        <v>7886</v>
      </c>
      <c r="H81" s="110">
        <v>0</v>
      </c>
      <c r="I81" s="110">
        <v>38418</v>
      </c>
      <c r="J81" s="110">
        <f t="shared" si="2"/>
        <v>605093.02325581398</v>
      </c>
      <c r="K81" s="110">
        <f t="shared" si="2"/>
        <v>104953.48837209302</v>
      </c>
      <c r="L81" s="110">
        <f t="shared" si="2"/>
        <v>183395.34883720928</v>
      </c>
      <c r="M81" s="110">
        <f t="shared" si="2"/>
        <v>0</v>
      </c>
      <c r="N81" s="110">
        <f t="shared" si="2"/>
        <v>893441.86046511633</v>
      </c>
    </row>
    <row r="82" spans="1:14">
      <c r="E82" s="110"/>
      <c r="F82" s="110"/>
      <c r="G82" s="110"/>
      <c r="H82" s="110"/>
      <c r="I82" s="110"/>
      <c r="J82" s="110"/>
      <c r="K82" s="110"/>
      <c r="L82" s="110"/>
      <c r="M82" s="110"/>
      <c r="N82" s="110"/>
    </row>
    <row r="83" spans="1:14">
      <c r="D83" s="111">
        <f>SUM(D8:D81)</f>
        <v>348450</v>
      </c>
      <c r="E83" s="111">
        <f t="shared" ref="E83:I83" si="3">SUM(E8:E81)</f>
        <v>184091703.68700001</v>
      </c>
      <c r="F83" s="111">
        <f t="shared" si="3"/>
        <v>38438014.371000007</v>
      </c>
      <c r="G83" s="111">
        <f t="shared" si="3"/>
        <v>40842974.207999989</v>
      </c>
      <c r="H83" s="111">
        <f t="shared" si="3"/>
        <v>4512198.8120000018</v>
      </c>
      <c r="I83" s="111">
        <f t="shared" si="3"/>
        <v>267884891.0780001</v>
      </c>
      <c r="J83" s="111">
        <f t="shared" ref="J83:N83" si="4">(E83/$D83)*1000</f>
        <v>528315.98130865255</v>
      </c>
      <c r="K83" s="111">
        <f t="shared" si="4"/>
        <v>110311.42020662938</v>
      </c>
      <c r="L83" s="111">
        <f t="shared" si="4"/>
        <v>117213.29949203612</v>
      </c>
      <c r="M83" s="111">
        <f t="shared" si="4"/>
        <v>12949.343699239495</v>
      </c>
      <c r="N83" s="111">
        <f t="shared" si="4"/>
        <v>768790.04470655788</v>
      </c>
    </row>
  </sheetData>
  <hyperlinks>
    <hyperlink ref="C1" location="Efnisyfirlit!A1" display="Efnisyfirlit" xr:uid="{26DAD416-A419-47F6-95AA-6AA0C67C089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2C48-4013-42BA-BF80-C3B153A98BA7}">
  <dimension ref="A1:O952"/>
  <sheetViews>
    <sheetView topLeftCell="D1" workbookViewId="0">
      <selection activeCell="D1" sqref="D1"/>
    </sheetView>
  </sheetViews>
  <sheetFormatPr defaultColWidth="8.81640625" defaultRowHeight="14"/>
  <cols>
    <col min="1" max="1" width="13.453125" style="21" hidden="1" customWidth="1"/>
    <col min="2" max="2" width="15.1796875" style="21" hidden="1" customWidth="1"/>
    <col min="3" max="3" width="22.7265625" style="21" hidden="1" customWidth="1"/>
    <col min="4" max="4" width="25.7265625" style="21" customWidth="1"/>
    <col min="5" max="5" width="8.453125" style="21" bestFit="1" customWidth="1"/>
    <col min="6" max="6" width="11.26953125" style="21" hidden="1" customWidth="1"/>
    <col min="7" max="9" width="13.453125" style="21" hidden="1" customWidth="1"/>
    <col min="10" max="10" width="13.54296875" style="21" hidden="1" customWidth="1"/>
    <col min="11" max="11" width="10.54296875" style="21" customWidth="1"/>
    <col min="12" max="12" width="12.26953125" style="21" customWidth="1"/>
    <col min="13" max="13" width="11.453125" style="21" customWidth="1"/>
    <col min="14" max="14" width="10.26953125" style="21" customWidth="1"/>
    <col min="15" max="15" width="11.1796875" style="21" customWidth="1"/>
    <col min="16" max="16384" width="8.81640625" style="21"/>
  </cols>
  <sheetData>
    <row r="1" spans="1:15" ht="14.5">
      <c r="D1" s="235" t="s">
        <v>1223</v>
      </c>
    </row>
    <row r="2" spans="1:15" ht="15.5">
      <c r="A2"/>
      <c r="B2"/>
      <c r="C2"/>
      <c r="D2" s="2" t="s">
        <v>1257</v>
      </c>
      <c r="E2"/>
      <c r="F2"/>
      <c r="G2"/>
      <c r="H2"/>
      <c r="I2"/>
      <c r="J2"/>
      <c r="K2"/>
      <c r="L2"/>
      <c r="M2"/>
      <c r="N2"/>
      <c r="O2"/>
    </row>
    <row r="3" spans="1:15" ht="14.5">
      <c r="A3"/>
      <c r="B3"/>
      <c r="C3"/>
      <c r="D3"/>
      <c r="E3"/>
      <c r="F3"/>
      <c r="G3"/>
      <c r="H3"/>
      <c r="I3"/>
      <c r="J3"/>
      <c r="K3" s="112"/>
      <c r="L3" s="103" t="s">
        <v>61</v>
      </c>
      <c r="M3" s="103" t="s">
        <v>63</v>
      </c>
      <c r="N3" s="113" t="s">
        <v>32</v>
      </c>
      <c r="O3" s="103"/>
    </row>
    <row r="4" spans="1:15" ht="14.5">
      <c r="A4"/>
      <c r="B4"/>
      <c r="C4"/>
      <c r="D4"/>
      <c r="E4" t="s">
        <v>365</v>
      </c>
      <c r="F4" s="17"/>
      <c r="G4" s="17"/>
      <c r="H4" s="17"/>
      <c r="I4" s="17"/>
      <c r="J4"/>
      <c r="K4" s="114" t="s">
        <v>27</v>
      </c>
      <c r="L4" s="106" t="s">
        <v>67</v>
      </c>
      <c r="M4" s="106" t="s">
        <v>366</v>
      </c>
      <c r="N4" s="107" t="s">
        <v>70</v>
      </c>
      <c r="O4" s="106" t="s">
        <v>73</v>
      </c>
    </row>
    <row r="5" spans="1:15" ht="14.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 ht="14.5">
      <c r="A6" s="84" t="s">
        <v>1258</v>
      </c>
      <c r="B6" s="84" t="s">
        <v>282</v>
      </c>
      <c r="C6" s="84" t="s">
        <v>283</v>
      </c>
      <c r="D6" s="115" t="s">
        <v>80</v>
      </c>
      <c r="E6" s="84"/>
      <c r="F6" s="84" t="s">
        <v>27</v>
      </c>
      <c r="G6" s="84" t="s">
        <v>367</v>
      </c>
      <c r="H6" s="84" t="s">
        <v>30</v>
      </c>
      <c r="I6" s="84" t="s">
        <v>368</v>
      </c>
      <c r="J6" s="84" t="s">
        <v>369</v>
      </c>
      <c r="K6"/>
      <c r="L6"/>
      <c r="M6"/>
      <c r="N6"/>
      <c r="O6"/>
    </row>
    <row r="7" spans="1:15" ht="14.5">
      <c r="A7" s="84"/>
      <c r="B7" s="84"/>
      <c r="C7" s="84"/>
      <c r="D7" s="116" t="s">
        <v>279</v>
      </c>
      <c r="E7" s="84"/>
      <c r="F7" s="84"/>
      <c r="G7" s="84"/>
      <c r="H7" s="84"/>
      <c r="I7" s="84"/>
      <c r="J7" s="84"/>
      <c r="K7"/>
      <c r="L7"/>
      <c r="M7"/>
      <c r="N7"/>
      <c r="O7"/>
    </row>
    <row r="8" spans="1:15">
      <c r="A8" s="108" t="s">
        <v>370</v>
      </c>
      <c r="B8" s="108">
        <v>0</v>
      </c>
      <c r="C8" s="108" t="s">
        <v>293</v>
      </c>
      <c r="D8" s="108" t="s">
        <v>18</v>
      </c>
      <c r="E8" s="109">
        <v>126041</v>
      </c>
      <c r="F8" s="109">
        <v>3398186.12</v>
      </c>
      <c r="G8" s="109">
        <v>14440172.483999999</v>
      </c>
      <c r="H8" s="109">
        <v>12011774.763</v>
      </c>
      <c r="I8" s="109">
        <v>26451947.247000001</v>
      </c>
      <c r="J8" s="109">
        <f t="shared" ref="J8:J71" si="0">F8-I8</f>
        <v>-23053761.127</v>
      </c>
      <c r="K8" s="109">
        <f t="shared" ref="K8:O39" si="1">(F8/$E8)*1000</f>
        <v>26960.958100935411</v>
      </c>
      <c r="L8" s="109">
        <f t="shared" si="1"/>
        <v>114567.26369990717</v>
      </c>
      <c r="M8" s="109">
        <f t="shared" si="1"/>
        <v>95300.535246467422</v>
      </c>
      <c r="N8" s="109">
        <f t="shared" si="1"/>
        <v>209867.79894637459</v>
      </c>
      <c r="O8" s="109">
        <f t="shared" si="1"/>
        <v>-182906.84084543918</v>
      </c>
    </row>
    <row r="9" spans="1:15">
      <c r="A9" s="21" t="s">
        <v>370</v>
      </c>
      <c r="B9" s="21">
        <v>1000</v>
      </c>
      <c r="C9" s="21" t="s">
        <v>294</v>
      </c>
      <c r="D9" s="21" t="s">
        <v>159</v>
      </c>
      <c r="E9" s="110">
        <v>35970</v>
      </c>
      <c r="F9" s="110">
        <v>745639.99800000002</v>
      </c>
      <c r="G9" s="110">
        <v>2083683.5460000001</v>
      </c>
      <c r="H9" s="110">
        <v>1773298.7720000001</v>
      </c>
      <c r="I9" s="110">
        <v>3856982.318</v>
      </c>
      <c r="J9" s="110">
        <f t="shared" si="0"/>
        <v>-3111342.32</v>
      </c>
      <c r="K9" s="110">
        <f t="shared" si="1"/>
        <v>20729.49674728941</v>
      </c>
      <c r="L9" s="110">
        <f t="shared" si="1"/>
        <v>57928.372143452885</v>
      </c>
      <c r="M9" s="110">
        <f t="shared" si="1"/>
        <v>49299.382040589386</v>
      </c>
      <c r="N9" s="110">
        <f t="shared" si="1"/>
        <v>107227.75418404225</v>
      </c>
      <c r="O9" s="110">
        <f t="shared" si="1"/>
        <v>-86498.257436752858</v>
      </c>
    </row>
    <row r="10" spans="1:15">
      <c r="A10" s="108" t="s">
        <v>370</v>
      </c>
      <c r="B10" s="108">
        <v>1100</v>
      </c>
      <c r="C10" s="108" t="s">
        <v>295</v>
      </c>
      <c r="D10" s="108" t="s">
        <v>162</v>
      </c>
      <c r="E10" s="109">
        <v>29412</v>
      </c>
      <c r="F10" s="109">
        <v>321914.103</v>
      </c>
      <c r="G10" s="109">
        <v>1692150.9669999999</v>
      </c>
      <c r="H10" s="109">
        <v>1860596.5759999999</v>
      </c>
      <c r="I10" s="109">
        <v>3552747.5430000001</v>
      </c>
      <c r="J10" s="109">
        <f t="shared" si="0"/>
        <v>-3230833.44</v>
      </c>
      <c r="K10" s="109">
        <f t="shared" si="1"/>
        <v>10944.991942064464</v>
      </c>
      <c r="L10" s="109">
        <f t="shared" si="1"/>
        <v>57532.672616619064</v>
      </c>
      <c r="M10" s="109">
        <f t="shared" si="1"/>
        <v>63259.777505779952</v>
      </c>
      <c r="N10" s="109">
        <f t="shared" si="1"/>
        <v>120792.45012239902</v>
      </c>
      <c r="O10" s="109">
        <f t="shared" si="1"/>
        <v>-109847.45818033455</v>
      </c>
    </row>
    <row r="11" spans="1:15">
      <c r="A11" s="21" t="s">
        <v>370</v>
      </c>
      <c r="B11" s="21">
        <v>1300</v>
      </c>
      <c r="C11" s="21" t="s">
        <v>296</v>
      </c>
      <c r="D11" s="21" t="s">
        <v>196</v>
      </c>
      <c r="E11" s="110">
        <v>18787</v>
      </c>
      <c r="F11" s="110">
        <v>899369.23800000001</v>
      </c>
      <c r="G11" s="110">
        <v>2569745.8130000001</v>
      </c>
      <c r="H11" s="110">
        <v>1664768.675</v>
      </c>
      <c r="I11" s="110">
        <v>4234514.4879999999</v>
      </c>
      <c r="J11" s="110">
        <f t="shared" si="0"/>
        <v>-3335145.25</v>
      </c>
      <c r="K11" s="110">
        <f t="shared" si="1"/>
        <v>47871.89215947198</v>
      </c>
      <c r="L11" s="110">
        <f t="shared" si="1"/>
        <v>136783.19119603981</v>
      </c>
      <c r="M11" s="110">
        <f t="shared" si="1"/>
        <v>88612.800074519619</v>
      </c>
      <c r="N11" s="110">
        <f t="shared" si="1"/>
        <v>225395.99127055943</v>
      </c>
      <c r="O11" s="110">
        <f t="shared" si="1"/>
        <v>-177524.09911108745</v>
      </c>
    </row>
    <row r="12" spans="1:15">
      <c r="A12" s="108" t="s">
        <v>370</v>
      </c>
      <c r="B12" s="108">
        <v>1400</v>
      </c>
      <c r="C12" s="108" t="s">
        <v>297</v>
      </c>
      <c r="D12" s="108" t="s">
        <v>165</v>
      </c>
      <c r="E12" s="109">
        <v>17805</v>
      </c>
      <c r="F12" s="109">
        <v>475252.48700000002</v>
      </c>
      <c r="G12" s="109">
        <v>792640.12899999996</v>
      </c>
      <c r="H12" s="109">
        <v>955696.89599999995</v>
      </c>
      <c r="I12" s="109">
        <v>1748337.0249999999</v>
      </c>
      <c r="J12" s="109">
        <f t="shared" si="0"/>
        <v>-1273084.5379999999</v>
      </c>
      <c r="K12" s="109">
        <f t="shared" si="1"/>
        <v>26692.080146026397</v>
      </c>
      <c r="L12" s="109">
        <f t="shared" si="1"/>
        <v>44517.83931479921</v>
      </c>
      <c r="M12" s="109">
        <f t="shared" si="1"/>
        <v>53675.759393428809</v>
      </c>
      <c r="N12" s="109">
        <f t="shared" si="1"/>
        <v>98193.598708228019</v>
      </c>
      <c r="O12" s="109">
        <f t="shared" si="1"/>
        <v>-71501.518562201629</v>
      </c>
    </row>
    <row r="13" spans="1:15">
      <c r="A13" s="21" t="s">
        <v>370</v>
      </c>
      <c r="B13" s="21">
        <v>1604</v>
      </c>
      <c r="C13" s="21" t="s">
        <v>298</v>
      </c>
      <c r="D13" s="21" t="s">
        <v>161</v>
      </c>
      <c r="E13" s="110">
        <v>15709</v>
      </c>
      <c r="F13" s="110">
        <v>166213.49799999999</v>
      </c>
      <c r="G13" s="110">
        <v>688086.897</v>
      </c>
      <c r="H13" s="110">
        <v>1014040.299</v>
      </c>
      <c r="I13" s="110">
        <v>1702127.196</v>
      </c>
      <c r="J13" s="110">
        <f t="shared" si="0"/>
        <v>-1535913.6980000001</v>
      </c>
      <c r="K13" s="110">
        <f t="shared" si="1"/>
        <v>10580.781590171238</v>
      </c>
      <c r="L13" s="110">
        <f t="shared" si="1"/>
        <v>43802.081418295245</v>
      </c>
      <c r="M13" s="110">
        <f t="shared" si="1"/>
        <v>64551.550003182885</v>
      </c>
      <c r="N13" s="110">
        <f t="shared" si="1"/>
        <v>108353.63142147813</v>
      </c>
      <c r="O13" s="110">
        <f t="shared" si="1"/>
        <v>-97772.849831306899</v>
      </c>
    </row>
    <row r="14" spans="1:15">
      <c r="A14" s="108" t="s">
        <v>370</v>
      </c>
      <c r="B14" s="108">
        <v>1606</v>
      </c>
      <c r="C14" s="108" t="s">
        <v>299</v>
      </c>
      <c r="D14" s="108" t="s">
        <v>163</v>
      </c>
      <c r="E14" s="109">
        <v>10556</v>
      </c>
      <c r="F14" s="109">
        <v>420569.95500000002</v>
      </c>
      <c r="G14" s="109">
        <v>307008.67700000003</v>
      </c>
      <c r="H14" s="109">
        <v>1590938.7490000001</v>
      </c>
      <c r="I14" s="109">
        <v>1897947.426</v>
      </c>
      <c r="J14" s="109">
        <f t="shared" si="0"/>
        <v>-1477377.4709999999</v>
      </c>
      <c r="K14" s="109">
        <f t="shared" si="1"/>
        <v>39841.791871921181</v>
      </c>
      <c r="L14" s="109">
        <f t="shared" si="1"/>
        <v>29083.807976506254</v>
      </c>
      <c r="M14" s="109">
        <f t="shared" si="1"/>
        <v>150714.16720348617</v>
      </c>
      <c r="N14" s="109">
        <f t="shared" si="1"/>
        <v>179797.97517999241</v>
      </c>
      <c r="O14" s="109">
        <f t="shared" si="1"/>
        <v>-139956.18330807122</v>
      </c>
    </row>
    <row r="15" spans="1:15">
      <c r="A15" s="21" t="s">
        <v>370</v>
      </c>
      <c r="B15" s="21">
        <v>2000</v>
      </c>
      <c r="C15" s="21" t="s">
        <v>300</v>
      </c>
      <c r="D15" s="21" t="s">
        <v>219</v>
      </c>
      <c r="E15" s="110">
        <v>8995</v>
      </c>
      <c r="F15" s="110">
        <v>370917.16499999998</v>
      </c>
      <c r="G15" s="110">
        <v>608472.14199999999</v>
      </c>
      <c r="H15" s="110">
        <v>527539.93299999996</v>
      </c>
      <c r="I15" s="110">
        <v>1136012.075</v>
      </c>
      <c r="J15" s="110">
        <f t="shared" si="0"/>
        <v>-765094.90999999992</v>
      </c>
      <c r="K15" s="110">
        <f t="shared" si="1"/>
        <v>41235.927181767642</v>
      </c>
      <c r="L15" s="110">
        <f t="shared" si="1"/>
        <v>67645.596664813784</v>
      </c>
      <c r="M15" s="110">
        <f t="shared" si="1"/>
        <v>58648.130405780983</v>
      </c>
      <c r="N15" s="110">
        <f t="shared" si="1"/>
        <v>126293.72707059477</v>
      </c>
      <c r="O15" s="110">
        <f t="shared" si="1"/>
        <v>-85057.799888827125</v>
      </c>
    </row>
    <row r="16" spans="1:15">
      <c r="A16" s="108" t="s">
        <v>370</v>
      </c>
      <c r="B16" s="108">
        <v>2300</v>
      </c>
      <c r="C16" s="108" t="s">
        <v>301</v>
      </c>
      <c r="D16" s="108" t="s">
        <v>170</v>
      </c>
      <c r="E16" s="109">
        <v>7259</v>
      </c>
      <c r="F16" s="109">
        <v>108535.63400000001</v>
      </c>
      <c r="G16" s="109">
        <v>579928.78300000005</v>
      </c>
      <c r="H16" s="109">
        <v>411138.10399999999</v>
      </c>
      <c r="I16" s="109">
        <v>991066.88699999999</v>
      </c>
      <c r="J16" s="109">
        <f t="shared" si="0"/>
        <v>-882531.25300000003</v>
      </c>
      <c r="K16" s="109">
        <f t="shared" si="1"/>
        <v>14951.871332139413</v>
      </c>
      <c r="L16" s="109">
        <f t="shared" si="1"/>
        <v>79891.001928640326</v>
      </c>
      <c r="M16" s="109">
        <f t="shared" si="1"/>
        <v>56638.394269183082</v>
      </c>
      <c r="N16" s="109">
        <f t="shared" si="1"/>
        <v>136529.3961978234</v>
      </c>
      <c r="O16" s="109">
        <f t="shared" si="1"/>
        <v>-121577.52486568398</v>
      </c>
    </row>
    <row r="17" spans="1:15">
      <c r="A17" s="21" t="s">
        <v>370</v>
      </c>
      <c r="B17" s="21">
        <v>2503</v>
      </c>
      <c r="C17" s="21" t="s">
        <v>302</v>
      </c>
      <c r="D17" s="21" t="s">
        <v>210</v>
      </c>
      <c r="E17" s="110">
        <v>4777</v>
      </c>
      <c r="F17" s="110">
        <v>56160.112000000001</v>
      </c>
      <c r="G17" s="110">
        <v>230600.92199999999</v>
      </c>
      <c r="H17" s="110">
        <v>250777.44200000001</v>
      </c>
      <c r="I17" s="110">
        <v>481378.364</v>
      </c>
      <c r="J17" s="110">
        <f t="shared" si="0"/>
        <v>-425218.25199999998</v>
      </c>
      <c r="K17" s="110">
        <f t="shared" si="1"/>
        <v>11756.355871886122</v>
      </c>
      <c r="L17" s="110">
        <f t="shared" si="1"/>
        <v>48273.167678459278</v>
      </c>
      <c r="M17" s="110">
        <f t="shared" si="1"/>
        <v>52496.847812434586</v>
      </c>
      <c r="N17" s="110">
        <f t="shared" si="1"/>
        <v>100770.01549089387</v>
      </c>
      <c r="O17" s="110">
        <f t="shared" si="1"/>
        <v>-89013.65961900774</v>
      </c>
    </row>
    <row r="18" spans="1:15">
      <c r="A18" s="108" t="s">
        <v>370</v>
      </c>
      <c r="B18" s="108">
        <v>2504</v>
      </c>
      <c r="C18" s="108" t="s">
        <v>303</v>
      </c>
      <c r="D18" s="108" t="s">
        <v>160</v>
      </c>
      <c r="E18" s="109">
        <v>4575</v>
      </c>
      <c r="F18" s="109">
        <v>36631.597999999998</v>
      </c>
      <c r="G18" s="109">
        <v>251391.34700000001</v>
      </c>
      <c r="H18" s="109">
        <v>251702.27600000001</v>
      </c>
      <c r="I18" s="109">
        <v>503093.62300000002</v>
      </c>
      <c r="J18" s="109">
        <f t="shared" si="0"/>
        <v>-466462.02500000002</v>
      </c>
      <c r="K18" s="109">
        <f t="shared" si="1"/>
        <v>8006.9066666666658</v>
      </c>
      <c r="L18" s="109">
        <f t="shared" si="1"/>
        <v>54948.928306010937</v>
      </c>
      <c r="M18" s="109">
        <f t="shared" si="1"/>
        <v>55016.890928961751</v>
      </c>
      <c r="N18" s="109">
        <f t="shared" si="1"/>
        <v>109965.81923497269</v>
      </c>
      <c r="O18" s="109">
        <f t="shared" si="1"/>
        <v>-101958.91256830601</v>
      </c>
    </row>
    <row r="19" spans="1:15">
      <c r="A19" s="21" t="s">
        <v>370</v>
      </c>
      <c r="B19" s="21">
        <v>2506</v>
      </c>
      <c r="C19" s="21" t="s">
        <v>305</v>
      </c>
      <c r="D19" s="21" t="s">
        <v>218</v>
      </c>
      <c r="E19" s="110">
        <v>4284</v>
      </c>
      <c r="F19" s="110">
        <v>26844.183000000001</v>
      </c>
      <c r="G19" s="110">
        <v>215061.677</v>
      </c>
      <c r="H19" s="110">
        <v>121236.489</v>
      </c>
      <c r="I19" s="110">
        <v>336298.16600000003</v>
      </c>
      <c r="J19" s="110">
        <f t="shared" si="0"/>
        <v>-309453.98300000001</v>
      </c>
      <c r="K19" s="110">
        <f t="shared" si="1"/>
        <v>6266.1491596638652</v>
      </c>
      <c r="L19" s="110">
        <f t="shared" si="1"/>
        <v>50201.138422035474</v>
      </c>
      <c r="M19" s="110">
        <f t="shared" si="1"/>
        <v>28299.834033613446</v>
      </c>
      <c r="N19" s="110">
        <f t="shared" si="1"/>
        <v>78500.972455648938</v>
      </c>
      <c r="O19" s="110">
        <f t="shared" si="1"/>
        <v>-72234.823295985072</v>
      </c>
    </row>
    <row r="20" spans="1:15">
      <c r="A20" s="108" t="s">
        <v>370</v>
      </c>
      <c r="B20" s="108">
        <v>3000</v>
      </c>
      <c r="C20" s="108" t="s">
        <v>306</v>
      </c>
      <c r="D20" s="108" t="s">
        <v>189</v>
      </c>
      <c r="E20" s="109">
        <v>3955</v>
      </c>
      <c r="F20" s="109">
        <v>86410.176000000007</v>
      </c>
      <c r="G20" s="109">
        <v>529421.53599999996</v>
      </c>
      <c r="H20" s="109">
        <v>230590.571</v>
      </c>
      <c r="I20" s="109">
        <v>760012.10699999996</v>
      </c>
      <c r="J20" s="109">
        <f t="shared" si="0"/>
        <v>-673601.93099999998</v>
      </c>
      <c r="K20" s="109">
        <f t="shared" si="1"/>
        <v>21848.337800252844</v>
      </c>
      <c r="L20" s="109">
        <f t="shared" si="1"/>
        <v>133861.3238938053</v>
      </c>
      <c r="M20" s="109">
        <f t="shared" si="1"/>
        <v>58303.557774968394</v>
      </c>
      <c r="N20" s="109">
        <f t="shared" si="1"/>
        <v>192164.88166877368</v>
      </c>
      <c r="O20" s="109">
        <f t="shared" si="1"/>
        <v>-170316.54386852085</v>
      </c>
    </row>
    <row r="21" spans="1:15">
      <c r="A21" s="21" t="s">
        <v>370</v>
      </c>
      <c r="B21" s="21">
        <v>3506</v>
      </c>
      <c r="C21" s="21" t="s">
        <v>307</v>
      </c>
      <c r="D21" s="21" t="s">
        <v>173</v>
      </c>
      <c r="E21" s="110">
        <v>3745</v>
      </c>
      <c r="F21" s="110">
        <v>64796.822</v>
      </c>
      <c r="G21" s="110">
        <v>239961.01199999999</v>
      </c>
      <c r="H21" s="110">
        <v>215947.00099999999</v>
      </c>
      <c r="I21" s="110">
        <v>455908.01299999998</v>
      </c>
      <c r="J21" s="110">
        <f t="shared" si="0"/>
        <v>-391111.19099999999</v>
      </c>
      <c r="K21" s="110">
        <f t="shared" si="1"/>
        <v>17302.222162883845</v>
      </c>
      <c r="L21" s="110">
        <f t="shared" si="1"/>
        <v>64075.036582109475</v>
      </c>
      <c r="M21" s="110">
        <f t="shared" si="1"/>
        <v>57662.750600801068</v>
      </c>
      <c r="N21" s="110">
        <f t="shared" si="1"/>
        <v>121737.78718291054</v>
      </c>
      <c r="O21" s="110">
        <f t="shared" si="1"/>
        <v>-104435.5650200267</v>
      </c>
    </row>
    <row r="22" spans="1:15">
      <c r="A22" s="108" t="s">
        <v>370</v>
      </c>
      <c r="B22" s="108">
        <v>3511</v>
      </c>
      <c r="C22" s="108" t="s">
        <v>308</v>
      </c>
      <c r="D22" s="108" t="s">
        <v>181</v>
      </c>
      <c r="E22" s="109">
        <v>3707</v>
      </c>
      <c r="F22" s="109">
        <v>465573.19099999999</v>
      </c>
      <c r="G22" s="109">
        <v>450131.571</v>
      </c>
      <c r="H22" s="109">
        <v>211260.087</v>
      </c>
      <c r="I22" s="109">
        <v>661391.65800000005</v>
      </c>
      <c r="J22" s="109">
        <f t="shared" si="0"/>
        <v>-195818.46700000006</v>
      </c>
      <c r="K22" s="109">
        <f t="shared" si="1"/>
        <v>125592.98381440518</v>
      </c>
      <c r="L22" s="109">
        <f t="shared" si="1"/>
        <v>121427.45373617479</v>
      </c>
      <c r="M22" s="109">
        <f t="shared" si="1"/>
        <v>56989.502832479091</v>
      </c>
      <c r="N22" s="109">
        <f t="shared" si="1"/>
        <v>178416.95656865393</v>
      </c>
      <c r="O22" s="109">
        <f t="shared" si="1"/>
        <v>-52823.972754248738</v>
      </c>
    </row>
    <row r="23" spans="1:15">
      <c r="A23" s="21" t="s">
        <v>370</v>
      </c>
      <c r="B23" s="21">
        <v>3609</v>
      </c>
      <c r="C23" s="21" t="s">
        <v>309</v>
      </c>
      <c r="D23" s="21" t="s">
        <v>216</v>
      </c>
      <c r="E23" s="110">
        <v>3547</v>
      </c>
      <c r="F23" s="110">
        <v>109515.577</v>
      </c>
      <c r="G23" s="110">
        <v>408420.77600000001</v>
      </c>
      <c r="H23" s="110">
        <v>213365.56599999999</v>
      </c>
      <c r="I23" s="110">
        <v>621786.34199999995</v>
      </c>
      <c r="J23" s="110">
        <f t="shared" si="0"/>
        <v>-512270.76499999996</v>
      </c>
      <c r="K23" s="110">
        <f t="shared" si="1"/>
        <v>30875.550324217649</v>
      </c>
      <c r="L23" s="110">
        <f t="shared" si="1"/>
        <v>115145.41189737807</v>
      </c>
      <c r="M23" s="110">
        <f t="shared" si="1"/>
        <v>60153.810544121792</v>
      </c>
      <c r="N23" s="110">
        <f t="shared" si="1"/>
        <v>175299.22244149985</v>
      </c>
      <c r="O23" s="110">
        <f t="shared" si="1"/>
        <v>-144423.6721172822</v>
      </c>
    </row>
    <row r="24" spans="1:15">
      <c r="A24" s="108" t="s">
        <v>370</v>
      </c>
      <c r="B24" s="108">
        <v>3709</v>
      </c>
      <c r="C24" s="108" t="s">
        <v>310</v>
      </c>
      <c r="D24" s="108" t="s">
        <v>166</v>
      </c>
      <c r="E24" s="109">
        <v>3323</v>
      </c>
      <c r="F24" s="109">
        <v>21815.113000000001</v>
      </c>
      <c r="G24" s="109">
        <v>145275.08799999999</v>
      </c>
      <c r="H24" s="109">
        <v>200874.14799999999</v>
      </c>
      <c r="I24" s="109">
        <v>346149.23599999998</v>
      </c>
      <c r="J24" s="109">
        <f t="shared" si="0"/>
        <v>-324334.12299999996</v>
      </c>
      <c r="K24" s="109">
        <f t="shared" si="1"/>
        <v>6564.8850436352695</v>
      </c>
      <c r="L24" s="109">
        <f t="shared" si="1"/>
        <v>43718.0523623232</v>
      </c>
      <c r="M24" s="109">
        <f t="shared" si="1"/>
        <v>60449.638278663857</v>
      </c>
      <c r="N24" s="109">
        <f t="shared" si="1"/>
        <v>104167.69064098704</v>
      </c>
      <c r="O24" s="109">
        <f t="shared" si="1"/>
        <v>-97602.805597351777</v>
      </c>
    </row>
    <row r="25" spans="1:15">
      <c r="A25" s="21" t="s">
        <v>370</v>
      </c>
      <c r="B25" s="21">
        <v>3710</v>
      </c>
      <c r="C25" s="21" t="s">
        <v>311</v>
      </c>
      <c r="D25" s="21" t="s">
        <v>197</v>
      </c>
      <c r="E25" s="110">
        <v>3234</v>
      </c>
      <c r="F25" s="110">
        <v>242864.98499999999</v>
      </c>
      <c r="G25" s="110">
        <v>304124.36700000003</v>
      </c>
      <c r="H25" s="110">
        <v>110441.54</v>
      </c>
      <c r="I25" s="110">
        <v>414565.90700000001</v>
      </c>
      <c r="J25" s="110">
        <f t="shared" si="0"/>
        <v>-171700.92200000002</v>
      </c>
      <c r="K25" s="110">
        <f t="shared" si="1"/>
        <v>75097.397959183669</v>
      </c>
      <c r="L25" s="110">
        <f t="shared" si="1"/>
        <v>94039.692949907243</v>
      </c>
      <c r="M25" s="110">
        <f t="shared" si="1"/>
        <v>34150.136054421768</v>
      </c>
      <c r="N25" s="110">
        <f t="shared" si="1"/>
        <v>128189.829004329</v>
      </c>
      <c r="O25" s="110">
        <f t="shared" si="1"/>
        <v>-53092.431045145342</v>
      </c>
    </row>
    <row r="26" spans="1:15">
      <c r="A26" s="108" t="s">
        <v>370</v>
      </c>
      <c r="B26" s="108">
        <v>3711</v>
      </c>
      <c r="C26" s="108" t="s">
        <v>312</v>
      </c>
      <c r="D26" s="108" t="s">
        <v>226</v>
      </c>
      <c r="E26" s="109">
        <v>2566</v>
      </c>
      <c r="F26" s="109">
        <v>86306.377999999997</v>
      </c>
      <c r="G26" s="109">
        <v>163843.44500000001</v>
      </c>
      <c r="H26" s="109">
        <v>135192.19500000001</v>
      </c>
      <c r="I26" s="109">
        <v>299035.64</v>
      </c>
      <c r="J26" s="109">
        <f t="shared" si="0"/>
        <v>-212729.26200000002</v>
      </c>
      <c r="K26" s="109">
        <f t="shared" si="1"/>
        <v>33634.597817614966</v>
      </c>
      <c r="L26" s="109">
        <f t="shared" si="1"/>
        <v>63851.693296960249</v>
      </c>
      <c r="M26" s="109">
        <f t="shared" si="1"/>
        <v>52685.96843335931</v>
      </c>
      <c r="N26" s="109">
        <f t="shared" si="1"/>
        <v>116537.66173031957</v>
      </c>
      <c r="O26" s="109">
        <f t="shared" si="1"/>
        <v>-82903.063912704616</v>
      </c>
    </row>
    <row r="27" spans="1:15">
      <c r="A27" s="21" t="s">
        <v>370</v>
      </c>
      <c r="B27" s="21">
        <v>3713</v>
      </c>
      <c r="C27" s="21" t="s">
        <v>313</v>
      </c>
      <c r="D27" s="21" t="s">
        <v>217</v>
      </c>
      <c r="E27" s="110">
        <v>2306</v>
      </c>
      <c r="F27" s="110">
        <v>4158.5249999999996</v>
      </c>
      <c r="G27" s="110">
        <v>120878.62300000001</v>
      </c>
      <c r="H27" s="110">
        <v>57998.733</v>
      </c>
      <c r="I27" s="110">
        <v>178877.356</v>
      </c>
      <c r="J27" s="110">
        <f t="shared" si="0"/>
        <v>-174718.83100000001</v>
      </c>
      <c r="K27" s="110">
        <f t="shared" si="1"/>
        <v>1803.3499566348655</v>
      </c>
      <c r="L27" s="110">
        <f t="shared" si="1"/>
        <v>52419.177363399831</v>
      </c>
      <c r="M27" s="110">
        <f t="shared" si="1"/>
        <v>25151.228534258458</v>
      </c>
      <c r="N27" s="110">
        <f t="shared" si="1"/>
        <v>77570.405897658275</v>
      </c>
      <c r="O27" s="110">
        <f t="shared" si="1"/>
        <v>-75767.055941023413</v>
      </c>
    </row>
    <row r="28" spans="1:15">
      <c r="A28" s="108" t="s">
        <v>370</v>
      </c>
      <c r="B28" s="108">
        <v>3714</v>
      </c>
      <c r="C28" s="108" t="s">
        <v>314</v>
      </c>
      <c r="D28" s="108" t="s">
        <v>227</v>
      </c>
      <c r="E28" s="109">
        <v>2111</v>
      </c>
      <c r="F28" s="109">
        <v>22244.667000000001</v>
      </c>
      <c r="G28" s="109">
        <v>174861.701</v>
      </c>
      <c r="H28" s="109">
        <v>97133.573000000004</v>
      </c>
      <c r="I28" s="109">
        <v>271995.27399999998</v>
      </c>
      <c r="J28" s="109">
        <f t="shared" si="0"/>
        <v>-249750.60699999996</v>
      </c>
      <c r="K28" s="109">
        <f t="shared" si="1"/>
        <v>10537.502131691141</v>
      </c>
      <c r="L28" s="109">
        <f t="shared" si="1"/>
        <v>82833.586451918527</v>
      </c>
      <c r="M28" s="109">
        <f t="shared" si="1"/>
        <v>46013.061582188544</v>
      </c>
      <c r="N28" s="109">
        <f t="shared" si="1"/>
        <v>128846.64803410703</v>
      </c>
      <c r="O28" s="109">
        <f t="shared" si="1"/>
        <v>-118309.1459024159</v>
      </c>
    </row>
    <row r="29" spans="1:15">
      <c r="A29" s="21" t="s">
        <v>370</v>
      </c>
      <c r="B29" s="21">
        <v>3811</v>
      </c>
      <c r="C29" s="21" t="s">
        <v>315</v>
      </c>
      <c r="D29" s="21" t="s">
        <v>198</v>
      </c>
      <c r="E29" s="110">
        <v>2015</v>
      </c>
      <c r="F29" s="110">
        <v>214766.174</v>
      </c>
      <c r="G29" s="110">
        <v>183913.69899999999</v>
      </c>
      <c r="H29" s="110">
        <v>60637.504000000001</v>
      </c>
      <c r="I29" s="110">
        <v>244551.20300000001</v>
      </c>
      <c r="J29" s="110">
        <f t="shared" si="0"/>
        <v>-29785.02900000001</v>
      </c>
      <c r="K29" s="110">
        <f t="shared" si="1"/>
        <v>106583.70918114144</v>
      </c>
      <c r="L29" s="110">
        <f t="shared" si="1"/>
        <v>91272.307196029768</v>
      </c>
      <c r="M29" s="110">
        <f t="shared" si="1"/>
        <v>30093.054094292802</v>
      </c>
      <c r="N29" s="110">
        <f t="shared" si="1"/>
        <v>121365.36129032259</v>
      </c>
      <c r="O29" s="110">
        <f t="shared" si="1"/>
        <v>-14781.652109181146</v>
      </c>
    </row>
    <row r="30" spans="1:15">
      <c r="A30" s="108" t="s">
        <v>370</v>
      </c>
      <c r="B30" s="108">
        <v>4100</v>
      </c>
      <c r="C30" s="108" t="s">
        <v>317</v>
      </c>
      <c r="D30" s="108" t="s">
        <v>199</v>
      </c>
      <c r="E30" s="109">
        <v>1880</v>
      </c>
      <c r="F30" s="109">
        <v>5746.87</v>
      </c>
      <c r="G30" s="109">
        <v>84933.032999999996</v>
      </c>
      <c r="H30" s="109">
        <v>42135.067999999999</v>
      </c>
      <c r="I30" s="109">
        <v>127068.101</v>
      </c>
      <c r="J30" s="109">
        <f t="shared" si="0"/>
        <v>-121321.231</v>
      </c>
      <c r="K30" s="109">
        <f t="shared" si="1"/>
        <v>3056.8457446808507</v>
      </c>
      <c r="L30" s="109">
        <f t="shared" si="1"/>
        <v>45177.145212765958</v>
      </c>
      <c r="M30" s="109">
        <f t="shared" si="1"/>
        <v>22412.270212765958</v>
      </c>
      <c r="N30" s="109">
        <f t="shared" si="1"/>
        <v>67589.415425531915</v>
      </c>
      <c r="O30" s="109">
        <f t="shared" si="1"/>
        <v>-64532.569680851069</v>
      </c>
    </row>
    <row r="31" spans="1:15">
      <c r="A31" s="21" t="s">
        <v>370</v>
      </c>
      <c r="B31" s="21">
        <v>4200</v>
      </c>
      <c r="C31" s="21" t="s">
        <v>316</v>
      </c>
      <c r="D31" s="21" t="s">
        <v>223</v>
      </c>
      <c r="E31" s="110">
        <v>1798</v>
      </c>
      <c r="F31" s="110">
        <v>1280.25</v>
      </c>
      <c r="G31" s="110">
        <v>17263.034</v>
      </c>
      <c r="H31" s="110">
        <v>89694.606</v>
      </c>
      <c r="I31" s="110">
        <v>106957.64</v>
      </c>
      <c r="J31" s="110">
        <f t="shared" si="0"/>
        <v>-105677.39</v>
      </c>
      <c r="K31" s="110">
        <f t="shared" si="1"/>
        <v>712.04115684093438</v>
      </c>
      <c r="L31" s="110">
        <f t="shared" si="1"/>
        <v>9601.2424916573964</v>
      </c>
      <c r="M31" s="110">
        <f t="shared" si="1"/>
        <v>49885.765294771969</v>
      </c>
      <c r="N31" s="110">
        <f t="shared" si="1"/>
        <v>59487.007786429363</v>
      </c>
      <c r="O31" s="110">
        <f t="shared" si="1"/>
        <v>-58774.966629588431</v>
      </c>
    </row>
    <row r="32" spans="1:15">
      <c r="A32" s="108" t="s">
        <v>370</v>
      </c>
      <c r="B32" s="108">
        <v>4502</v>
      </c>
      <c r="C32" s="108" t="s">
        <v>1254</v>
      </c>
      <c r="D32" s="108" t="s">
        <v>167</v>
      </c>
      <c r="E32" s="109">
        <v>1779</v>
      </c>
      <c r="F32" s="109">
        <v>229122.435</v>
      </c>
      <c r="G32" s="109">
        <v>221141.05499999999</v>
      </c>
      <c r="H32" s="109">
        <v>150698.94899999999</v>
      </c>
      <c r="I32" s="109">
        <v>371840.00400000002</v>
      </c>
      <c r="J32" s="109">
        <f t="shared" si="0"/>
        <v>-142717.56900000002</v>
      </c>
      <c r="K32" s="109">
        <f t="shared" si="1"/>
        <v>128792.82462057336</v>
      </c>
      <c r="L32" s="109">
        <f t="shared" si="1"/>
        <v>124306.38279932547</v>
      </c>
      <c r="M32" s="109">
        <f t="shared" si="1"/>
        <v>84709.920741989874</v>
      </c>
      <c r="N32" s="109">
        <f t="shared" si="1"/>
        <v>209016.30354131534</v>
      </c>
      <c r="O32" s="109">
        <f t="shared" si="1"/>
        <v>-80223.478920741996</v>
      </c>
    </row>
    <row r="33" spans="1:15">
      <c r="A33" s="21" t="s">
        <v>370</v>
      </c>
      <c r="B33" s="21">
        <v>4604</v>
      </c>
      <c r="C33" s="21" t="s">
        <v>318</v>
      </c>
      <c r="D33" s="21" t="s">
        <v>178</v>
      </c>
      <c r="E33" s="110">
        <v>1641</v>
      </c>
      <c r="F33" s="110">
        <v>12517.407999999999</v>
      </c>
      <c r="G33" s="110">
        <v>24018.266</v>
      </c>
      <c r="H33" s="110">
        <v>122979.522</v>
      </c>
      <c r="I33" s="110">
        <v>146997.788</v>
      </c>
      <c r="J33" s="110">
        <f t="shared" si="0"/>
        <v>-134480.38</v>
      </c>
      <c r="K33" s="110">
        <f t="shared" si="1"/>
        <v>7627.9146861669706</v>
      </c>
      <c r="L33" s="110">
        <f t="shared" si="1"/>
        <v>14636.359536867763</v>
      </c>
      <c r="M33" s="110">
        <f t="shared" si="1"/>
        <v>74941.817184643514</v>
      </c>
      <c r="N33" s="110">
        <f t="shared" si="1"/>
        <v>89578.176721511263</v>
      </c>
      <c r="O33" s="110">
        <f t="shared" si="1"/>
        <v>-81950.262035344305</v>
      </c>
    </row>
    <row r="34" spans="1:15">
      <c r="A34" s="108" t="s">
        <v>370</v>
      </c>
      <c r="B34" s="108">
        <v>4607</v>
      </c>
      <c r="C34" s="108" t="s">
        <v>319</v>
      </c>
      <c r="D34" s="108" t="s">
        <v>224</v>
      </c>
      <c r="E34" s="109">
        <v>1610</v>
      </c>
      <c r="F34" s="109">
        <v>2949.5830000000001</v>
      </c>
      <c r="G34" s="109">
        <v>15616.078</v>
      </c>
      <c r="H34" s="109">
        <v>90738.16</v>
      </c>
      <c r="I34" s="109">
        <v>106354.238</v>
      </c>
      <c r="J34" s="109">
        <f t="shared" si="0"/>
        <v>-103404.655</v>
      </c>
      <c r="K34" s="109">
        <f t="shared" si="1"/>
        <v>1832.0391304347827</v>
      </c>
      <c r="L34" s="109">
        <f t="shared" si="1"/>
        <v>9699.4273291925474</v>
      </c>
      <c r="M34" s="109">
        <f t="shared" si="1"/>
        <v>56359.105590062114</v>
      </c>
      <c r="N34" s="109">
        <f t="shared" si="1"/>
        <v>66058.532919254663</v>
      </c>
      <c r="O34" s="109">
        <f t="shared" si="1"/>
        <v>-64226.493788819876</v>
      </c>
    </row>
    <row r="35" spans="1:15">
      <c r="A35" s="21" t="s">
        <v>370</v>
      </c>
      <c r="B35" s="21">
        <v>4803</v>
      </c>
      <c r="C35" s="21" t="s">
        <v>1255</v>
      </c>
      <c r="D35" s="21" t="s">
        <v>168</v>
      </c>
      <c r="E35" s="110">
        <v>1595</v>
      </c>
      <c r="F35" s="110">
        <v>29463.63</v>
      </c>
      <c r="G35" s="110">
        <v>21399.546999999999</v>
      </c>
      <c r="H35" s="110">
        <v>119186.24099999999</v>
      </c>
      <c r="I35" s="110">
        <v>140585.788</v>
      </c>
      <c r="J35" s="110">
        <f t="shared" si="0"/>
        <v>-111122.158</v>
      </c>
      <c r="K35" s="110">
        <f t="shared" si="1"/>
        <v>18472.495297805643</v>
      </c>
      <c r="L35" s="110">
        <f t="shared" si="1"/>
        <v>13416.643887147335</v>
      </c>
      <c r="M35" s="110">
        <f t="shared" si="1"/>
        <v>74724.915987460816</v>
      </c>
      <c r="N35" s="110">
        <f t="shared" si="1"/>
        <v>88141.559874608152</v>
      </c>
      <c r="O35" s="110">
        <f t="shared" si="1"/>
        <v>-69669.064576802513</v>
      </c>
    </row>
    <row r="36" spans="1:15">
      <c r="A36" s="108" t="s">
        <v>370</v>
      </c>
      <c r="B36" s="108">
        <v>4901</v>
      </c>
      <c r="C36" s="108" t="s">
        <v>320</v>
      </c>
      <c r="D36" s="108" t="s">
        <v>169</v>
      </c>
      <c r="E36" s="109">
        <v>1268</v>
      </c>
      <c r="F36" s="109">
        <v>5091.1289999999999</v>
      </c>
      <c r="G36" s="109">
        <v>12403.593999999999</v>
      </c>
      <c r="H36" s="109">
        <v>95102.896999999997</v>
      </c>
      <c r="I36" s="109">
        <v>107506.49099999999</v>
      </c>
      <c r="J36" s="109">
        <f t="shared" si="0"/>
        <v>-102415.36199999999</v>
      </c>
      <c r="K36" s="109">
        <f t="shared" si="1"/>
        <v>4015.0859621451104</v>
      </c>
      <c r="L36" s="109">
        <f t="shared" si="1"/>
        <v>9782.0141955835952</v>
      </c>
      <c r="M36" s="109">
        <f t="shared" si="1"/>
        <v>75002.28470031546</v>
      </c>
      <c r="N36" s="109">
        <f t="shared" si="1"/>
        <v>84784.298895899061</v>
      </c>
      <c r="O36" s="109">
        <f t="shared" si="1"/>
        <v>-80769.212933753937</v>
      </c>
    </row>
    <row r="37" spans="1:15">
      <c r="A37" s="21" t="s">
        <v>370</v>
      </c>
      <c r="B37" s="21">
        <v>4902</v>
      </c>
      <c r="C37" s="21" t="s">
        <v>322</v>
      </c>
      <c r="D37" s="21" t="s">
        <v>190</v>
      </c>
      <c r="E37" s="110">
        <v>1193</v>
      </c>
      <c r="F37" s="110">
        <v>13024.052</v>
      </c>
      <c r="G37" s="110">
        <v>39494.182999999997</v>
      </c>
      <c r="H37" s="110">
        <v>35827.362000000001</v>
      </c>
      <c r="I37" s="110">
        <v>75321.544999999998</v>
      </c>
      <c r="J37" s="110">
        <f t="shared" si="0"/>
        <v>-62297.493000000002</v>
      </c>
      <c r="K37" s="110">
        <f t="shared" si="1"/>
        <v>10917.05951383068</v>
      </c>
      <c r="L37" s="110">
        <f t="shared" si="1"/>
        <v>33104.931265716681</v>
      </c>
      <c r="M37" s="110">
        <f t="shared" si="1"/>
        <v>30031.317686504612</v>
      </c>
      <c r="N37" s="110">
        <f t="shared" si="1"/>
        <v>63136.248952221285</v>
      </c>
      <c r="O37" s="110">
        <f t="shared" si="1"/>
        <v>-52219.189438390611</v>
      </c>
    </row>
    <row r="38" spans="1:15">
      <c r="A38" s="108" t="s">
        <v>370</v>
      </c>
      <c r="B38" s="108">
        <v>4911</v>
      </c>
      <c r="C38" s="108" t="s">
        <v>321</v>
      </c>
      <c r="D38" s="108" t="s">
        <v>176</v>
      </c>
      <c r="E38" s="109">
        <v>1177</v>
      </c>
      <c r="F38" s="109">
        <v>24.876999999999999</v>
      </c>
      <c r="G38" s="109">
        <v>16787.487000000001</v>
      </c>
      <c r="H38" s="109">
        <v>20922.145</v>
      </c>
      <c r="I38" s="109">
        <v>37709.631999999998</v>
      </c>
      <c r="J38" s="109">
        <f t="shared" si="0"/>
        <v>-37684.754999999997</v>
      </c>
      <c r="K38" s="109">
        <f t="shared" si="1"/>
        <v>21.135938827527614</v>
      </c>
      <c r="L38" s="109">
        <f t="shared" si="1"/>
        <v>14262.94562446899</v>
      </c>
      <c r="M38" s="109">
        <f t="shared" si="1"/>
        <v>17775.824129141885</v>
      </c>
      <c r="N38" s="109">
        <f t="shared" si="1"/>
        <v>32038.769753610872</v>
      </c>
      <c r="O38" s="109">
        <f t="shared" si="1"/>
        <v>-32017.633814783345</v>
      </c>
    </row>
    <row r="39" spans="1:15">
      <c r="A39" s="21" t="s">
        <v>370</v>
      </c>
      <c r="B39" s="21">
        <v>5200</v>
      </c>
      <c r="C39" s="21" t="s">
        <v>323</v>
      </c>
      <c r="D39" s="21" t="s">
        <v>230</v>
      </c>
      <c r="E39" s="110">
        <v>1115</v>
      </c>
      <c r="F39" s="110">
        <v>28.989000000000001</v>
      </c>
      <c r="G39" s="110">
        <v>172.50399999999999</v>
      </c>
      <c r="H39" s="110">
        <v>54980.3</v>
      </c>
      <c r="I39" s="110">
        <v>55152.803999999996</v>
      </c>
      <c r="J39" s="110">
        <f t="shared" si="0"/>
        <v>-55123.814999999995</v>
      </c>
      <c r="K39" s="110">
        <f t="shared" si="1"/>
        <v>25.999103139013453</v>
      </c>
      <c r="L39" s="110">
        <f t="shared" si="1"/>
        <v>154.71210762331839</v>
      </c>
      <c r="M39" s="110">
        <f t="shared" si="1"/>
        <v>49309.686098654711</v>
      </c>
      <c r="N39" s="110">
        <f t="shared" si="1"/>
        <v>49464.398206278027</v>
      </c>
      <c r="O39" s="110">
        <f t="shared" si="1"/>
        <v>-49438.399103139011</v>
      </c>
    </row>
    <row r="40" spans="1:15">
      <c r="A40" s="108" t="s">
        <v>370</v>
      </c>
      <c r="B40" s="108">
        <v>5508</v>
      </c>
      <c r="C40" s="108" t="s">
        <v>325</v>
      </c>
      <c r="D40" s="108" t="s">
        <v>184</v>
      </c>
      <c r="E40" s="109">
        <v>1024</v>
      </c>
      <c r="F40" s="109">
        <v>21372.517</v>
      </c>
      <c r="G40" s="109">
        <v>35299.874000000003</v>
      </c>
      <c r="H40" s="109">
        <v>33989.150999999998</v>
      </c>
      <c r="I40" s="109">
        <v>69289.024999999994</v>
      </c>
      <c r="J40" s="109">
        <f t="shared" si="0"/>
        <v>-47916.507999999994</v>
      </c>
      <c r="K40" s="109">
        <f t="shared" ref="K40:O71" si="2">(F40/$E40)*1000</f>
        <v>20871.5986328125</v>
      </c>
      <c r="L40" s="109">
        <f t="shared" si="2"/>
        <v>34472.533203125</v>
      </c>
      <c r="M40" s="109">
        <f t="shared" si="2"/>
        <v>33192.5302734375</v>
      </c>
      <c r="N40" s="109">
        <f t="shared" si="2"/>
        <v>67665.0634765625</v>
      </c>
      <c r="O40" s="109">
        <f t="shared" si="2"/>
        <v>-46793.464843749993</v>
      </c>
    </row>
    <row r="41" spans="1:15">
      <c r="A41" s="21" t="s">
        <v>370</v>
      </c>
      <c r="B41" s="21">
        <v>5604</v>
      </c>
      <c r="C41" s="21" t="s">
        <v>324</v>
      </c>
      <c r="D41" s="21" t="s">
        <v>200</v>
      </c>
      <c r="E41" s="110">
        <v>1016</v>
      </c>
      <c r="F41" s="110">
        <v>17.161000000000001</v>
      </c>
      <c r="G41" s="110">
        <v>7077.3069999999998</v>
      </c>
      <c r="H41" s="110">
        <v>52968.498</v>
      </c>
      <c r="I41" s="110">
        <v>60045.805</v>
      </c>
      <c r="J41" s="110">
        <f t="shared" si="0"/>
        <v>-60028.644</v>
      </c>
      <c r="K41" s="110">
        <f t="shared" si="2"/>
        <v>16.890748031496063</v>
      </c>
      <c r="L41" s="110">
        <f t="shared" si="2"/>
        <v>6965.8533464566926</v>
      </c>
      <c r="M41" s="110">
        <f t="shared" si="2"/>
        <v>52134.348425196848</v>
      </c>
      <c r="N41" s="110">
        <f t="shared" si="2"/>
        <v>59100.201771653548</v>
      </c>
      <c r="O41" s="110">
        <f t="shared" si="2"/>
        <v>-59083.311023622045</v>
      </c>
    </row>
    <row r="42" spans="1:15">
      <c r="A42" s="108" t="s">
        <v>370</v>
      </c>
      <c r="B42" s="108">
        <v>5609</v>
      </c>
      <c r="C42" s="108" t="s">
        <v>328</v>
      </c>
      <c r="D42" s="108" t="s">
        <v>206</v>
      </c>
      <c r="E42" s="109">
        <v>962</v>
      </c>
      <c r="F42" s="109">
        <v>1715.1210000000001</v>
      </c>
      <c r="G42" s="109">
        <v>9690.3119999999999</v>
      </c>
      <c r="H42" s="109">
        <v>36087.593000000001</v>
      </c>
      <c r="I42" s="109">
        <v>45777.904999999999</v>
      </c>
      <c r="J42" s="109">
        <f t="shared" si="0"/>
        <v>-44062.784</v>
      </c>
      <c r="K42" s="109">
        <f t="shared" si="2"/>
        <v>1782.8700623700624</v>
      </c>
      <c r="L42" s="109">
        <f t="shared" si="2"/>
        <v>10073.089397089398</v>
      </c>
      <c r="M42" s="109">
        <f t="shared" si="2"/>
        <v>37513.090436590435</v>
      </c>
      <c r="N42" s="109">
        <f t="shared" si="2"/>
        <v>47586.179833679838</v>
      </c>
      <c r="O42" s="109">
        <f t="shared" si="2"/>
        <v>-45803.309771309767</v>
      </c>
    </row>
    <row r="43" spans="1:15">
      <c r="A43" s="21" t="s">
        <v>370</v>
      </c>
      <c r="B43" s="21">
        <v>5611</v>
      </c>
      <c r="C43" s="21" t="s">
        <v>326</v>
      </c>
      <c r="D43" s="21" t="s">
        <v>180</v>
      </c>
      <c r="E43" s="110">
        <v>945</v>
      </c>
      <c r="F43" s="110">
        <v>9366.9879999999994</v>
      </c>
      <c r="G43" s="110">
        <v>37918.449999999997</v>
      </c>
      <c r="H43" s="110">
        <v>69960.832999999999</v>
      </c>
      <c r="I43" s="110">
        <v>107879.283</v>
      </c>
      <c r="J43" s="110">
        <f t="shared" si="0"/>
        <v>-98512.294999999998</v>
      </c>
      <c r="K43" s="110">
        <f t="shared" si="2"/>
        <v>9912.1566137566133</v>
      </c>
      <c r="L43" s="110">
        <f t="shared" si="2"/>
        <v>40125.34391534391</v>
      </c>
      <c r="M43" s="110">
        <f t="shared" si="2"/>
        <v>74032.627513227504</v>
      </c>
      <c r="N43" s="110">
        <f t="shared" si="2"/>
        <v>114157.97142857143</v>
      </c>
      <c r="O43" s="110">
        <f t="shared" si="2"/>
        <v>-104245.8148148148</v>
      </c>
    </row>
    <row r="44" spans="1:15">
      <c r="A44" s="108" t="s">
        <v>370</v>
      </c>
      <c r="B44" s="108">
        <v>5612</v>
      </c>
      <c r="C44" s="108" t="s">
        <v>327</v>
      </c>
      <c r="D44" s="108" t="s">
        <v>191</v>
      </c>
      <c r="E44" s="109">
        <v>895</v>
      </c>
      <c r="F44" s="109">
        <v>4534.4930000000004</v>
      </c>
      <c r="G44" s="109">
        <v>12795.992</v>
      </c>
      <c r="H44" s="109">
        <v>55833.04</v>
      </c>
      <c r="I44" s="109">
        <v>68629.032000000007</v>
      </c>
      <c r="J44" s="109">
        <f t="shared" si="0"/>
        <v>-64094.539000000004</v>
      </c>
      <c r="K44" s="109">
        <f t="shared" si="2"/>
        <v>5066.472625698324</v>
      </c>
      <c r="L44" s="109">
        <f t="shared" si="2"/>
        <v>14297.197765363127</v>
      </c>
      <c r="M44" s="109">
        <f t="shared" si="2"/>
        <v>62383.284916201119</v>
      </c>
      <c r="N44" s="109">
        <f t="shared" si="2"/>
        <v>76680.482681564259</v>
      </c>
      <c r="O44" s="109">
        <f t="shared" si="2"/>
        <v>-71614.010055865932</v>
      </c>
    </row>
    <row r="45" spans="1:15">
      <c r="A45" s="21" t="s">
        <v>370</v>
      </c>
      <c r="B45" s="21">
        <v>5706</v>
      </c>
      <c r="C45" s="21" t="s">
        <v>329</v>
      </c>
      <c r="D45" s="21" t="s">
        <v>174</v>
      </c>
      <c r="E45" s="110">
        <v>877</v>
      </c>
      <c r="F45" s="110">
        <v>52.682000000000002</v>
      </c>
      <c r="G45" s="110">
        <v>9502.598</v>
      </c>
      <c r="H45" s="110">
        <v>58145.947</v>
      </c>
      <c r="I45" s="110">
        <v>67648.544999999998</v>
      </c>
      <c r="J45" s="110">
        <f t="shared" si="0"/>
        <v>-67595.862999999998</v>
      </c>
      <c r="K45" s="110">
        <f t="shared" si="2"/>
        <v>60.070695553021672</v>
      </c>
      <c r="L45" s="110">
        <f t="shared" si="2"/>
        <v>10835.345496009122</v>
      </c>
      <c r="M45" s="110">
        <f t="shared" si="2"/>
        <v>66300.965792474337</v>
      </c>
      <c r="N45" s="110">
        <f t="shared" si="2"/>
        <v>77136.31128848347</v>
      </c>
      <c r="O45" s="110">
        <f t="shared" si="2"/>
        <v>-77076.240592930451</v>
      </c>
    </row>
    <row r="46" spans="1:15">
      <c r="A46" s="108" t="s">
        <v>370</v>
      </c>
      <c r="B46" s="108">
        <v>6000</v>
      </c>
      <c r="C46" s="108" t="s">
        <v>330</v>
      </c>
      <c r="D46" s="108" t="s">
        <v>225</v>
      </c>
      <c r="E46" s="109">
        <v>774</v>
      </c>
      <c r="F46" s="109">
        <v>60063.864000000001</v>
      </c>
      <c r="G46" s="109">
        <v>70034.862999999998</v>
      </c>
      <c r="H46" s="109">
        <v>33064.243000000002</v>
      </c>
      <c r="I46" s="109">
        <v>103099.106</v>
      </c>
      <c r="J46" s="109">
        <f t="shared" si="0"/>
        <v>-43035.241999999998</v>
      </c>
      <c r="K46" s="109">
        <f t="shared" si="2"/>
        <v>77601.891472868214</v>
      </c>
      <c r="L46" s="109">
        <f t="shared" si="2"/>
        <v>90484.319121447028</v>
      </c>
      <c r="M46" s="109">
        <f t="shared" si="2"/>
        <v>42718.660206718348</v>
      </c>
      <c r="N46" s="109">
        <f t="shared" si="2"/>
        <v>133202.97932816538</v>
      </c>
      <c r="O46" s="109">
        <f t="shared" si="2"/>
        <v>-55601.087855297163</v>
      </c>
    </row>
    <row r="47" spans="1:15">
      <c r="A47" s="21" t="s">
        <v>370</v>
      </c>
      <c r="B47" s="21">
        <v>6100</v>
      </c>
      <c r="C47" s="21" t="s">
        <v>337</v>
      </c>
      <c r="D47" s="21" t="s">
        <v>229</v>
      </c>
      <c r="E47" s="110">
        <v>690</v>
      </c>
      <c r="F47" s="110">
        <v>21.890999999999998</v>
      </c>
      <c r="G47" s="110">
        <v>313.28699999999998</v>
      </c>
      <c r="H47" s="110">
        <v>28823.062999999998</v>
      </c>
      <c r="I47" s="110">
        <v>29136.35</v>
      </c>
      <c r="J47" s="110">
        <f t="shared" si="0"/>
        <v>-29114.458999999999</v>
      </c>
      <c r="K47" s="110">
        <f t="shared" si="2"/>
        <v>31.726086956521737</v>
      </c>
      <c r="L47" s="110">
        <f t="shared" si="2"/>
        <v>454.03913043478258</v>
      </c>
      <c r="M47" s="110">
        <f t="shared" si="2"/>
        <v>41772.555072463765</v>
      </c>
      <c r="N47" s="110">
        <f t="shared" si="2"/>
        <v>42226.594202898545</v>
      </c>
      <c r="O47" s="110">
        <f t="shared" si="2"/>
        <v>-42194.86811594203</v>
      </c>
    </row>
    <row r="48" spans="1:15">
      <c r="A48" s="108" t="s">
        <v>370</v>
      </c>
      <c r="B48" s="108">
        <v>6250</v>
      </c>
      <c r="C48" s="108" t="s">
        <v>332</v>
      </c>
      <c r="D48" s="108" t="s">
        <v>209</v>
      </c>
      <c r="E48" s="109">
        <v>676</v>
      </c>
      <c r="F48" s="109">
        <v>6095.2020000000002</v>
      </c>
      <c r="G48" s="109">
        <v>13613.407999999999</v>
      </c>
      <c r="H48" s="109">
        <v>17119.905999999999</v>
      </c>
      <c r="I48" s="109">
        <v>30733.313999999998</v>
      </c>
      <c r="J48" s="109">
        <f t="shared" si="0"/>
        <v>-24638.111999999997</v>
      </c>
      <c r="K48" s="109">
        <f t="shared" si="2"/>
        <v>9016.5710059171615</v>
      </c>
      <c r="L48" s="109">
        <f t="shared" si="2"/>
        <v>20138.177514792897</v>
      </c>
      <c r="M48" s="109">
        <f t="shared" si="2"/>
        <v>25325.304733727808</v>
      </c>
      <c r="N48" s="109">
        <f t="shared" si="2"/>
        <v>45463.482248520704</v>
      </c>
      <c r="O48" s="109">
        <f t="shared" si="2"/>
        <v>-36446.91124260355</v>
      </c>
    </row>
    <row r="49" spans="1:15">
      <c r="A49" s="21" t="s">
        <v>370</v>
      </c>
      <c r="B49" s="21">
        <v>6400</v>
      </c>
      <c r="C49" s="21" t="s">
        <v>333</v>
      </c>
      <c r="D49" s="21" t="s">
        <v>179</v>
      </c>
      <c r="E49" s="110">
        <v>667</v>
      </c>
      <c r="F49" s="110">
        <v>2941.471</v>
      </c>
      <c r="G49" s="110">
        <v>7741.8329999999996</v>
      </c>
      <c r="H49" s="110">
        <v>21145.35</v>
      </c>
      <c r="I49" s="110">
        <v>28887.183000000001</v>
      </c>
      <c r="J49" s="110">
        <f t="shared" si="0"/>
        <v>-25945.712</v>
      </c>
      <c r="K49" s="110">
        <f t="shared" si="2"/>
        <v>4410.0014992503748</v>
      </c>
      <c r="L49" s="110">
        <f t="shared" si="2"/>
        <v>11606.946026986507</v>
      </c>
      <c r="M49" s="110">
        <f t="shared" si="2"/>
        <v>31702.173913043476</v>
      </c>
      <c r="N49" s="110">
        <f t="shared" si="2"/>
        <v>43309.119940029988</v>
      </c>
      <c r="O49" s="110">
        <f t="shared" si="2"/>
        <v>-38899.11844077961</v>
      </c>
    </row>
    <row r="50" spans="1:15">
      <c r="A50" s="108" t="s">
        <v>370</v>
      </c>
      <c r="B50" s="108">
        <v>6513</v>
      </c>
      <c r="C50" s="108" t="s">
        <v>335</v>
      </c>
      <c r="D50" s="108" t="s">
        <v>211</v>
      </c>
      <c r="E50" s="109">
        <v>655</v>
      </c>
      <c r="F50" s="109">
        <v>402.923</v>
      </c>
      <c r="G50" s="109">
        <v>17312.329000000002</v>
      </c>
      <c r="H50" s="109">
        <v>16636.127</v>
      </c>
      <c r="I50" s="109">
        <v>33948.455999999998</v>
      </c>
      <c r="J50" s="109">
        <f t="shared" si="0"/>
        <v>-33545.532999999996</v>
      </c>
      <c r="K50" s="109">
        <f t="shared" si="2"/>
        <v>615.14961832061067</v>
      </c>
      <c r="L50" s="109">
        <f t="shared" si="2"/>
        <v>26431.036641221377</v>
      </c>
      <c r="M50" s="109">
        <f t="shared" si="2"/>
        <v>25398.667175572518</v>
      </c>
      <c r="N50" s="109">
        <f t="shared" si="2"/>
        <v>51829.703816793888</v>
      </c>
      <c r="O50" s="109">
        <f t="shared" si="2"/>
        <v>-51214.55419847327</v>
      </c>
    </row>
    <row r="51" spans="1:15">
      <c r="A51" s="21" t="s">
        <v>370</v>
      </c>
      <c r="B51" s="21">
        <v>6515</v>
      </c>
      <c r="C51" s="21" t="s">
        <v>336</v>
      </c>
      <c r="D51" s="21" t="s">
        <v>172</v>
      </c>
      <c r="E51" s="110">
        <v>648</v>
      </c>
      <c r="F51" s="110">
        <v>-1680.2249999999999</v>
      </c>
      <c r="G51" s="110">
        <v>25097.510999999999</v>
      </c>
      <c r="H51" s="110">
        <v>56054.821000000004</v>
      </c>
      <c r="I51" s="110">
        <v>81152.331999999995</v>
      </c>
      <c r="J51" s="110">
        <f t="shared" si="0"/>
        <v>-82832.557000000001</v>
      </c>
      <c r="K51" s="110">
        <f t="shared" si="2"/>
        <v>-2592.9398148148148</v>
      </c>
      <c r="L51" s="110">
        <f t="shared" si="2"/>
        <v>38730.726851851847</v>
      </c>
      <c r="M51" s="110">
        <f t="shared" si="2"/>
        <v>86504.353395061727</v>
      </c>
      <c r="N51" s="110">
        <f t="shared" si="2"/>
        <v>125235.08024691357</v>
      </c>
      <c r="O51" s="110">
        <f t="shared" si="2"/>
        <v>-127828.0200617284</v>
      </c>
    </row>
    <row r="52" spans="1:15">
      <c r="A52" s="108" t="s">
        <v>370</v>
      </c>
      <c r="B52" s="108">
        <v>6601</v>
      </c>
      <c r="C52" s="108" t="s">
        <v>334</v>
      </c>
      <c r="D52" s="108" t="s">
        <v>231</v>
      </c>
      <c r="E52" s="109">
        <v>644</v>
      </c>
      <c r="F52" s="109">
        <v>245.40299999999999</v>
      </c>
      <c r="G52" s="109">
        <v>389.24799999999999</v>
      </c>
      <c r="H52" s="109">
        <v>33155.016000000003</v>
      </c>
      <c r="I52" s="109">
        <v>33544.264000000003</v>
      </c>
      <c r="J52" s="109">
        <f t="shared" si="0"/>
        <v>-33298.861000000004</v>
      </c>
      <c r="K52" s="109">
        <f t="shared" si="2"/>
        <v>381.06055900621118</v>
      </c>
      <c r="L52" s="109">
        <f t="shared" si="2"/>
        <v>604.42236024844715</v>
      </c>
      <c r="M52" s="109">
        <f t="shared" si="2"/>
        <v>51482.944099378881</v>
      </c>
      <c r="N52" s="109">
        <f t="shared" si="2"/>
        <v>52087.36645962733</v>
      </c>
      <c r="O52" s="109">
        <f t="shared" si="2"/>
        <v>-51706.305900621126</v>
      </c>
    </row>
    <row r="53" spans="1:15">
      <c r="A53" s="21" t="s">
        <v>370</v>
      </c>
      <c r="B53" s="21">
        <v>6602</v>
      </c>
      <c r="C53" s="21" t="s">
        <v>331</v>
      </c>
      <c r="D53" s="21" t="s">
        <v>220</v>
      </c>
      <c r="E53" s="110">
        <v>633</v>
      </c>
      <c r="F53" s="110">
        <v>195.054</v>
      </c>
      <c r="G53" s="110">
        <v>4989.9049999999997</v>
      </c>
      <c r="H53" s="110">
        <v>36352.957000000002</v>
      </c>
      <c r="I53" s="110">
        <v>41342.862000000001</v>
      </c>
      <c r="J53" s="110">
        <f t="shared" si="0"/>
        <v>-41147.808000000005</v>
      </c>
      <c r="K53" s="110">
        <f t="shared" si="2"/>
        <v>308.14218009478674</v>
      </c>
      <c r="L53" s="110">
        <f t="shared" si="2"/>
        <v>7882.9462875197469</v>
      </c>
      <c r="M53" s="110">
        <f t="shared" si="2"/>
        <v>57429.631911532393</v>
      </c>
      <c r="N53" s="110">
        <f t="shared" si="2"/>
        <v>65312.578199052143</v>
      </c>
      <c r="O53" s="110">
        <f t="shared" si="2"/>
        <v>-65004.436018957349</v>
      </c>
    </row>
    <row r="54" spans="1:15">
      <c r="A54" s="108" t="s">
        <v>370</v>
      </c>
      <c r="B54" s="108">
        <v>6607</v>
      </c>
      <c r="C54" s="108" t="s">
        <v>338</v>
      </c>
      <c r="D54" s="108" t="s">
        <v>201</v>
      </c>
      <c r="E54" s="109">
        <v>580</v>
      </c>
      <c r="F54" s="109">
        <v>19.568000000000001</v>
      </c>
      <c r="G54" s="109">
        <v>5093.3149999999996</v>
      </c>
      <c r="H54" s="109">
        <v>19161.132000000001</v>
      </c>
      <c r="I54" s="109">
        <v>24254.447</v>
      </c>
      <c r="J54" s="109">
        <f t="shared" si="0"/>
        <v>-24234.879000000001</v>
      </c>
      <c r="K54" s="109">
        <f t="shared" si="2"/>
        <v>33.737931034482763</v>
      </c>
      <c r="L54" s="109">
        <f t="shared" si="2"/>
        <v>8781.5775862068949</v>
      </c>
      <c r="M54" s="109">
        <f t="shared" si="2"/>
        <v>33036.434482758625</v>
      </c>
      <c r="N54" s="109">
        <f t="shared" si="2"/>
        <v>41818.012068965516</v>
      </c>
      <c r="O54" s="109">
        <f t="shared" si="2"/>
        <v>-41784.274137931032</v>
      </c>
    </row>
    <row r="55" spans="1:15">
      <c r="A55" s="21" t="s">
        <v>370</v>
      </c>
      <c r="B55" s="21">
        <v>6611</v>
      </c>
      <c r="C55" s="21" t="s">
        <v>339</v>
      </c>
      <c r="D55" s="21" t="s">
        <v>221</v>
      </c>
      <c r="E55" s="110">
        <v>560</v>
      </c>
      <c r="F55" s="110">
        <v>326.64100000000002</v>
      </c>
      <c r="G55" s="110">
        <v>2288.877</v>
      </c>
      <c r="H55" s="110">
        <v>21955.907999999999</v>
      </c>
      <c r="I55" s="110">
        <v>24244.785</v>
      </c>
      <c r="J55" s="110">
        <f t="shared" si="0"/>
        <v>-23918.144</v>
      </c>
      <c r="K55" s="110">
        <f t="shared" si="2"/>
        <v>583.28750000000002</v>
      </c>
      <c r="L55" s="110">
        <f t="shared" si="2"/>
        <v>4087.2803571428572</v>
      </c>
      <c r="M55" s="110">
        <f t="shared" si="2"/>
        <v>39206.978571428568</v>
      </c>
      <c r="N55" s="110">
        <f t="shared" si="2"/>
        <v>43294.258928571428</v>
      </c>
      <c r="O55" s="110">
        <f t="shared" si="2"/>
        <v>-42710.971428571429</v>
      </c>
    </row>
    <row r="56" spans="1:15">
      <c r="A56" s="108" t="s">
        <v>370</v>
      </c>
      <c r="B56" s="108">
        <v>6612</v>
      </c>
      <c r="C56" s="108" t="s">
        <v>341</v>
      </c>
      <c r="D56" s="108" t="s">
        <v>204</v>
      </c>
      <c r="E56" s="109">
        <v>493</v>
      </c>
      <c r="F56" s="109">
        <v>986.7</v>
      </c>
      <c r="G56" s="109">
        <v>4899.768</v>
      </c>
      <c r="H56" s="109">
        <v>14963.993</v>
      </c>
      <c r="I56" s="109">
        <v>19863.760999999999</v>
      </c>
      <c r="J56" s="109">
        <f t="shared" si="0"/>
        <v>-18877.060999999998</v>
      </c>
      <c r="K56" s="109">
        <f t="shared" si="2"/>
        <v>2001.4198782961464</v>
      </c>
      <c r="L56" s="109">
        <f t="shared" si="2"/>
        <v>9938.6774847870183</v>
      </c>
      <c r="M56" s="109">
        <f t="shared" si="2"/>
        <v>30352.926977687628</v>
      </c>
      <c r="N56" s="109">
        <f t="shared" si="2"/>
        <v>40291.604462474643</v>
      </c>
      <c r="O56" s="109">
        <f t="shared" si="2"/>
        <v>-38290.184584178496</v>
      </c>
    </row>
    <row r="57" spans="1:15">
      <c r="A57" s="21" t="s">
        <v>370</v>
      </c>
      <c r="B57" s="21">
        <v>6706</v>
      </c>
      <c r="C57" s="21" t="s">
        <v>343</v>
      </c>
      <c r="D57" s="21" t="s">
        <v>202</v>
      </c>
      <c r="E57" s="110">
        <v>483</v>
      </c>
      <c r="F57" s="110">
        <v>-1.756</v>
      </c>
      <c r="G57" s="110">
        <v>1837.8579999999999</v>
      </c>
      <c r="H57" s="110">
        <v>15977.962</v>
      </c>
      <c r="I57" s="110">
        <v>17815.82</v>
      </c>
      <c r="J57" s="110">
        <f t="shared" si="0"/>
        <v>-17817.576000000001</v>
      </c>
      <c r="K57" s="110">
        <f t="shared" si="2"/>
        <v>-3.6356107660455486</v>
      </c>
      <c r="L57" s="110">
        <f t="shared" si="2"/>
        <v>3805.0890269151137</v>
      </c>
      <c r="M57" s="110">
        <f t="shared" si="2"/>
        <v>33080.666666666664</v>
      </c>
      <c r="N57" s="110">
        <f t="shared" si="2"/>
        <v>36885.755693581777</v>
      </c>
      <c r="O57" s="110">
        <f t="shared" si="2"/>
        <v>-36889.391304347824</v>
      </c>
    </row>
    <row r="58" spans="1:15">
      <c r="A58" s="108" t="s">
        <v>370</v>
      </c>
      <c r="B58" s="108">
        <v>6709</v>
      </c>
      <c r="C58" s="108" t="s">
        <v>345</v>
      </c>
      <c r="D58" s="108" t="s">
        <v>192</v>
      </c>
      <c r="E58" s="109">
        <v>482</v>
      </c>
      <c r="F58" s="109">
        <v>1609.0989999999999</v>
      </c>
      <c r="G58" s="109">
        <v>7496.0789999999997</v>
      </c>
      <c r="H58" s="109">
        <v>28350.148000000001</v>
      </c>
      <c r="I58" s="109">
        <v>35846.226999999999</v>
      </c>
      <c r="J58" s="109">
        <f t="shared" si="0"/>
        <v>-34237.127999999997</v>
      </c>
      <c r="K58" s="109">
        <f t="shared" si="2"/>
        <v>3338.3796680497926</v>
      </c>
      <c r="L58" s="109">
        <f t="shared" si="2"/>
        <v>15552.031120331951</v>
      </c>
      <c r="M58" s="109">
        <f t="shared" si="2"/>
        <v>58817.734439834028</v>
      </c>
      <c r="N58" s="109">
        <f t="shared" si="2"/>
        <v>74369.765560165979</v>
      </c>
      <c r="O58" s="109">
        <f t="shared" si="2"/>
        <v>-71031.385892116174</v>
      </c>
    </row>
    <row r="59" spans="1:15">
      <c r="A59" s="21" t="s">
        <v>370</v>
      </c>
      <c r="B59" s="21">
        <v>7000</v>
      </c>
      <c r="C59" s="21" t="s">
        <v>340</v>
      </c>
      <c r="D59" s="21" t="s">
        <v>208</v>
      </c>
      <c r="E59" s="110">
        <v>481</v>
      </c>
      <c r="F59" s="110">
        <v>1509.277</v>
      </c>
      <c r="G59" s="110">
        <v>3497.7310000000002</v>
      </c>
      <c r="H59" s="110">
        <v>16112.199000000001</v>
      </c>
      <c r="I59" s="110">
        <v>19609.93</v>
      </c>
      <c r="J59" s="110">
        <f t="shared" si="0"/>
        <v>-18100.652999999998</v>
      </c>
      <c r="K59" s="110">
        <f t="shared" si="2"/>
        <v>3137.7900207900207</v>
      </c>
      <c r="L59" s="110">
        <f t="shared" si="2"/>
        <v>7271.7900207900211</v>
      </c>
      <c r="M59" s="110">
        <f t="shared" si="2"/>
        <v>33497.295218295221</v>
      </c>
      <c r="N59" s="110">
        <f t="shared" si="2"/>
        <v>40769.085239085245</v>
      </c>
      <c r="O59" s="110">
        <f t="shared" si="2"/>
        <v>-37631.295218295214</v>
      </c>
    </row>
    <row r="60" spans="1:15">
      <c r="A60" s="108" t="s">
        <v>370</v>
      </c>
      <c r="B60" s="108">
        <v>7300</v>
      </c>
      <c r="C60" s="108" t="s">
        <v>342</v>
      </c>
      <c r="D60" s="108" t="s">
        <v>228</v>
      </c>
      <c r="E60" s="109">
        <v>479</v>
      </c>
      <c r="F60" s="109">
        <v>4956.1009999999997</v>
      </c>
      <c r="G60" s="109">
        <v>1102.3810000000001</v>
      </c>
      <c r="H60" s="109">
        <v>44536.656999999999</v>
      </c>
      <c r="I60" s="109">
        <v>45639.038</v>
      </c>
      <c r="J60" s="109">
        <f t="shared" si="0"/>
        <v>-40682.936999999998</v>
      </c>
      <c r="K60" s="109">
        <f t="shared" si="2"/>
        <v>10346.766179540709</v>
      </c>
      <c r="L60" s="109">
        <f t="shared" si="2"/>
        <v>2301.4217118997917</v>
      </c>
      <c r="M60" s="109">
        <f t="shared" si="2"/>
        <v>92978.407098121083</v>
      </c>
      <c r="N60" s="109">
        <f t="shared" si="2"/>
        <v>95279.828810020874</v>
      </c>
      <c r="O60" s="109">
        <f t="shared" si="2"/>
        <v>-84933.06263048017</v>
      </c>
    </row>
    <row r="61" spans="1:15">
      <c r="A61" s="21" t="s">
        <v>370</v>
      </c>
      <c r="B61" s="21">
        <v>7502</v>
      </c>
      <c r="C61" s="21" t="s">
        <v>344</v>
      </c>
      <c r="D61" s="21" t="s">
        <v>215</v>
      </c>
      <c r="E61" s="110">
        <v>461</v>
      </c>
      <c r="F61" s="110">
        <v>9593.6630000000005</v>
      </c>
      <c r="G61" s="110">
        <v>10096.35</v>
      </c>
      <c r="H61" s="110">
        <v>15917.57</v>
      </c>
      <c r="I61" s="110">
        <v>26013.919999999998</v>
      </c>
      <c r="J61" s="110">
        <f t="shared" si="0"/>
        <v>-16420.256999999998</v>
      </c>
      <c r="K61" s="110">
        <f t="shared" si="2"/>
        <v>20810.548806941435</v>
      </c>
      <c r="L61" s="110">
        <f t="shared" si="2"/>
        <v>21900.976138828635</v>
      </c>
      <c r="M61" s="110">
        <f t="shared" si="2"/>
        <v>34528.351409978306</v>
      </c>
      <c r="N61" s="110">
        <f t="shared" si="2"/>
        <v>56429.327548806941</v>
      </c>
      <c r="O61" s="110">
        <f t="shared" si="2"/>
        <v>-35618.778741865506</v>
      </c>
    </row>
    <row r="62" spans="1:15">
      <c r="A62" s="108" t="s">
        <v>370</v>
      </c>
      <c r="B62" s="108">
        <v>7505</v>
      </c>
      <c r="C62" s="108" t="s">
        <v>346</v>
      </c>
      <c r="D62" s="108" t="s">
        <v>188</v>
      </c>
      <c r="E62" s="109">
        <v>451</v>
      </c>
      <c r="F62" s="109">
        <v>7782.7460000000001</v>
      </c>
      <c r="G62" s="109">
        <v>579.80999999999995</v>
      </c>
      <c r="H62" s="109">
        <v>28153.164000000001</v>
      </c>
      <c r="I62" s="109">
        <v>28732.973999999998</v>
      </c>
      <c r="J62" s="109">
        <f t="shared" si="0"/>
        <v>-20950.227999999999</v>
      </c>
      <c r="K62" s="109">
        <f t="shared" si="2"/>
        <v>17256.643015521066</v>
      </c>
      <c r="L62" s="109">
        <f t="shared" si="2"/>
        <v>1285.6097560975609</v>
      </c>
      <c r="M62" s="109">
        <f t="shared" si="2"/>
        <v>62423.866962305983</v>
      </c>
      <c r="N62" s="109">
        <f t="shared" si="2"/>
        <v>63709.476718403545</v>
      </c>
      <c r="O62" s="109">
        <f t="shared" si="2"/>
        <v>-46452.833702882483</v>
      </c>
    </row>
    <row r="63" spans="1:15">
      <c r="A63" s="21" t="s">
        <v>370</v>
      </c>
      <c r="B63" s="21">
        <v>7509</v>
      </c>
      <c r="C63" s="21" t="s">
        <v>347</v>
      </c>
      <c r="D63" s="21" t="s">
        <v>194</v>
      </c>
      <c r="E63" s="110">
        <v>383</v>
      </c>
      <c r="F63" s="110">
        <v>1389.509</v>
      </c>
      <c r="G63" s="110">
        <v>1715.856</v>
      </c>
      <c r="H63" s="110">
        <v>22378.343000000001</v>
      </c>
      <c r="I63" s="110">
        <v>24094.199000000001</v>
      </c>
      <c r="J63" s="110">
        <f t="shared" si="0"/>
        <v>-22704.690000000002</v>
      </c>
      <c r="K63" s="110">
        <f t="shared" si="2"/>
        <v>3627.9608355091386</v>
      </c>
      <c r="L63" s="110">
        <f t="shared" si="2"/>
        <v>4480.0417754569189</v>
      </c>
      <c r="M63" s="110">
        <f t="shared" si="2"/>
        <v>58429.093994778072</v>
      </c>
      <c r="N63" s="110">
        <f t="shared" si="2"/>
        <v>62909.135770234992</v>
      </c>
      <c r="O63" s="110">
        <f t="shared" si="2"/>
        <v>-59281.174934725852</v>
      </c>
    </row>
    <row r="64" spans="1:15">
      <c r="A64" s="108" t="s">
        <v>370</v>
      </c>
      <c r="B64" s="108">
        <v>7613</v>
      </c>
      <c r="C64" s="108" t="s">
        <v>348</v>
      </c>
      <c r="D64" s="108" t="s">
        <v>203</v>
      </c>
      <c r="E64" s="109">
        <v>372</v>
      </c>
      <c r="F64" s="109">
        <v>286.74</v>
      </c>
      <c r="G64" s="109">
        <v>4046.777</v>
      </c>
      <c r="H64" s="109">
        <v>18263.45</v>
      </c>
      <c r="I64" s="109">
        <v>22310.226999999999</v>
      </c>
      <c r="J64" s="109">
        <f t="shared" si="0"/>
        <v>-22023.486999999997</v>
      </c>
      <c r="K64" s="109">
        <f t="shared" si="2"/>
        <v>770.80645161290329</v>
      </c>
      <c r="L64" s="109">
        <f t="shared" si="2"/>
        <v>10878.432795698925</v>
      </c>
      <c r="M64" s="109">
        <f t="shared" si="2"/>
        <v>49095.295698924732</v>
      </c>
      <c r="N64" s="109">
        <f t="shared" si="2"/>
        <v>59973.728494623647</v>
      </c>
      <c r="O64" s="109">
        <f t="shared" si="2"/>
        <v>-59202.922043010745</v>
      </c>
    </row>
    <row r="65" spans="1:15">
      <c r="A65" s="21" t="s">
        <v>370</v>
      </c>
      <c r="B65" s="21">
        <v>7617</v>
      </c>
      <c r="C65" s="21" t="s">
        <v>349</v>
      </c>
      <c r="D65" s="21" t="s">
        <v>182</v>
      </c>
      <c r="E65" s="110">
        <v>275</v>
      </c>
      <c r="F65" s="110">
        <v>-7655.777</v>
      </c>
      <c r="G65" s="110">
        <v>27.803000000000001</v>
      </c>
      <c r="H65" s="110">
        <v>12325.127</v>
      </c>
      <c r="I65" s="110">
        <v>12352.93</v>
      </c>
      <c r="J65" s="110">
        <f t="shared" si="0"/>
        <v>-20008.707000000002</v>
      </c>
      <c r="K65" s="110">
        <f t="shared" si="2"/>
        <v>-27839.189090909091</v>
      </c>
      <c r="L65" s="110">
        <f t="shared" si="2"/>
        <v>101.10181818181817</v>
      </c>
      <c r="M65" s="110">
        <f t="shared" si="2"/>
        <v>44818.643636363639</v>
      </c>
      <c r="N65" s="110">
        <f t="shared" si="2"/>
        <v>44919.745454545453</v>
      </c>
      <c r="O65" s="110">
        <f t="shared" si="2"/>
        <v>-72758.934545454555</v>
      </c>
    </row>
    <row r="66" spans="1:15">
      <c r="A66" s="108" t="s">
        <v>370</v>
      </c>
      <c r="B66" s="108">
        <v>7620</v>
      </c>
      <c r="C66" s="108" t="s">
        <v>351</v>
      </c>
      <c r="D66" s="108" t="s">
        <v>222</v>
      </c>
      <c r="E66" s="109">
        <v>247</v>
      </c>
      <c r="F66" s="109">
        <v>205.827</v>
      </c>
      <c r="G66" s="109">
        <v>1129.6079999999999</v>
      </c>
      <c r="H66" s="109">
        <v>8119.0110000000004</v>
      </c>
      <c r="I66" s="109">
        <v>9248.6190000000006</v>
      </c>
      <c r="J66" s="109">
        <f t="shared" si="0"/>
        <v>-9042.7920000000013</v>
      </c>
      <c r="K66" s="109">
        <f t="shared" si="2"/>
        <v>833.30769230769226</v>
      </c>
      <c r="L66" s="109">
        <f t="shared" si="2"/>
        <v>4573.3117408906874</v>
      </c>
      <c r="M66" s="109">
        <f t="shared" si="2"/>
        <v>32870.489878542518</v>
      </c>
      <c r="N66" s="109">
        <f t="shared" si="2"/>
        <v>37443.801619433201</v>
      </c>
      <c r="O66" s="109">
        <f t="shared" si="2"/>
        <v>-36610.493927125513</v>
      </c>
    </row>
    <row r="67" spans="1:15">
      <c r="A67" s="21" t="s">
        <v>370</v>
      </c>
      <c r="B67" s="21">
        <v>7708</v>
      </c>
      <c r="C67" s="21" t="s">
        <v>350</v>
      </c>
      <c r="D67" s="21" t="s">
        <v>183</v>
      </c>
      <c r="E67" s="110">
        <v>244</v>
      </c>
      <c r="F67" s="110">
        <v>-6.8970000000000002</v>
      </c>
      <c r="G67" s="110">
        <v>2819.6950000000002</v>
      </c>
      <c r="H67" s="110">
        <v>7584.7560000000003</v>
      </c>
      <c r="I67" s="110">
        <v>10404.450999999999</v>
      </c>
      <c r="J67" s="110">
        <f t="shared" si="0"/>
        <v>-10411.348</v>
      </c>
      <c r="K67" s="110">
        <f t="shared" si="2"/>
        <v>-28.266393442622952</v>
      </c>
      <c r="L67" s="110">
        <f t="shared" si="2"/>
        <v>11556.12704918033</v>
      </c>
      <c r="M67" s="110">
        <f t="shared" si="2"/>
        <v>31085.065573770491</v>
      </c>
      <c r="N67" s="110">
        <f t="shared" si="2"/>
        <v>42641.192622950817</v>
      </c>
      <c r="O67" s="110">
        <f t="shared" si="2"/>
        <v>-42669.459016393441</v>
      </c>
    </row>
    <row r="68" spans="1:15">
      <c r="A68" s="108" t="s">
        <v>370</v>
      </c>
      <c r="B68" s="108">
        <v>8000</v>
      </c>
      <c r="C68" s="108" t="s">
        <v>352</v>
      </c>
      <c r="D68" s="108" t="s">
        <v>164</v>
      </c>
      <c r="E68" s="109">
        <v>221</v>
      </c>
      <c r="F68" s="109">
        <v>0</v>
      </c>
      <c r="G68" s="109">
        <v>69.619</v>
      </c>
      <c r="H68" s="109">
        <v>9393.5869999999995</v>
      </c>
      <c r="I68" s="109">
        <v>9463.2060000000001</v>
      </c>
      <c r="J68" s="109">
        <f t="shared" si="0"/>
        <v>-9463.2060000000001</v>
      </c>
      <c r="K68" s="109">
        <f t="shared" si="2"/>
        <v>0</v>
      </c>
      <c r="L68" s="109">
        <f t="shared" si="2"/>
        <v>315.01809954751133</v>
      </c>
      <c r="M68" s="109">
        <f t="shared" si="2"/>
        <v>42504.918552036193</v>
      </c>
      <c r="N68" s="109">
        <f t="shared" si="2"/>
        <v>42819.93665158371</v>
      </c>
      <c r="O68" s="109">
        <f t="shared" si="2"/>
        <v>-42819.93665158371</v>
      </c>
    </row>
    <row r="69" spans="1:15">
      <c r="A69" s="21" t="s">
        <v>370</v>
      </c>
      <c r="B69" s="21">
        <v>8200</v>
      </c>
      <c r="C69" s="21" t="s">
        <v>353</v>
      </c>
      <c r="D69" s="21" t="s">
        <v>185</v>
      </c>
      <c r="E69" s="110">
        <v>196</v>
      </c>
      <c r="F69" s="110">
        <v>274.91800000000001</v>
      </c>
      <c r="G69" s="110">
        <v>5034.317</v>
      </c>
      <c r="H69" s="110">
        <v>6082.2650000000003</v>
      </c>
      <c r="I69" s="110">
        <v>11116.582</v>
      </c>
      <c r="J69" s="110">
        <f t="shared" si="0"/>
        <v>-10841.664000000001</v>
      </c>
      <c r="K69" s="110">
        <f t="shared" si="2"/>
        <v>1402.6428571428571</v>
      </c>
      <c r="L69" s="110">
        <f t="shared" si="2"/>
        <v>25685.290816326531</v>
      </c>
      <c r="M69" s="110">
        <f t="shared" si="2"/>
        <v>31031.96428571429</v>
      </c>
      <c r="N69" s="110">
        <f t="shared" si="2"/>
        <v>56717.255102040814</v>
      </c>
      <c r="O69" s="110">
        <f t="shared" si="2"/>
        <v>-55314.612244897966</v>
      </c>
    </row>
    <row r="70" spans="1:15">
      <c r="A70" s="108" t="s">
        <v>370</v>
      </c>
      <c r="B70" s="108">
        <v>8508</v>
      </c>
      <c r="C70" s="108" t="s">
        <v>354</v>
      </c>
      <c r="D70" s="108" t="s">
        <v>195</v>
      </c>
      <c r="E70" s="109">
        <v>194</v>
      </c>
      <c r="F70" s="109">
        <v>0</v>
      </c>
      <c r="G70" s="109">
        <v>4986</v>
      </c>
      <c r="H70" s="109">
        <v>6652</v>
      </c>
      <c r="I70" s="109">
        <v>11638</v>
      </c>
      <c r="J70" s="109">
        <f t="shared" si="0"/>
        <v>-11638</v>
      </c>
      <c r="K70" s="109">
        <f t="shared" si="2"/>
        <v>0</v>
      </c>
      <c r="L70" s="109">
        <f t="shared" si="2"/>
        <v>25701.030927835054</v>
      </c>
      <c r="M70" s="109">
        <f t="shared" si="2"/>
        <v>34288.659793814433</v>
      </c>
      <c r="N70" s="109">
        <f t="shared" si="2"/>
        <v>59989.69072164948</v>
      </c>
      <c r="O70" s="109">
        <f t="shared" si="2"/>
        <v>-59989.69072164948</v>
      </c>
    </row>
    <row r="71" spans="1:15">
      <c r="A71" s="21" t="s">
        <v>370</v>
      </c>
      <c r="B71" s="21">
        <v>8509</v>
      </c>
      <c r="C71" s="21" t="s">
        <v>1256</v>
      </c>
      <c r="D71" s="21" t="s">
        <v>214</v>
      </c>
      <c r="E71" s="110">
        <v>185</v>
      </c>
      <c r="F71" s="110">
        <v>9568.5069999999996</v>
      </c>
      <c r="G71" s="110">
        <v>10975.972</v>
      </c>
      <c r="H71" s="110">
        <v>11200.672</v>
      </c>
      <c r="I71" s="110">
        <v>22176.644</v>
      </c>
      <c r="J71" s="110">
        <f t="shared" si="0"/>
        <v>-12608.137000000001</v>
      </c>
      <c r="K71" s="110">
        <f t="shared" si="2"/>
        <v>51721.659459459457</v>
      </c>
      <c r="L71" s="110">
        <f t="shared" si="2"/>
        <v>59329.578378378377</v>
      </c>
      <c r="M71" s="110">
        <f t="shared" si="2"/>
        <v>60544.17297297297</v>
      </c>
      <c r="N71" s="110">
        <f t="shared" si="2"/>
        <v>119873.75135135135</v>
      </c>
      <c r="O71" s="110">
        <f t="shared" si="2"/>
        <v>-68152.091891891905</v>
      </c>
    </row>
    <row r="72" spans="1:15">
      <c r="A72" s="108" t="s">
        <v>370</v>
      </c>
      <c r="B72" s="108">
        <v>8610</v>
      </c>
      <c r="C72" s="108" t="s">
        <v>355</v>
      </c>
      <c r="D72" s="108" t="s">
        <v>177</v>
      </c>
      <c r="E72" s="109">
        <v>129</v>
      </c>
      <c r="F72" s="109">
        <v>-12</v>
      </c>
      <c r="G72" s="109">
        <v>1028</v>
      </c>
      <c r="H72" s="109">
        <v>2297</v>
      </c>
      <c r="I72" s="109">
        <v>3325</v>
      </c>
      <c r="J72" s="109">
        <f t="shared" ref="J72:J81" si="3">F72-I72</f>
        <v>-3337</v>
      </c>
      <c r="K72" s="109">
        <f t="shared" ref="K72:O81" si="4">(F72/$E72)*1000</f>
        <v>-93.023255813953483</v>
      </c>
      <c r="L72" s="109">
        <f t="shared" si="4"/>
        <v>7968.9922480620153</v>
      </c>
      <c r="M72" s="109">
        <f t="shared" si="4"/>
        <v>17806.201550387599</v>
      </c>
      <c r="N72" s="109">
        <f t="shared" si="4"/>
        <v>25775.193798449614</v>
      </c>
      <c r="O72" s="109">
        <f t="shared" si="4"/>
        <v>-25868.217054263569</v>
      </c>
    </row>
    <row r="73" spans="1:15">
      <c r="A73" s="21" t="s">
        <v>370</v>
      </c>
      <c r="B73" s="21">
        <v>8613</v>
      </c>
      <c r="C73" s="21" t="s">
        <v>357</v>
      </c>
      <c r="D73" s="21" t="s">
        <v>187</v>
      </c>
      <c r="E73" s="110">
        <v>109</v>
      </c>
      <c r="F73" s="110">
        <v>-1327</v>
      </c>
      <c r="G73" s="110">
        <v>82</v>
      </c>
      <c r="H73" s="110">
        <v>3341</v>
      </c>
      <c r="I73" s="110">
        <v>3423</v>
      </c>
      <c r="J73" s="110">
        <f t="shared" si="3"/>
        <v>-4750</v>
      </c>
      <c r="K73" s="110">
        <f t="shared" si="4"/>
        <v>-12174.311926605506</v>
      </c>
      <c r="L73" s="110">
        <f t="shared" si="4"/>
        <v>752.29357798165142</v>
      </c>
      <c r="M73" s="110">
        <f t="shared" si="4"/>
        <v>30651.376146788989</v>
      </c>
      <c r="N73" s="110">
        <f t="shared" si="4"/>
        <v>31403.66972477064</v>
      </c>
      <c r="O73" s="110">
        <f t="shared" si="4"/>
        <v>-43577.981651376147</v>
      </c>
    </row>
    <row r="74" spans="1:15">
      <c r="A74" s="108" t="s">
        <v>370</v>
      </c>
      <c r="B74" s="108">
        <v>8614</v>
      </c>
      <c r="C74" s="108" t="s">
        <v>356</v>
      </c>
      <c r="D74" s="108" t="s">
        <v>213</v>
      </c>
      <c r="E74" s="109">
        <v>108</v>
      </c>
      <c r="F74" s="109">
        <v>-6</v>
      </c>
      <c r="G74" s="109">
        <v>115</v>
      </c>
      <c r="H74" s="109">
        <v>2652</v>
      </c>
      <c r="I74" s="109">
        <v>2767</v>
      </c>
      <c r="J74" s="109">
        <f t="shared" si="3"/>
        <v>-2773</v>
      </c>
      <c r="K74" s="109">
        <f t="shared" si="4"/>
        <v>-55.55555555555555</v>
      </c>
      <c r="L74" s="109">
        <f t="shared" si="4"/>
        <v>1064.8148148148148</v>
      </c>
      <c r="M74" s="109">
        <f t="shared" si="4"/>
        <v>24555.555555555558</v>
      </c>
      <c r="N74" s="109">
        <f t="shared" si="4"/>
        <v>25620.370370370369</v>
      </c>
      <c r="O74" s="109">
        <f t="shared" si="4"/>
        <v>-25675.925925925927</v>
      </c>
    </row>
    <row r="75" spans="1:15">
      <c r="A75" s="21" t="s">
        <v>370</v>
      </c>
      <c r="B75" s="21">
        <v>8710</v>
      </c>
      <c r="C75" s="21" t="s">
        <v>359</v>
      </c>
      <c r="D75" s="21" t="s">
        <v>193</v>
      </c>
      <c r="E75" s="110">
        <v>93</v>
      </c>
      <c r="F75" s="110">
        <v>-506</v>
      </c>
      <c r="G75" s="110">
        <v>2567</v>
      </c>
      <c r="H75" s="110">
        <v>8402</v>
      </c>
      <c r="I75" s="110">
        <v>10969</v>
      </c>
      <c r="J75" s="110">
        <f t="shared" si="3"/>
        <v>-11475</v>
      </c>
      <c r="K75" s="110">
        <f t="shared" si="4"/>
        <v>-5440.8602150537627</v>
      </c>
      <c r="L75" s="110">
        <f t="shared" si="4"/>
        <v>27602.150537634407</v>
      </c>
      <c r="M75" s="110">
        <f t="shared" si="4"/>
        <v>90344.086021505369</v>
      </c>
      <c r="N75" s="110">
        <f t="shared" si="4"/>
        <v>117946.2365591398</v>
      </c>
      <c r="O75" s="110">
        <f t="shared" si="4"/>
        <v>-123387.09677419355</v>
      </c>
    </row>
    <row r="76" spans="1:15">
      <c r="A76" s="108" t="s">
        <v>370</v>
      </c>
      <c r="B76" s="108">
        <v>8716</v>
      </c>
      <c r="C76" s="108" t="s">
        <v>358</v>
      </c>
      <c r="D76" s="108" t="s">
        <v>207</v>
      </c>
      <c r="E76" s="109">
        <v>92</v>
      </c>
      <c r="F76" s="109">
        <v>-1</v>
      </c>
      <c r="G76" s="109">
        <v>56</v>
      </c>
      <c r="H76" s="109">
        <v>7448</v>
      </c>
      <c r="I76" s="109">
        <v>7504</v>
      </c>
      <c r="J76" s="109">
        <f t="shared" si="3"/>
        <v>-7505</v>
      </c>
      <c r="K76" s="109">
        <f t="shared" si="4"/>
        <v>-10.869565217391305</v>
      </c>
      <c r="L76" s="109">
        <f t="shared" si="4"/>
        <v>608.69565217391312</v>
      </c>
      <c r="M76" s="109">
        <f t="shared" si="4"/>
        <v>80956.521739130432</v>
      </c>
      <c r="N76" s="109">
        <f t="shared" si="4"/>
        <v>81565.217391304337</v>
      </c>
      <c r="O76" s="109">
        <f t="shared" si="4"/>
        <v>-81576.086956521729</v>
      </c>
    </row>
    <row r="77" spans="1:15">
      <c r="A77" s="21" t="s">
        <v>370</v>
      </c>
      <c r="B77" s="21">
        <v>8717</v>
      </c>
      <c r="C77" s="21" t="s">
        <v>360</v>
      </c>
      <c r="D77" s="21" t="s">
        <v>212</v>
      </c>
      <c r="E77" s="110">
        <v>76</v>
      </c>
      <c r="F77" s="110">
        <v>0</v>
      </c>
      <c r="G77" s="110">
        <v>1636</v>
      </c>
      <c r="H77" s="110">
        <v>3228</v>
      </c>
      <c r="I77" s="110">
        <v>4864</v>
      </c>
      <c r="J77" s="110">
        <f t="shared" si="3"/>
        <v>-4864</v>
      </c>
      <c r="K77" s="110">
        <f t="shared" si="4"/>
        <v>0</v>
      </c>
      <c r="L77" s="110">
        <f t="shared" si="4"/>
        <v>21526.315789473683</v>
      </c>
      <c r="M77" s="110">
        <f t="shared" si="4"/>
        <v>42473.684210526313</v>
      </c>
      <c r="N77" s="110">
        <f t="shared" si="4"/>
        <v>64000</v>
      </c>
      <c r="O77" s="110">
        <f t="shared" si="4"/>
        <v>-64000</v>
      </c>
    </row>
    <row r="78" spans="1:15">
      <c r="A78" s="108" t="s">
        <v>370</v>
      </c>
      <c r="B78" s="108">
        <v>8719</v>
      </c>
      <c r="C78" s="108" t="s">
        <v>361</v>
      </c>
      <c r="D78" s="108" t="s">
        <v>175</v>
      </c>
      <c r="E78" s="109">
        <v>58</v>
      </c>
      <c r="F78" s="109"/>
      <c r="G78" s="109"/>
      <c r="H78" s="109"/>
      <c r="I78" s="109"/>
      <c r="J78" s="109">
        <f t="shared" si="3"/>
        <v>0</v>
      </c>
      <c r="K78" s="109">
        <f t="shared" si="4"/>
        <v>0</v>
      </c>
      <c r="L78" s="109">
        <f t="shared" si="4"/>
        <v>0</v>
      </c>
      <c r="M78" s="109">
        <f t="shared" si="4"/>
        <v>0</v>
      </c>
      <c r="N78" s="109">
        <f t="shared" si="4"/>
        <v>0</v>
      </c>
      <c r="O78" s="109">
        <f t="shared" si="4"/>
        <v>0</v>
      </c>
    </row>
    <row r="79" spans="1:15">
      <c r="A79" s="21" t="s">
        <v>370</v>
      </c>
      <c r="B79" s="21">
        <v>8720</v>
      </c>
      <c r="C79" s="21" t="s">
        <v>363</v>
      </c>
      <c r="D79" s="21" t="s">
        <v>205</v>
      </c>
      <c r="E79" s="110">
        <v>58</v>
      </c>
      <c r="F79" s="110">
        <v>0</v>
      </c>
      <c r="G79" s="110">
        <v>1423.479</v>
      </c>
      <c r="H79" s="110">
        <v>1031.01</v>
      </c>
      <c r="I79" s="110">
        <v>2454.489</v>
      </c>
      <c r="J79" s="110">
        <f t="shared" si="3"/>
        <v>-2454.489</v>
      </c>
      <c r="K79" s="110">
        <f t="shared" si="4"/>
        <v>0</v>
      </c>
      <c r="L79" s="110">
        <f t="shared" si="4"/>
        <v>24542.741379310348</v>
      </c>
      <c r="M79" s="110">
        <f t="shared" si="4"/>
        <v>17776.034482758623</v>
      </c>
      <c r="N79" s="110">
        <f t="shared" si="4"/>
        <v>42318.775862068971</v>
      </c>
      <c r="O79" s="110">
        <f t="shared" si="4"/>
        <v>-42318.775862068971</v>
      </c>
    </row>
    <row r="80" spans="1:15">
      <c r="A80" s="108" t="s">
        <v>370</v>
      </c>
      <c r="B80" s="108">
        <v>8721</v>
      </c>
      <c r="C80" s="108" t="s">
        <v>362</v>
      </c>
      <c r="D80" s="108" t="s">
        <v>171</v>
      </c>
      <c r="E80" s="109">
        <v>56</v>
      </c>
      <c r="F80" s="109"/>
      <c r="G80" s="109"/>
      <c r="H80" s="109"/>
      <c r="I80" s="109"/>
      <c r="J80" s="109">
        <f t="shared" si="3"/>
        <v>0</v>
      </c>
      <c r="K80" s="109">
        <f t="shared" si="4"/>
        <v>0</v>
      </c>
      <c r="L80" s="109">
        <f t="shared" si="4"/>
        <v>0</v>
      </c>
      <c r="M80" s="109">
        <f t="shared" si="4"/>
        <v>0</v>
      </c>
      <c r="N80" s="109">
        <f t="shared" si="4"/>
        <v>0</v>
      </c>
      <c r="O80" s="109">
        <f t="shared" si="4"/>
        <v>0</v>
      </c>
    </row>
    <row r="81" spans="1:15">
      <c r="A81" s="21" t="s">
        <v>370</v>
      </c>
      <c r="B81" s="21">
        <v>8722</v>
      </c>
      <c r="C81" s="21" t="s">
        <v>364</v>
      </c>
      <c r="D81" s="21" t="s">
        <v>186</v>
      </c>
      <c r="E81" s="110">
        <v>43</v>
      </c>
      <c r="F81" s="110">
        <v>0</v>
      </c>
      <c r="G81" s="110">
        <v>0</v>
      </c>
      <c r="H81" s="110">
        <v>2363</v>
      </c>
      <c r="I81" s="110">
        <v>2363</v>
      </c>
      <c r="J81" s="110">
        <f t="shared" si="3"/>
        <v>-2363</v>
      </c>
      <c r="K81" s="110">
        <f t="shared" si="4"/>
        <v>0</v>
      </c>
      <c r="L81" s="110">
        <f t="shared" si="4"/>
        <v>0</v>
      </c>
      <c r="M81" s="110">
        <f t="shared" si="4"/>
        <v>54953.48837209303</v>
      </c>
      <c r="N81" s="110">
        <f t="shared" si="4"/>
        <v>54953.48837209303</v>
      </c>
      <c r="O81" s="110">
        <f t="shared" si="4"/>
        <v>-54953.48837209303</v>
      </c>
    </row>
    <row r="82" spans="1:15"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</row>
    <row r="83" spans="1:15">
      <c r="E83" s="111">
        <f>SUM(E8:E81)</f>
        <v>348450</v>
      </c>
      <c r="F83" s="111">
        <f t="shared" ref="F83:J83" si="5">SUM(F8:F81)</f>
        <v>8778272.3330000024</v>
      </c>
      <c r="G83" s="111">
        <f t="shared" si="5"/>
        <v>27959386.194999993</v>
      </c>
      <c r="H83" s="111">
        <f t="shared" si="5"/>
        <v>25676441.640999995</v>
      </c>
      <c r="I83" s="111">
        <f t="shared" si="5"/>
        <v>53635827.83600001</v>
      </c>
      <c r="J83" s="111">
        <f t="shared" si="5"/>
        <v>-44857555.502999999</v>
      </c>
      <c r="K83" s="111">
        <f t="shared" ref="K83:O83" si="6">(F83/$E83)*1000</f>
        <v>25192.344189984222</v>
      </c>
      <c r="L83" s="111">
        <f t="shared" si="6"/>
        <v>80239.306055388122</v>
      </c>
      <c r="M83" s="111">
        <f t="shared" si="6"/>
        <v>73687.592598651157</v>
      </c>
      <c r="N83" s="111">
        <f t="shared" si="6"/>
        <v>153926.89865403934</v>
      </c>
      <c r="O83" s="111">
        <f t="shared" si="6"/>
        <v>-128734.55446405509</v>
      </c>
    </row>
    <row r="84" spans="1:15"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</row>
    <row r="85" spans="1:15">
      <c r="D85" s="115" t="s">
        <v>81</v>
      </c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</row>
    <row r="86" spans="1:15">
      <c r="D86" s="116" t="s">
        <v>279</v>
      </c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</row>
    <row r="87" spans="1:15">
      <c r="A87" s="108" t="s">
        <v>371</v>
      </c>
      <c r="B87" s="108">
        <v>0</v>
      </c>
      <c r="C87" s="108" t="s">
        <v>293</v>
      </c>
      <c r="D87" s="108" t="s">
        <v>18</v>
      </c>
      <c r="E87" s="109">
        <v>126041</v>
      </c>
      <c r="F87" s="109">
        <v>1431935.5989999999</v>
      </c>
      <c r="G87" s="109">
        <v>818848.62800000003</v>
      </c>
      <c r="H87" s="109">
        <v>121168.87300000001</v>
      </c>
      <c r="I87" s="109">
        <v>940017.50100000005</v>
      </c>
      <c r="J87" s="109">
        <f t="shared" ref="J87:J150" si="7">F87-I87</f>
        <v>491918.09799999988</v>
      </c>
      <c r="K87" s="109">
        <f t="shared" ref="K87:O118" si="8">(F87/$E87)*1000</f>
        <v>11360.871454526699</v>
      </c>
      <c r="L87" s="109">
        <f t="shared" si="8"/>
        <v>6496.6846343650086</v>
      </c>
      <c r="M87" s="109">
        <f t="shared" si="8"/>
        <v>961.34490364246562</v>
      </c>
      <c r="N87" s="109">
        <f t="shared" si="8"/>
        <v>7458.029538007474</v>
      </c>
      <c r="O87" s="109">
        <f t="shared" si="8"/>
        <v>3902.8419165192267</v>
      </c>
    </row>
    <row r="88" spans="1:15">
      <c r="A88" s="21" t="s">
        <v>371</v>
      </c>
      <c r="B88" s="21">
        <v>1000</v>
      </c>
      <c r="C88" s="21" t="s">
        <v>294</v>
      </c>
      <c r="D88" s="21" t="s">
        <v>159</v>
      </c>
      <c r="E88" s="110">
        <v>35970</v>
      </c>
      <c r="F88" s="110">
        <v>0</v>
      </c>
      <c r="G88" s="110">
        <v>0</v>
      </c>
      <c r="H88" s="110">
        <v>1834.548</v>
      </c>
      <c r="I88" s="110">
        <v>1834.548</v>
      </c>
      <c r="J88" s="110">
        <f t="shared" si="7"/>
        <v>-1834.548</v>
      </c>
      <c r="K88" s="110">
        <f t="shared" si="8"/>
        <v>0</v>
      </c>
      <c r="L88" s="110">
        <f t="shared" si="8"/>
        <v>0</v>
      </c>
      <c r="M88" s="110">
        <f t="shared" si="8"/>
        <v>51.002168473728105</v>
      </c>
      <c r="N88" s="110">
        <f t="shared" si="8"/>
        <v>51.002168473728105</v>
      </c>
      <c r="O88" s="110">
        <f t="shared" si="8"/>
        <v>-51.002168473728105</v>
      </c>
    </row>
    <row r="89" spans="1:15">
      <c r="A89" s="108" t="s">
        <v>371</v>
      </c>
      <c r="B89" s="108">
        <v>1100</v>
      </c>
      <c r="C89" s="108" t="s">
        <v>295</v>
      </c>
      <c r="D89" s="108" t="s">
        <v>162</v>
      </c>
      <c r="E89" s="109">
        <v>29412</v>
      </c>
      <c r="F89" s="109">
        <v>24696.234</v>
      </c>
      <c r="G89" s="109">
        <v>0</v>
      </c>
      <c r="H89" s="109">
        <v>35294.016000000003</v>
      </c>
      <c r="I89" s="109">
        <v>35294.016000000003</v>
      </c>
      <c r="J89" s="109">
        <f t="shared" si="7"/>
        <v>-10597.782000000003</v>
      </c>
      <c r="K89" s="109">
        <f t="shared" si="8"/>
        <v>839.66523867809065</v>
      </c>
      <c r="L89" s="109">
        <f t="shared" si="8"/>
        <v>0</v>
      </c>
      <c r="M89" s="109">
        <f t="shared" si="8"/>
        <v>1199.9869441044473</v>
      </c>
      <c r="N89" s="109">
        <f t="shared" si="8"/>
        <v>1199.9869441044473</v>
      </c>
      <c r="O89" s="109">
        <f t="shared" si="8"/>
        <v>-360.32170542635669</v>
      </c>
    </row>
    <row r="90" spans="1:15">
      <c r="A90" s="21" t="s">
        <v>371</v>
      </c>
      <c r="B90" s="21">
        <v>1300</v>
      </c>
      <c r="C90" s="21" t="s">
        <v>296</v>
      </c>
      <c r="D90" s="21" t="s">
        <v>196</v>
      </c>
      <c r="E90" s="110">
        <v>18787</v>
      </c>
      <c r="F90" s="110">
        <v>0</v>
      </c>
      <c r="G90" s="110">
        <v>0</v>
      </c>
      <c r="H90" s="110">
        <v>23047.593000000001</v>
      </c>
      <c r="I90" s="110">
        <v>23047.593000000001</v>
      </c>
      <c r="J90" s="110">
        <f t="shared" si="7"/>
        <v>-23047.593000000001</v>
      </c>
      <c r="K90" s="110">
        <f t="shared" si="8"/>
        <v>0</v>
      </c>
      <c r="L90" s="110">
        <f t="shared" si="8"/>
        <v>0</v>
      </c>
      <c r="M90" s="110">
        <f t="shared" si="8"/>
        <v>1226.784106030766</v>
      </c>
      <c r="N90" s="110">
        <f t="shared" si="8"/>
        <v>1226.784106030766</v>
      </c>
      <c r="O90" s="110">
        <f t="shared" si="8"/>
        <v>-1226.784106030766</v>
      </c>
    </row>
    <row r="91" spans="1:15">
      <c r="A91" s="108" t="s">
        <v>371</v>
      </c>
      <c r="B91" s="108">
        <v>1400</v>
      </c>
      <c r="C91" s="108" t="s">
        <v>297</v>
      </c>
      <c r="D91" s="108" t="s">
        <v>165</v>
      </c>
      <c r="E91" s="109">
        <v>17805</v>
      </c>
      <c r="F91" s="109"/>
      <c r="G91" s="109"/>
      <c r="H91" s="109"/>
      <c r="I91" s="109"/>
      <c r="J91" s="109">
        <f t="shared" si="7"/>
        <v>0</v>
      </c>
      <c r="K91" s="109">
        <f t="shared" si="8"/>
        <v>0</v>
      </c>
      <c r="L91" s="109">
        <f t="shared" si="8"/>
        <v>0</v>
      </c>
      <c r="M91" s="109">
        <f t="shared" si="8"/>
        <v>0</v>
      </c>
      <c r="N91" s="109">
        <f t="shared" si="8"/>
        <v>0</v>
      </c>
      <c r="O91" s="109">
        <f t="shared" si="8"/>
        <v>0</v>
      </c>
    </row>
    <row r="92" spans="1:15">
      <c r="A92" s="21" t="s">
        <v>371</v>
      </c>
      <c r="B92" s="21">
        <v>1604</v>
      </c>
      <c r="C92" s="21" t="s">
        <v>298</v>
      </c>
      <c r="D92" s="21" t="s">
        <v>161</v>
      </c>
      <c r="E92" s="110">
        <v>15709</v>
      </c>
      <c r="F92" s="110">
        <v>9398.75</v>
      </c>
      <c r="G92" s="110">
        <v>0</v>
      </c>
      <c r="H92" s="110">
        <v>18249.599999999999</v>
      </c>
      <c r="I92" s="110">
        <v>18249.599999999999</v>
      </c>
      <c r="J92" s="110">
        <f t="shared" si="7"/>
        <v>-8850.8499999999985</v>
      </c>
      <c r="K92" s="110">
        <f t="shared" si="8"/>
        <v>598.30352027500157</v>
      </c>
      <c r="L92" s="110">
        <f t="shared" si="8"/>
        <v>0</v>
      </c>
      <c r="M92" s="110">
        <f t="shared" si="8"/>
        <v>1161.7289451906549</v>
      </c>
      <c r="N92" s="110">
        <f t="shared" si="8"/>
        <v>1161.7289451906549</v>
      </c>
      <c r="O92" s="110">
        <f t="shared" si="8"/>
        <v>-563.42542491565337</v>
      </c>
    </row>
    <row r="93" spans="1:15">
      <c r="A93" s="108" t="s">
        <v>371</v>
      </c>
      <c r="B93" s="108">
        <v>1606</v>
      </c>
      <c r="C93" s="108" t="s">
        <v>299</v>
      </c>
      <c r="D93" s="108" t="s">
        <v>163</v>
      </c>
      <c r="E93" s="109">
        <v>10556</v>
      </c>
      <c r="F93" s="109">
        <v>9213.1110000000008</v>
      </c>
      <c r="G93" s="109">
        <v>0</v>
      </c>
      <c r="H93" s="109">
        <v>23668.63</v>
      </c>
      <c r="I93" s="109">
        <v>23668.63</v>
      </c>
      <c r="J93" s="109">
        <f t="shared" si="7"/>
        <v>-14455.519</v>
      </c>
      <c r="K93" s="109">
        <f t="shared" si="8"/>
        <v>872.78429329291407</v>
      </c>
      <c r="L93" s="109">
        <f t="shared" si="8"/>
        <v>0</v>
      </c>
      <c r="M93" s="109">
        <f t="shared" si="8"/>
        <v>2242.1968548692685</v>
      </c>
      <c r="N93" s="109">
        <f t="shared" si="8"/>
        <v>2242.1968548692685</v>
      </c>
      <c r="O93" s="109">
        <f t="shared" si="8"/>
        <v>-1369.4125615763546</v>
      </c>
    </row>
    <row r="94" spans="1:15">
      <c r="A94" s="21" t="s">
        <v>371</v>
      </c>
      <c r="B94" s="21">
        <v>2000</v>
      </c>
      <c r="C94" s="21" t="s">
        <v>300</v>
      </c>
      <c r="D94" s="21" t="s">
        <v>219</v>
      </c>
      <c r="E94" s="110">
        <v>8995</v>
      </c>
      <c r="F94" s="110"/>
      <c r="G94" s="110"/>
      <c r="H94" s="110"/>
      <c r="I94" s="110"/>
      <c r="J94" s="110">
        <f t="shared" si="7"/>
        <v>0</v>
      </c>
      <c r="K94" s="110">
        <f t="shared" si="8"/>
        <v>0</v>
      </c>
      <c r="L94" s="110">
        <f t="shared" si="8"/>
        <v>0</v>
      </c>
      <c r="M94" s="110">
        <f t="shared" si="8"/>
        <v>0</v>
      </c>
      <c r="N94" s="110">
        <f t="shared" si="8"/>
        <v>0</v>
      </c>
      <c r="O94" s="110">
        <f t="shared" si="8"/>
        <v>0</v>
      </c>
    </row>
    <row r="95" spans="1:15">
      <c r="A95" s="108" t="s">
        <v>371</v>
      </c>
      <c r="B95" s="108">
        <v>2300</v>
      </c>
      <c r="C95" s="108" t="s">
        <v>301</v>
      </c>
      <c r="D95" s="108" t="s">
        <v>170</v>
      </c>
      <c r="E95" s="109">
        <v>7259</v>
      </c>
      <c r="F95" s="109">
        <v>0</v>
      </c>
      <c r="G95" s="109">
        <v>0</v>
      </c>
      <c r="H95" s="109">
        <v>5408.8850000000002</v>
      </c>
      <c r="I95" s="109">
        <v>5408.8850000000002</v>
      </c>
      <c r="J95" s="109">
        <f t="shared" si="7"/>
        <v>-5408.8850000000002</v>
      </c>
      <c r="K95" s="109">
        <f t="shared" si="8"/>
        <v>0</v>
      </c>
      <c r="L95" s="109">
        <f t="shared" si="8"/>
        <v>0</v>
      </c>
      <c r="M95" s="109">
        <f t="shared" si="8"/>
        <v>745.12811682049869</v>
      </c>
      <c r="N95" s="109">
        <f t="shared" si="8"/>
        <v>745.12811682049869</v>
      </c>
      <c r="O95" s="109">
        <f t="shared" si="8"/>
        <v>-745.12811682049869</v>
      </c>
    </row>
    <row r="96" spans="1:15">
      <c r="A96" s="21" t="s">
        <v>371</v>
      </c>
      <c r="B96" s="21">
        <v>2503</v>
      </c>
      <c r="C96" s="21" t="s">
        <v>302</v>
      </c>
      <c r="D96" s="21" t="s">
        <v>210</v>
      </c>
      <c r="E96" s="110">
        <v>4777</v>
      </c>
      <c r="F96" s="110">
        <v>12157.503000000001</v>
      </c>
      <c r="G96" s="110">
        <v>0</v>
      </c>
      <c r="H96" s="110">
        <v>36891.321000000004</v>
      </c>
      <c r="I96" s="110">
        <v>36891.321000000004</v>
      </c>
      <c r="J96" s="110">
        <f t="shared" si="7"/>
        <v>-24733.818000000003</v>
      </c>
      <c r="K96" s="110">
        <f t="shared" si="8"/>
        <v>2545.007954783337</v>
      </c>
      <c r="L96" s="110">
        <f t="shared" si="8"/>
        <v>0</v>
      </c>
      <c r="M96" s="110">
        <f t="shared" si="8"/>
        <v>7722.6964622147798</v>
      </c>
      <c r="N96" s="110">
        <f t="shared" si="8"/>
        <v>7722.6964622147798</v>
      </c>
      <c r="O96" s="110">
        <f t="shared" si="8"/>
        <v>-5177.6885074314432</v>
      </c>
    </row>
    <row r="97" spans="1:15">
      <c r="A97" s="108" t="s">
        <v>371</v>
      </c>
      <c r="B97" s="108">
        <v>2504</v>
      </c>
      <c r="C97" s="108" t="s">
        <v>303</v>
      </c>
      <c r="D97" s="108" t="s">
        <v>160</v>
      </c>
      <c r="E97" s="109">
        <v>4575</v>
      </c>
      <c r="F97" s="109">
        <v>3415.1419999999998</v>
      </c>
      <c r="G97" s="109">
        <v>0</v>
      </c>
      <c r="H97" s="109">
        <v>10579.47</v>
      </c>
      <c r="I97" s="109">
        <v>10579.47</v>
      </c>
      <c r="J97" s="109">
        <f t="shared" si="7"/>
        <v>-7164.3279999999995</v>
      </c>
      <c r="K97" s="109">
        <f t="shared" si="8"/>
        <v>746.47912568306003</v>
      </c>
      <c r="L97" s="109">
        <f t="shared" si="8"/>
        <v>0</v>
      </c>
      <c r="M97" s="109">
        <f t="shared" si="8"/>
        <v>2312.4524590163933</v>
      </c>
      <c r="N97" s="109">
        <f t="shared" si="8"/>
        <v>2312.4524590163933</v>
      </c>
      <c r="O97" s="109">
        <f t="shared" si="8"/>
        <v>-1565.9733333333331</v>
      </c>
    </row>
    <row r="98" spans="1:15">
      <c r="A98" s="21" t="s">
        <v>371</v>
      </c>
      <c r="B98" s="21">
        <v>2506</v>
      </c>
      <c r="C98" s="21" t="s">
        <v>305</v>
      </c>
      <c r="D98" s="21" t="s">
        <v>218</v>
      </c>
      <c r="E98" s="110">
        <v>4284</v>
      </c>
      <c r="F98" s="110">
        <v>0</v>
      </c>
      <c r="G98" s="110">
        <v>0</v>
      </c>
      <c r="H98" s="110">
        <v>3770.3409999999999</v>
      </c>
      <c r="I98" s="110">
        <v>3770.3409999999999</v>
      </c>
      <c r="J98" s="110">
        <f t="shared" si="7"/>
        <v>-3770.3409999999999</v>
      </c>
      <c r="K98" s="110">
        <f t="shared" si="8"/>
        <v>0</v>
      </c>
      <c r="L98" s="110">
        <f t="shared" si="8"/>
        <v>0</v>
      </c>
      <c r="M98" s="110">
        <f t="shared" si="8"/>
        <v>880.09827264239027</v>
      </c>
      <c r="N98" s="110">
        <f t="shared" si="8"/>
        <v>880.09827264239027</v>
      </c>
      <c r="O98" s="110">
        <f t="shared" si="8"/>
        <v>-880.09827264239027</v>
      </c>
    </row>
    <row r="99" spans="1:15">
      <c r="A99" s="108" t="s">
        <v>371</v>
      </c>
      <c r="B99" s="108">
        <v>3000</v>
      </c>
      <c r="C99" s="108" t="s">
        <v>306</v>
      </c>
      <c r="D99" s="108" t="s">
        <v>189</v>
      </c>
      <c r="E99" s="109">
        <v>3955</v>
      </c>
      <c r="F99" s="109">
        <v>0</v>
      </c>
      <c r="G99" s="109">
        <v>0</v>
      </c>
      <c r="H99" s="109">
        <v>8012.491</v>
      </c>
      <c r="I99" s="109">
        <v>8012.491</v>
      </c>
      <c r="J99" s="109">
        <f t="shared" si="7"/>
        <v>-8012.491</v>
      </c>
      <c r="K99" s="109">
        <f t="shared" si="8"/>
        <v>0</v>
      </c>
      <c r="L99" s="109">
        <f t="shared" si="8"/>
        <v>0</v>
      </c>
      <c r="M99" s="109">
        <f t="shared" si="8"/>
        <v>2025.9142857142858</v>
      </c>
      <c r="N99" s="109">
        <f t="shared" si="8"/>
        <v>2025.9142857142858</v>
      </c>
      <c r="O99" s="109">
        <f t="shared" si="8"/>
        <v>-2025.9142857142858</v>
      </c>
    </row>
    <row r="100" spans="1:15">
      <c r="A100" s="21" t="s">
        <v>371</v>
      </c>
      <c r="B100" s="21">
        <v>3506</v>
      </c>
      <c r="C100" s="21" t="s">
        <v>307</v>
      </c>
      <c r="D100" s="21" t="s">
        <v>173</v>
      </c>
      <c r="E100" s="110">
        <v>3745</v>
      </c>
      <c r="F100" s="110">
        <v>0</v>
      </c>
      <c r="G100" s="110">
        <v>0</v>
      </c>
      <c r="H100" s="110">
        <v>2893.498</v>
      </c>
      <c r="I100" s="110">
        <v>2893.498</v>
      </c>
      <c r="J100" s="110">
        <f t="shared" si="7"/>
        <v>-2893.498</v>
      </c>
      <c r="K100" s="110">
        <f t="shared" si="8"/>
        <v>0</v>
      </c>
      <c r="L100" s="110">
        <f t="shared" si="8"/>
        <v>0</v>
      </c>
      <c r="M100" s="110">
        <f t="shared" si="8"/>
        <v>772.6296395193591</v>
      </c>
      <c r="N100" s="110">
        <f t="shared" si="8"/>
        <v>772.6296395193591</v>
      </c>
      <c r="O100" s="110">
        <f t="shared" si="8"/>
        <v>-772.6296395193591</v>
      </c>
    </row>
    <row r="101" spans="1:15">
      <c r="A101" s="108" t="s">
        <v>371</v>
      </c>
      <c r="B101" s="108">
        <v>3511</v>
      </c>
      <c r="C101" s="108" t="s">
        <v>308</v>
      </c>
      <c r="D101" s="108" t="s">
        <v>181</v>
      </c>
      <c r="E101" s="109">
        <v>3707</v>
      </c>
      <c r="F101" s="109">
        <v>11467.239</v>
      </c>
      <c r="G101" s="109">
        <v>0</v>
      </c>
      <c r="H101" s="109">
        <v>16914.240000000002</v>
      </c>
      <c r="I101" s="109">
        <v>16914.240000000002</v>
      </c>
      <c r="J101" s="109">
        <f t="shared" si="7"/>
        <v>-5447.001000000002</v>
      </c>
      <c r="K101" s="109">
        <f t="shared" si="8"/>
        <v>3093.4014027515509</v>
      </c>
      <c r="L101" s="109">
        <f t="shared" si="8"/>
        <v>0</v>
      </c>
      <c r="M101" s="109">
        <f t="shared" si="8"/>
        <v>4562.7839223091451</v>
      </c>
      <c r="N101" s="109">
        <f t="shared" si="8"/>
        <v>4562.7839223091451</v>
      </c>
      <c r="O101" s="109">
        <f t="shared" si="8"/>
        <v>-1469.3825195575942</v>
      </c>
    </row>
    <row r="102" spans="1:15">
      <c r="A102" s="21" t="s">
        <v>371</v>
      </c>
      <c r="B102" s="21">
        <v>3609</v>
      </c>
      <c r="C102" s="21" t="s">
        <v>309</v>
      </c>
      <c r="D102" s="21" t="s">
        <v>216</v>
      </c>
      <c r="E102" s="110">
        <v>3547</v>
      </c>
      <c r="F102" s="110">
        <v>10567.700999999999</v>
      </c>
      <c r="G102" s="110">
        <v>0</v>
      </c>
      <c r="H102" s="110">
        <v>16101.769</v>
      </c>
      <c r="I102" s="110">
        <v>16101.769</v>
      </c>
      <c r="J102" s="110">
        <f t="shared" si="7"/>
        <v>-5534.0680000000011</v>
      </c>
      <c r="K102" s="110">
        <f t="shared" si="8"/>
        <v>2979.3349309275441</v>
      </c>
      <c r="L102" s="110">
        <f t="shared" si="8"/>
        <v>0</v>
      </c>
      <c r="M102" s="110">
        <f t="shared" si="8"/>
        <v>4539.5458133634056</v>
      </c>
      <c r="N102" s="110">
        <f t="shared" si="8"/>
        <v>4539.5458133634056</v>
      </c>
      <c r="O102" s="110">
        <f t="shared" si="8"/>
        <v>-1560.2108824358615</v>
      </c>
    </row>
    <row r="103" spans="1:15">
      <c r="A103" s="108" t="s">
        <v>371</v>
      </c>
      <c r="B103" s="108">
        <v>3709</v>
      </c>
      <c r="C103" s="108" t="s">
        <v>310</v>
      </c>
      <c r="D103" s="108" t="s">
        <v>166</v>
      </c>
      <c r="E103" s="109">
        <v>3323</v>
      </c>
      <c r="F103" s="109">
        <v>0</v>
      </c>
      <c r="G103" s="109">
        <v>0</v>
      </c>
      <c r="H103" s="109">
        <v>519.92600000000004</v>
      </c>
      <c r="I103" s="109">
        <v>519.92600000000004</v>
      </c>
      <c r="J103" s="109">
        <f t="shared" si="7"/>
        <v>-519.92600000000004</v>
      </c>
      <c r="K103" s="109">
        <f t="shared" si="8"/>
        <v>0</v>
      </c>
      <c r="L103" s="109">
        <f t="shared" si="8"/>
        <v>0</v>
      </c>
      <c r="M103" s="109">
        <f t="shared" si="8"/>
        <v>156.46283478784233</v>
      </c>
      <c r="N103" s="109">
        <f t="shared" si="8"/>
        <v>156.46283478784233</v>
      </c>
      <c r="O103" s="109">
        <f t="shared" si="8"/>
        <v>-156.46283478784233</v>
      </c>
    </row>
    <row r="104" spans="1:15">
      <c r="A104" s="21" t="s">
        <v>371</v>
      </c>
      <c r="B104" s="21">
        <v>3710</v>
      </c>
      <c r="C104" s="21" t="s">
        <v>311</v>
      </c>
      <c r="D104" s="21" t="s">
        <v>197</v>
      </c>
      <c r="E104" s="110">
        <v>3234</v>
      </c>
      <c r="F104" s="110">
        <v>5179.0150000000003</v>
      </c>
      <c r="G104" s="110">
        <v>0</v>
      </c>
      <c r="H104" s="110">
        <v>9267.152</v>
      </c>
      <c r="I104" s="110">
        <v>9267.152</v>
      </c>
      <c r="J104" s="110">
        <f t="shared" si="7"/>
        <v>-4088.1369999999997</v>
      </c>
      <c r="K104" s="110">
        <f t="shared" si="8"/>
        <v>1601.4270253555969</v>
      </c>
      <c r="L104" s="110">
        <f t="shared" si="8"/>
        <v>0</v>
      </c>
      <c r="M104" s="110">
        <f t="shared" si="8"/>
        <v>2865.5386518243658</v>
      </c>
      <c r="N104" s="110">
        <f t="shared" si="8"/>
        <v>2865.5386518243658</v>
      </c>
      <c r="O104" s="110">
        <f t="shared" si="8"/>
        <v>-1264.1116264687694</v>
      </c>
    </row>
    <row r="105" spans="1:15">
      <c r="A105" s="108" t="s">
        <v>371</v>
      </c>
      <c r="B105" s="108">
        <v>3711</v>
      </c>
      <c r="C105" s="108" t="s">
        <v>312</v>
      </c>
      <c r="D105" s="108" t="s">
        <v>226</v>
      </c>
      <c r="E105" s="109">
        <v>2566</v>
      </c>
      <c r="F105" s="109"/>
      <c r="G105" s="109"/>
      <c r="H105" s="109"/>
      <c r="I105" s="109"/>
      <c r="J105" s="109">
        <f t="shared" si="7"/>
        <v>0</v>
      </c>
      <c r="K105" s="109">
        <f t="shared" si="8"/>
        <v>0</v>
      </c>
      <c r="L105" s="109">
        <f t="shared" si="8"/>
        <v>0</v>
      </c>
      <c r="M105" s="109">
        <f t="shared" si="8"/>
        <v>0</v>
      </c>
      <c r="N105" s="109">
        <f t="shared" si="8"/>
        <v>0</v>
      </c>
      <c r="O105" s="109">
        <f t="shared" si="8"/>
        <v>0</v>
      </c>
    </row>
    <row r="106" spans="1:15">
      <c r="A106" s="21" t="s">
        <v>371</v>
      </c>
      <c r="B106" s="21">
        <v>3713</v>
      </c>
      <c r="C106" s="21" t="s">
        <v>313</v>
      </c>
      <c r="D106" s="21" t="s">
        <v>217</v>
      </c>
      <c r="E106" s="110">
        <v>2306</v>
      </c>
      <c r="F106" s="110">
        <v>8155.8050000000003</v>
      </c>
      <c r="G106" s="110">
        <v>1248.5139999999999</v>
      </c>
      <c r="H106" s="110">
        <v>12739.458000000001</v>
      </c>
      <c r="I106" s="110">
        <v>13987.972</v>
      </c>
      <c r="J106" s="110">
        <f t="shared" si="7"/>
        <v>-5832.1669999999995</v>
      </c>
      <c r="K106" s="110">
        <f t="shared" si="8"/>
        <v>3536.7758022549874</v>
      </c>
      <c r="L106" s="110">
        <f t="shared" si="8"/>
        <v>541.41977450130082</v>
      </c>
      <c r="M106" s="110">
        <f t="shared" si="8"/>
        <v>5524.4830875975722</v>
      </c>
      <c r="N106" s="110">
        <f t="shared" si="8"/>
        <v>6065.9028620988729</v>
      </c>
      <c r="O106" s="110">
        <f t="shared" si="8"/>
        <v>-2529.1270598438855</v>
      </c>
    </row>
    <row r="107" spans="1:15">
      <c r="A107" s="108" t="s">
        <v>371</v>
      </c>
      <c r="B107" s="108">
        <v>3714</v>
      </c>
      <c r="C107" s="108" t="s">
        <v>314</v>
      </c>
      <c r="D107" s="108" t="s">
        <v>227</v>
      </c>
      <c r="E107" s="109">
        <v>2111</v>
      </c>
      <c r="F107" s="109">
        <v>0</v>
      </c>
      <c r="G107" s="109">
        <v>0</v>
      </c>
      <c r="H107" s="109">
        <v>1761.308</v>
      </c>
      <c r="I107" s="109">
        <v>1761.308</v>
      </c>
      <c r="J107" s="109">
        <f t="shared" si="7"/>
        <v>-1761.308</v>
      </c>
      <c r="K107" s="109">
        <f t="shared" si="8"/>
        <v>0</v>
      </c>
      <c r="L107" s="109">
        <f t="shared" si="8"/>
        <v>0</v>
      </c>
      <c r="M107" s="109">
        <f t="shared" si="8"/>
        <v>834.34770251065845</v>
      </c>
      <c r="N107" s="109">
        <f t="shared" si="8"/>
        <v>834.34770251065845</v>
      </c>
      <c r="O107" s="109">
        <f t="shared" si="8"/>
        <v>-834.34770251065845</v>
      </c>
    </row>
    <row r="108" spans="1:15">
      <c r="A108" s="21" t="s">
        <v>371</v>
      </c>
      <c r="B108" s="21">
        <v>3811</v>
      </c>
      <c r="C108" s="21" t="s">
        <v>315</v>
      </c>
      <c r="D108" s="21" t="s">
        <v>198</v>
      </c>
      <c r="E108" s="110">
        <v>2015</v>
      </c>
      <c r="F108" s="110">
        <v>0</v>
      </c>
      <c r="G108" s="110">
        <v>0</v>
      </c>
      <c r="H108" s="110">
        <v>10538.388000000001</v>
      </c>
      <c r="I108" s="110">
        <v>10538.388000000001</v>
      </c>
      <c r="J108" s="110">
        <f t="shared" si="7"/>
        <v>-10538.388000000001</v>
      </c>
      <c r="K108" s="110">
        <f t="shared" si="8"/>
        <v>0</v>
      </c>
      <c r="L108" s="110">
        <f t="shared" si="8"/>
        <v>0</v>
      </c>
      <c r="M108" s="110">
        <f t="shared" si="8"/>
        <v>5229.9692307692312</v>
      </c>
      <c r="N108" s="110">
        <f t="shared" si="8"/>
        <v>5229.9692307692312</v>
      </c>
      <c r="O108" s="110">
        <f t="shared" si="8"/>
        <v>-5229.9692307692312</v>
      </c>
    </row>
    <row r="109" spans="1:15">
      <c r="A109" s="108" t="s">
        <v>371</v>
      </c>
      <c r="B109" s="108">
        <v>4100</v>
      </c>
      <c r="C109" s="108" t="s">
        <v>317</v>
      </c>
      <c r="D109" s="108" t="s">
        <v>199</v>
      </c>
      <c r="E109" s="109">
        <v>1880</v>
      </c>
      <c r="F109" s="109">
        <v>3112.306</v>
      </c>
      <c r="G109" s="109">
        <v>0</v>
      </c>
      <c r="H109" s="109">
        <v>5852.0510000000004</v>
      </c>
      <c r="I109" s="109">
        <v>5852.0510000000004</v>
      </c>
      <c r="J109" s="109">
        <f t="shared" si="7"/>
        <v>-2739.7450000000003</v>
      </c>
      <c r="K109" s="109">
        <f t="shared" si="8"/>
        <v>1655.4819148936172</v>
      </c>
      <c r="L109" s="109">
        <f t="shared" si="8"/>
        <v>0</v>
      </c>
      <c r="M109" s="109">
        <f t="shared" si="8"/>
        <v>3112.7930851063834</v>
      </c>
      <c r="N109" s="109">
        <f t="shared" si="8"/>
        <v>3112.7930851063834</v>
      </c>
      <c r="O109" s="109">
        <f t="shared" si="8"/>
        <v>-1457.3111702127662</v>
      </c>
    </row>
    <row r="110" spans="1:15">
      <c r="A110" s="21" t="s">
        <v>371</v>
      </c>
      <c r="B110" s="21">
        <v>4200</v>
      </c>
      <c r="C110" s="21" t="s">
        <v>316</v>
      </c>
      <c r="D110" s="21" t="s">
        <v>223</v>
      </c>
      <c r="E110" s="110">
        <v>1798</v>
      </c>
      <c r="F110" s="110">
        <v>0</v>
      </c>
      <c r="G110" s="110">
        <v>0</v>
      </c>
      <c r="H110" s="110">
        <v>1539.058</v>
      </c>
      <c r="I110" s="110">
        <v>1539.058</v>
      </c>
      <c r="J110" s="110">
        <f t="shared" si="7"/>
        <v>-1539.058</v>
      </c>
      <c r="K110" s="110">
        <f t="shared" si="8"/>
        <v>0</v>
      </c>
      <c r="L110" s="110">
        <f t="shared" si="8"/>
        <v>0</v>
      </c>
      <c r="M110" s="110">
        <f t="shared" si="8"/>
        <v>855.98331479421574</v>
      </c>
      <c r="N110" s="110">
        <f t="shared" si="8"/>
        <v>855.98331479421574</v>
      </c>
      <c r="O110" s="110">
        <f t="shared" si="8"/>
        <v>-855.98331479421574</v>
      </c>
    </row>
    <row r="111" spans="1:15">
      <c r="A111" s="108" t="s">
        <v>371</v>
      </c>
      <c r="B111" s="108">
        <v>4502</v>
      </c>
      <c r="C111" s="108" t="s">
        <v>1254</v>
      </c>
      <c r="D111" s="108" t="s">
        <v>167</v>
      </c>
      <c r="E111" s="109">
        <v>1779</v>
      </c>
      <c r="F111" s="109"/>
      <c r="G111" s="109"/>
      <c r="H111" s="109"/>
      <c r="I111" s="109"/>
      <c r="J111" s="109">
        <f t="shared" si="7"/>
        <v>0</v>
      </c>
      <c r="K111" s="109">
        <f t="shared" si="8"/>
        <v>0</v>
      </c>
      <c r="L111" s="109">
        <f t="shared" si="8"/>
        <v>0</v>
      </c>
      <c r="M111" s="109">
        <f t="shared" si="8"/>
        <v>0</v>
      </c>
      <c r="N111" s="109">
        <f t="shared" si="8"/>
        <v>0</v>
      </c>
      <c r="O111" s="109">
        <f t="shared" si="8"/>
        <v>0</v>
      </c>
    </row>
    <row r="112" spans="1:15">
      <c r="A112" s="21" t="s">
        <v>371</v>
      </c>
      <c r="B112" s="21">
        <v>4604</v>
      </c>
      <c r="C112" s="21" t="s">
        <v>318</v>
      </c>
      <c r="D112" s="21" t="s">
        <v>178</v>
      </c>
      <c r="E112" s="110">
        <v>1641</v>
      </c>
      <c r="F112" s="110"/>
      <c r="G112" s="110"/>
      <c r="H112" s="110"/>
      <c r="I112" s="110"/>
      <c r="J112" s="110">
        <f t="shared" si="7"/>
        <v>0</v>
      </c>
      <c r="K112" s="110">
        <f t="shared" si="8"/>
        <v>0</v>
      </c>
      <c r="L112" s="110">
        <f t="shared" si="8"/>
        <v>0</v>
      </c>
      <c r="M112" s="110">
        <f t="shared" si="8"/>
        <v>0</v>
      </c>
      <c r="N112" s="110">
        <f t="shared" si="8"/>
        <v>0</v>
      </c>
      <c r="O112" s="110">
        <f t="shared" si="8"/>
        <v>0</v>
      </c>
    </row>
    <row r="113" spans="1:15">
      <c r="A113" s="108" t="s">
        <v>371</v>
      </c>
      <c r="B113" s="108">
        <v>4607</v>
      </c>
      <c r="C113" s="108" t="s">
        <v>319</v>
      </c>
      <c r="D113" s="108" t="s">
        <v>224</v>
      </c>
      <c r="E113" s="109">
        <v>1610</v>
      </c>
      <c r="F113" s="109"/>
      <c r="G113" s="109"/>
      <c r="H113" s="109"/>
      <c r="I113" s="109"/>
      <c r="J113" s="109">
        <f t="shared" si="7"/>
        <v>0</v>
      </c>
      <c r="K113" s="109">
        <f t="shared" si="8"/>
        <v>0</v>
      </c>
      <c r="L113" s="109">
        <f t="shared" si="8"/>
        <v>0</v>
      </c>
      <c r="M113" s="109">
        <f t="shared" si="8"/>
        <v>0</v>
      </c>
      <c r="N113" s="109">
        <f t="shared" si="8"/>
        <v>0</v>
      </c>
      <c r="O113" s="109">
        <f t="shared" si="8"/>
        <v>0</v>
      </c>
    </row>
    <row r="114" spans="1:15">
      <c r="A114" s="21" t="s">
        <v>371</v>
      </c>
      <c r="B114" s="21">
        <v>4803</v>
      </c>
      <c r="C114" s="21" t="s">
        <v>1255</v>
      </c>
      <c r="D114" s="21" t="s">
        <v>168</v>
      </c>
      <c r="E114" s="110">
        <v>1595</v>
      </c>
      <c r="F114" s="110"/>
      <c r="G114" s="110"/>
      <c r="H114" s="110"/>
      <c r="I114" s="110"/>
      <c r="J114" s="110">
        <f t="shared" si="7"/>
        <v>0</v>
      </c>
      <c r="K114" s="110">
        <f t="shared" si="8"/>
        <v>0</v>
      </c>
      <c r="L114" s="110">
        <f t="shared" si="8"/>
        <v>0</v>
      </c>
      <c r="M114" s="110">
        <f t="shared" si="8"/>
        <v>0</v>
      </c>
      <c r="N114" s="110">
        <f t="shared" si="8"/>
        <v>0</v>
      </c>
      <c r="O114" s="110">
        <f t="shared" si="8"/>
        <v>0</v>
      </c>
    </row>
    <row r="115" spans="1:15">
      <c r="A115" s="108" t="s">
        <v>371</v>
      </c>
      <c r="B115" s="108">
        <v>4901</v>
      </c>
      <c r="C115" s="108" t="s">
        <v>320</v>
      </c>
      <c r="D115" s="108" t="s">
        <v>169</v>
      </c>
      <c r="E115" s="109">
        <v>1268</v>
      </c>
      <c r="F115" s="109">
        <v>0</v>
      </c>
      <c r="G115" s="109">
        <v>0</v>
      </c>
      <c r="H115" s="109">
        <v>785.42200000000003</v>
      </c>
      <c r="I115" s="109">
        <v>785.42200000000003</v>
      </c>
      <c r="J115" s="109">
        <f t="shared" si="7"/>
        <v>-785.42200000000003</v>
      </c>
      <c r="K115" s="109">
        <f t="shared" si="8"/>
        <v>0</v>
      </c>
      <c r="L115" s="109">
        <f t="shared" si="8"/>
        <v>0</v>
      </c>
      <c r="M115" s="109">
        <f t="shared" si="8"/>
        <v>619.41798107255522</v>
      </c>
      <c r="N115" s="109">
        <f t="shared" si="8"/>
        <v>619.41798107255522</v>
      </c>
      <c r="O115" s="109">
        <f t="shared" si="8"/>
        <v>-619.41798107255522</v>
      </c>
    </row>
    <row r="116" spans="1:15">
      <c r="A116" s="21" t="s">
        <v>371</v>
      </c>
      <c r="B116" s="21">
        <v>4902</v>
      </c>
      <c r="C116" s="21" t="s">
        <v>322</v>
      </c>
      <c r="D116" s="21" t="s">
        <v>190</v>
      </c>
      <c r="E116" s="110">
        <v>1193</v>
      </c>
      <c r="F116" s="110">
        <v>0</v>
      </c>
      <c r="G116" s="110">
        <v>0</v>
      </c>
      <c r="H116" s="110">
        <v>3282.866</v>
      </c>
      <c r="I116" s="110">
        <v>3282.866</v>
      </c>
      <c r="J116" s="110">
        <f t="shared" si="7"/>
        <v>-3282.866</v>
      </c>
      <c r="K116" s="110">
        <f t="shared" si="8"/>
        <v>0</v>
      </c>
      <c r="L116" s="110">
        <f t="shared" si="8"/>
        <v>0</v>
      </c>
      <c r="M116" s="110">
        <f t="shared" si="8"/>
        <v>2751.7736797988264</v>
      </c>
      <c r="N116" s="110">
        <f t="shared" si="8"/>
        <v>2751.7736797988264</v>
      </c>
      <c r="O116" s="110">
        <f t="shared" si="8"/>
        <v>-2751.7736797988264</v>
      </c>
    </row>
    <row r="117" spans="1:15">
      <c r="A117" s="108" t="s">
        <v>371</v>
      </c>
      <c r="B117" s="108">
        <v>4911</v>
      </c>
      <c r="C117" s="108" t="s">
        <v>321</v>
      </c>
      <c r="D117" s="108" t="s">
        <v>176</v>
      </c>
      <c r="E117" s="109">
        <v>1177</v>
      </c>
      <c r="F117" s="109">
        <v>0</v>
      </c>
      <c r="G117" s="109">
        <v>0</v>
      </c>
      <c r="H117" s="109">
        <v>887.78</v>
      </c>
      <c r="I117" s="109">
        <v>887.78</v>
      </c>
      <c r="J117" s="109">
        <f t="shared" si="7"/>
        <v>-887.78</v>
      </c>
      <c r="K117" s="109">
        <f t="shared" si="8"/>
        <v>0</v>
      </c>
      <c r="L117" s="109">
        <f t="shared" si="8"/>
        <v>0</v>
      </c>
      <c r="M117" s="109">
        <f t="shared" si="8"/>
        <v>754.27357689039934</v>
      </c>
      <c r="N117" s="109">
        <f t="shared" si="8"/>
        <v>754.27357689039934</v>
      </c>
      <c r="O117" s="109">
        <f t="shared" si="8"/>
        <v>-754.27357689039934</v>
      </c>
    </row>
    <row r="118" spans="1:15">
      <c r="A118" s="21" t="s">
        <v>371</v>
      </c>
      <c r="B118" s="21">
        <v>5200</v>
      </c>
      <c r="C118" s="21" t="s">
        <v>323</v>
      </c>
      <c r="D118" s="21" t="s">
        <v>230</v>
      </c>
      <c r="E118" s="110">
        <v>1115</v>
      </c>
      <c r="F118" s="110"/>
      <c r="G118" s="110"/>
      <c r="H118" s="110"/>
      <c r="I118" s="110"/>
      <c r="J118" s="110">
        <f t="shared" si="7"/>
        <v>0</v>
      </c>
      <c r="K118" s="110">
        <f t="shared" si="8"/>
        <v>0</v>
      </c>
      <c r="L118" s="110">
        <f t="shared" si="8"/>
        <v>0</v>
      </c>
      <c r="M118" s="110">
        <f t="shared" si="8"/>
        <v>0</v>
      </c>
      <c r="N118" s="110">
        <f t="shared" si="8"/>
        <v>0</v>
      </c>
      <c r="O118" s="110">
        <f t="shared" si="8"/>
        <v>0</v>
      </c>
    </row>
    <row r="119" spans="1:15">
      <c r="A119" s="108" t="s">
        <v>371</v>
      </c>
      <c r="B119" s="108">
        <v>5508</v>
      </c>
      <c r="C119" s="108" t="s">
        <v>325</v>
      </c>
      <c r="D119" s="108" t="s">
        <v>184</v>
      </c>
      <c r="E119" s="109">
        <v>1024</v>
      </c>
      <c r="F119" s="109">
        <v>4076.759</v>
      </c>
      <c r="G119" s="109">
        <v>0</v>
      </c>
      <c r="H119" s="109">
        <v>5761.4520000000002</v>
      </c>
      <c r="I119" s="109">
        <v>5761.4520000000002</v>
      </c>
      <c r="J119" s="109">
        <f t="shared" si="7"/>
        <v>-1684.6930000000002</v>
      </c>
      <c r="K119" s="109">
        <f t="shared" ref="K119:O150" si="9">(F119/$E119)*1000</f>
        <v>3981.2099609375</v>
      </c>
      <c r="L119" s="109">
        <f t="shared" si="9"/>
        <v>0</v>
      </c>
      <c r="M119" s="109">
        <f t="shared" si="9"/>
        <v>5626.41796875</v>
      </c>
      <c r="N119" s="109">
        <f t="shared" si="9"/>
        <v>5626.41796875</v>
      </c>
      <c r="O119" s="109">
        <f t="shared" si="9"/>
        <v>-1645.2080078125002</v>
      </c>
    </row>
    <row r="120" spans="1:15">
      <c r="A120" s="21" t="s">
        <v>371</v>
      </c>
      <c r="B120" s="21">
        <v>5604</v>
      </c>
      <c r="C120" s="21" t="s">
        <v>324</v>
      </c>
      <c r="D120" s="21" t="s">
        <v>200</v>
      </c>
      <c r="E120" s="110">
        <v>1016</v>
      </c>
      <c r="F120" s="110">
        <v>1246.0820000000001</v>
      </c>
      <c r="G120" s="110">
        <v>0</v>
      </c>
      <c r="H120" s="110">
        <v>2631.8919999999998</v>
      </c>
      <c r="I120" s="110">
        <v>2631.8919999999998</v>
      </c>
      <c r="J120" s="110">
        <f t="shared" si="7"/>
        <v>-1385.8099999999997</v>
      </c>
      <c r="K120" s="110">
        <f t="shared" si="9"/>
        <v>1226.4586614173229</v>
      </c>
      <c r="L120" s="110">
        <f t="shared" si="9"/>
        <v>0</v>
      </c>
      <c r="M120" s="110">
        <f t="shared" si="9"/>
        <v>2590.4448818897636</v>
      </c>
      <c r="N120" s="110">
        <f t="shared" si="9"/>
        <v>2590.4448818897636</v>
      </c>
      <c r="O120" s="110">
        <f t="shared" si="9"/>
        <v>-1363.9862204724407</v>
      </c>
    </row>
    <row r="121" spans="1:15">
      <c r="A121" s="108" t="s">
        <v>371</v>
      </c>
      <c r="B121" s="108">
        <v>5609</v>
      </c>
      <c r="C121" s="108" t="s">
        <v>328</v>
      </c>
      <c r="D121" s="108" t="s">
        <v>206</v>
      </c>
      <c r="E121" s="109">
        <v>962</v>
      </c>
      <c r="F121" s="109">
        <v>2912.4169999999999</v>
      </c>
      <c r="G121" s="109">
        <v>0</v>
      </c>
      <c r="H121" s="109">
        <v>4428.1440000000002</v>
      </c>
      <c r="I121" s="109">
        <v>4428.1440000000002</v>
      </c>
      <c r="J121" s="109">
        <f t="shared" si="7"/>
        <v>-1515.7270000000003</v>
      </c>
      <c r="K121" s="109">
        <f t="shared" si="9"/>
        <v>3027.4604989604986</v>
      </c>
      <c r="L121" s="109">
        <f t="shared" si="9"/>
        <v>0</v>
      </c>
      <c r="M121" s="109">
        <f t="shared" si="9"/>
        <v>4603.060291060292</v>
      </c>
      <c r="N121" s="109">
        <f t="shared" si="9"/>
        <v>4603.060291060292</v>
      </c>
      <c r="O121" s="109">
        <f t="shared" si="9"/>
        <v>-1575.5997920997925</v>
      </c>
    </row>
    <row r="122" spans="1:15">
      <c r="A122" s="21" t="s">
        <v>371</v>
      </c>
      <c r="B122" s="21">
        <v>5611</v>
      </c>
      <c r="C122" s="21" t="s">
        <v>326</v>
      </c>
      <c r="D122" s="21" t="s">
        <v>180</v>
      </c>
      <c r="E122" s="110">
        <v>945</v>
      </c>
      <c r="F122" s="110">
        <v>-104.36</v>
      </c>
      <c r="G122" s="110">
        <v>0</v>
      </c>
      <c r="H122" s="110">
        <v>7237.5680000000002</v>
      </c>
      <c r="I122" s="110">
        <v>7237.5680000000002</v>
      </c>
      <c r="J122" s="110">
        <f t="shared" si="7"/>
        <v>-7341.9279999999999</v>
      </c>
      <c r="K122" s="110">
        <f t="shared" si="9"/>
        <v>-110.43386243386244</v>
      </c>
      <c r="L122" s="110">
        <f t="shared" si="9"/>
        <v>0</v>
      </c>
      <c r="M122" s="110">
        <f t="shared" si="9"/>
        <v>7658.8021164021166</v>
      </c>
      <c r="N122" s="110">
        <f t="shared" si="9"/>
        <v>7658.8021164021166</v>
      </c>
      <c r="O122" s="110">
        <f t="shared" si="9"/>
        <v>-7769.235978835979</v>
      </c>
    </row>
    <row r="123" spans="1:15">
      <c r="A123" s="108" t="s">
        <v>371</v>
      </c>
      <c r="B123" s="108">
        <v>5612</v>
      </c>
      <c r="C123" s="108" t="s">
        <v>327</v>
      </c>
      <c r="D123" s="108" t="s">
        <v>191</v>
      </c>
      <c r="E123" s="109">
        <v>895</v>
      </c>
      <c r="F123" s="109">
        <v>0</v>
      </c>
      <c r="G123" s="109">
        <v>0</v>
      </c>
      <c r="H123" s="109">
        <v>2082.2159999999999</v>
      </c>
      <c r="I123" s="109">
        <v>2082.2159999999999</v>
      </c>
      <c r="J123" s="109">
        <f t="shared" si="7"/>
        <v>-2082.2159999999999</v>
      </c>
      <c r="K123" s="109">
        <f t="shared" si="9"/>
        <v>0</v>
      </c>
      <c r="L123" s="109">
        <f t="shared" si="9"/>
        <v>0</v>
      </c>
      <c r="M123" s="109">
        <f t="shared" si="9"/>
        <v>2326.4983240223464</v>
      </c>
      <c r="N123" s="109">
        <f t="shared" si="9"/>
        <v>2326.4983240223464</v>
      </c>
      <c r="O123" s="109">
        <f t="shared" si="9"/>
        <v>-2326.4983240223464</v>
      </c>
    </row>
    <row r="124" spans="1:15">
      <c r="A124" s="21" t="s">
        <v>371</v>
      </c>
      <c r="B124" s="21">
        <v>5706</v>
      </c>
      <c r="C124" s="21" t="s">
        <v>329</v>
      </c>
      <c r="D124" s="21" t="s">
        <v>174</v>
      </c>
      <c r="E124" s="110">
        <v>877</v>
      </c>
      <c r="F124" s="110"/>
      <c r="G124" s="110"/>
      <c r="H124" s="110"/>
      <c r="I124" s="110"/>
      <c r="J124" s="110">
        <f t="shared" si="7"/>
        <v>0</v>
      </c>
      <c r="K124" s="110">
        <f t="shared" si="9"/>
        <v>0</v>
      </c>
      <c r="L124" s="110">
        <f t="shared" si="9"/>
        <v>0</v>
      </c>
      <c r="M124" s="110">
        <f t="shared" si="9"/>
        <v>0</v>
      </c>
      <c r="N124" s="110">
        <f t="shared" si="9"/>
        <v>0</v>
      </c>
      <c r="O124" s="110">
        <f t="shared" si="9"/>
        <v>0</v>
      </c>
    </row>
    <row r="125" spans="1:15">
      <c r="A125" s="108" t="s">
        <v>371</v>
      </c>
      <c r="B125" s="108">
        <v>6000</v>
      </c>
      <c r="C125" s="108" t="s">
        <v>330</v>
      </c>
      <c r="D125" s="108" t="s">
        <v>225</v>
      </c>
      <c r="E125" s="109">
        <v>774</v>
      </c>
      <c r="F125" s="109">
        <v>0</v>
      </c>
      <c r="G125" s="109">
        <v>0</v>
      </c>
      <c r="H125" s="109">
        <v>679.048</v>
      </c>
      <c r="I125" s="109">
        <v>679.048</v>
      </c>
      <c r="J125" s="109">
        <f t="shared" si="7"/>
        <v>-679.048</v>
      </c>
      <c r="K125" s="109">
        <f t="shared" si="9"/>
        <v>0</v>
      </c>
      <c r="L125" s="109">
        <f t="shared" si="9"/>
        <v>0</v>
      </c>
      <c r="M125" s="109">
        <f t="shared" si="9"/>
        <v>877.32299741602071</v>
      </c>
      <c r="N125" s="109">
        <f t="shared" si="9"/>
        <v>877.32299741602071</v>
      </c>
      <c r="O125" s="109">
        <f t="shared" si="9"/>
        <v>-877.32299741602071</v>
      </c>
    </row>
    <row r="126" spans="1:15">
      <c r="A126" s="21" t="s">
        <v>371</v>
      </c>
      <c r="B126" s="21">
        <v>6100</v>
      </c>
      <c r="C126" s="21" t="s">
        <v>337</v>
      </c>
      <c r="D126" s="21" t="s">
        <v>229</v>
      </c>
      <c r="E126" s="110">
        <v>690</v>
      </c>
      <c r="F126" s="110">
        <v>0</v>
      </c>
      <c r="G126" s="110">
        <v>0</v>
      </c>
      <c r="H126" s="110">
        <v>521.80399999999997</v>
      </c>
      <c r="I126" s="110">
        <v>521.80399999999997</v>
      </c>
      <c r="J126" s="110">
        <f t="shared" si="7"/>
        <v>-521.80399999999997</v>
      </c>
      <c r="K126" s="110">
        <f t="shared" si="9"/>
        <v>0</v>
      </c>
      <c r="L126" s="110">
        <f t="shared" si="9"/>
        <v>0</v>
      </c>
      <c r="M126" s="110">
        <f t="shared" si="9"/>
        <v>756.23768115942028</v>
      </c>
      <c r="N126" s="110">
        <f t="shared" si="9"/>
        <v>756.23768115942028</v>
      </c>
      <c r="O126" s="110">
        <f t="shared" si="9"/>
        <v>-756.23768115942028</v>
      </c>
    </row>
    <row r="127" spans="1:15">
      <c r="A127" s="108" t="s">
        <v>371</v>
      </c>
      <c r="B127" s="108">
        <v>6250</v>
      </c>
      <c r="C127" s="108" t="s">
        <v>332</v>
      </c>
      <c r="D127" s="108" t="s">
        <v>209</v>
      </c>
      <c r="E127" s="109">
        <v>676</v>
      </c>
      <c r="F127" s="109">
        <v>1667.338</v>
      </c>
      <c r="G127" s="109">
        <v>0</v>
      </c>
      <c r="H127" s="109">
        <v>3507.953</v>
      </c>
      <c r="I127" s="109">
        <v>3507.953</v>
      </c>
      <c r="J127" s="109">
        <f t="shared" si="7"/>
        <v>-1840.615</v>
      </c>
      <c r="K127" s="109">
        <f t="shared" si="9"/>
        <v>2466.4763313609469</v>
      </c>
      <c r="L127" s="109">
        <f t="shared" si="9"/>
        <v>0</v>
      </c>
      <c r="M127" s="109">
        <f t="shared" si="9"/>
        <v>5189.2795857988167</v>
      </c>
      <c r="N127" s="109">
        <f t="shared" si="9"/>
        <v>5189.2795857988167</v>
      </c>
      <c r="O127" s="109">
        <f t="shared" si="9"/>
        <v>-2722.8032544378698</v>
      </c>
    </row>
    <row r="128" spans="1:15">
      <c r="A128" s="21" t="s">
        <v>371</v>
      </c>
      <c r="B128" s="21">
        <v>6400</v>
      </c>
      <c r="C128" s="21" t="s">
        <v>333</v>
      </c>
      <c r="D128" s="21" t="s">
        <v>179</v>
      </c>
      <c r="E128" s="110">
        <v>667</v>
      </c>
      <c r="F128" s="110"/>
      <c r="G128" s="110"/>
      <c r="H128" s="110"/>
      <c r="I128" s="110"/>
      <c r="J128" s="110">
        <f t="shared" si="7"/>
        <v>0</v>
      </c>
      <c r="K128" s="110">
        <f t="shared" si="9"/>
        <v>0</v>
      </c>
      <c r="L128" s="110">
        <f t="shared" si="9"/>
        <v>0</v>
      </c>
      <c r="M128" s="110">
        <f t="shared" si="9"/>
        <v>0</v>
      </c>
      <c r="N128" s="110">
        <f t="shared" si="9"/>
        <v>0</v>
      </c>
      <c r="O128" s="110">
        <f t="shared" si="9"/>
        <v>0</v>
      </c>
    </row>
    <row r="129" spans="1:15">
      <c r="A129" s="108" t="s">
        <v>371</v>
      </c>
      <c r="B129" s="108">
        <v>6513</v>
      </c>
      <c r="C129" s="108" t="s">
        <v>335</v>
      </c>
      <c r="D129" s="108" t="s">
        <v>211</v>
      </c>
      <c r="E129" s="109">
        <v>655</v>
      </c>
      <c r="F129" s="109"/>
      <c r="G129" s="109"/>
      <c r="H129" s="109"/>
      <c r="I129" s="109"/>
      <c r="J129" s="109">
        <f t="shared" si="7"/>
        <v>0</v>
      </c>
      <c r="K129" s="109">
        <f t="shared" si="9"/>
        <v>0</v>
      </c>
      <c r="L129" s="109">
        <f t="shared" si="9"/>
        <v>0</v>
      </c>
      <c r="M129" s="109">
        <f t="shared" si="9"/>
        <v>0</v>
      </c>
      <c r="N129" s="109">
        <f t="shared" si="9"/>
        <v>0</v>
      </c>
      <c r="O129" s="109">
        <f t="shared" si="9"/>
        <v>0</v>
      </c>
    </row>
    <row r="130" spans="1:15">
      <c r="A130" s="21" t="s">
        <v>371</v>
      </c>
      <c r="B130" s="21">
        <v>6515</v>
      </c>
      <c r="C130" s="21" t="s">
        <v>336</v>
      </c>
      <c r="D130" s="21" t="s">
        <v>172</v>
      </c>
      <c r="E130" s="110">
        <v>648</v>
      </c>
      <c r="F130" s="110">
        <v>0</v>
      </c>
      <c r="G130" s="110">
        <v>0</v>
      </c>
      <c r="H130" s="110">
        <v>497.46300000000002</v>
      </c>
      <c r="I130" s="110">
        <v>497.46300000000002</v>
      </c>
      <c r="J130" s="110">
        <f t="shared" si="7"/>
        <v>-497.46300000000002</v>
      </c>
      <c r="K130" s="110">
        <f t="shared" si="9"/>
        <v>0</v>
      </c>
      <c r="L130" s="110">
        <f t="shared" si="9"/>
        <v>0</v>
      </c>
      <c r="M130" s="110">
        <f t="shared" si="9"/>
        <v>767.68981481481478</v>
      </c>
      <c r="N130" s="110">
        <f t="shared" si="9"/>
        <v>767.68981481481478</v>
      </c>
      <c r="O130" s="110">
        <f t="shared" si="9"/>
        <v>-767.68981481481478</v>
      </c>
    </row>
    <row r="131" spans="1:15">
      <c r="A131" s="108" t="s">
        <v>371</v>
      </c>
      <c r="B131" s="108">
        <v>6601</v>
      </c>
      <c r="C131" s="108" t="s">
        <v>334</v>
      </c>
      <c r="D131" s="108" t="s">
        <v>231</v>
      </c>
      <c r="E131" s="109">
        <v>644</v>
      </c>
      <c r="F131" s="109">
        <v>0</v>
      </c>
      <c r="G131" s="109">
        <v>0</v>
      </c>
      <c r="H131" s="109">
        <v>569.24099999999999</v>
      </c>
      <c r="I131" s="109">
        <v>569.24099999999999</v>
      </c>
      <c r="J131" s="109">
        <f t="shared" si="7"/>
        <v>-569.24099999999999</v>
      </c>
      <c r="K131" s="109">
        <f t="shared" si="9"/>
        <v>0</v>
      </c>
      <c r="L131" s="109">
        <f t="shared" si="9"/>
        <v>0</v>
      </c>
      <c r="M131" s="109">
        <f t="shared" si="9"/>
        <v>883.91459627329198</v>
      </c>
      <c r="N131" s="109">
        <f t="shared" si="9"/>
        <v>883.91459627329198</v>
      </c>
      <c r="O131" s="109">
        <f t="shared" si="9"/>
        <v>-883.91459627329198</v>
      </c>
    </row>
    <row r="132" spans="1:15">
      <c r="A132" s="21" t="s">
        <v>371</v>
      </c>
      <c r="B132" s="21">
        <v>6602</v>
      </c>
      <c r="C132" s="21" t="s">
        <v>331</v>
      </c>
      <c r="D132" s="21" t="s">
        <v>220</v>
      </c>
      <c r="E132" s="110">
        <v>633</v>
      </c>
      <c r="F132" s="110"/>
      <c r="G132" s="110"/>
      <c r="H132" s="110"/>
      <c r="I132" s="110"/>
      <c r="J132" s="110">
        <f t="shared" si="7"/>
        <v>0</v>
      </c>
      <c r="K132" s="110">
        <f t="shared" si="9"/>
        <v>0</v>
      </c>
      <c r="L132" s="110">
        <f t="shared" si="9"/>
        <v>0</v>
      </c>
      <c r="M132" s="110">
        <f t="shared" si="9"/>
        <v>0</v>
      </c>
      <c r="N132" s="110">
        <f t="shared" si="9"/>
        <v>0</v>
      </c>
      <c r="O132" s="110">
        <f t="shared" si="9"/>
        <v>0</v>
      </c>
    </row>
    <row r="133" spans="1:15">
      <c r="A133" s="108" t="s">
        <v>371</v>
      </c>
      <c r="B133" s="108">
        <v>6607</v>
      </c>
      <c r="C133" s="108" t="s">
        <v>338</v>
      </c>
      <c r="D133" s="108" t="s">
        <v>201</v>
      </c>
      <c r="E133" s="109">
        <v>580</v>
      </c>
      <c r="F133" s="109"/>
      <c r="G133" s="109"/>
      <c r="H133" s="109"/>
      <c r="I133" s="109"/>
      <c r="J133" s="109">
        <f t="shared" si="7"/>
        <v>0</v>
      </c>
      <c r="K133" s="109">
        <f t="shared" si="9"/>
        <v>0</v>
      </c>
      <c r="L133" s="109">
        <f t="shared" si="9"/>
        <v>0</v>
      </c>
      <c r="M133" s="109">
        <f t="shared" si="9"/>
        <v>0</v>
      </c>
      <c r="N133" s="109">
        <f t="shared" si="9"/>
        <v>0</v>
      </c>
      <c r="O133" s="109">
        <f t="shared" si="9"/>
        <v>0</v>
      </c>
    </row>
    <row r="134" spans="1:15">
      <c r="A134" s="21" t="s">
        <v>371</v>
      </c>
      <c r="B134" s="21">
        <v>6611</v>
      </c>
      <c r="C134" s="21" t="s">
        <v>339</v>
      </c>
      <c r="D134" s="21" t="s">
        <v>221</v>
      </c>
      <c r="E134" s="110">
        <v>560</v>
      </c>
      <c r="F134" s="110">
        <v>0</v>
      </c>
      <c r="G134" s="110">
        <v>0</v>
      </c>
      <c r="H134" s="110">
        <v>764.88400000000001</v>
      </c>
      <c r="I134" s="110">
        <v>764.88400000000001</v>
      </c>
      <c r="J134" s="110">
        <f t="shared" si="7"/>
        <v>-764.88400000000001</v>
      </c>
      <c r="K134" s="110">
        <f t="shared" si="9"/>
        <v>0</v>
      </c>
      <c r="L134" s="110">
        <f t="shared" si="9"/>
        <v>0</v>
      </c>
      <c r="M134" s="110">
        <f t="shared" si="9"/>
        <v>1365.8642857142856</v>
      </c>
      <c r="N134" s="110">
        <f t="shared" si="9"/>
        <v>1365.8642857142856</v>
      </c>
      <c r="O134" s="110">
        <f t="shared" si="9"/>
        <v>-1365.8642857142856</v>
      </c>
    </row>
    <row r="135" spans="1:15">
      <c r="A135" s="108" t="s">
        <v>371</v>
      </c>
      <c r="B135" s="108">
        <v>6612</v>
      </c>
      <c r="C135" s="108" t="s">
        <v>341</v>
      </c>
      <c r="D135" s="108" t="s">
        <v>204</v>
      </c>
      <c r="E135" s="109">
        <v>493</v>
      </c>
      <c r="F135" s="109">
        <v>1943.7660000000001</v>
      </c>
      <c r="G135" s="109">
        <v>0</v>
      </c>
      <c r="H135" s="109">
        <v>2346.04</v>
      </c>
      <c r="I135" s="109">
        <v>2346.04</v>
      </c>
      <c r="J135" s="109">
        <f t="shared" si="7"/>
        <v>-402.27399999999989</v>
      </c>
      <c r="K135" s="109">
        <f t="shared" si="9"/>
        <v>3942.7302231237322</v>
      </c>
      <c r="L135" s="109">
        <f t="shared" si="9"/>
        <v>0</v>
      </c>
      <c r="M135" s="109">
        <f t="shared" si="9"/>
        <v>4758.7018255578087</v>
      </c>
      <c r="N135" s="109">
        <f t="shared" si="9"/>
        <v>4758.7018255578087</v>
      </c>
      <c r="O135" s="109">
        <f t="shared" si="9"/>
        <v>-815.97160243407689</v>
      </c>
    </row>
    <row r="136" spans="1:15">
      <c r="A136" s="21" t="s">
        <v>371</v>
      </c>
      <c r="B136" s="21">
        <v>6706</v>
      </c>
      <c r="C136" s="21" t="s">
        <v>343</v>
      </c>
      <c r="D136" s="21" t="s">
        <v>202</v>
      </c>
      <c r="E136" s="110">
        <v>483</v>
      </c>
      <c r="F136" s="110">
        <v>587.49599999999998</v>
      </c>
      <c r="G136" s="110">
        <v>0</v>
      </c>
      <c r="H136" s="110">
        <v>1125.1279999999999</v>
      </c>
      <c r="I136" s="110">
        <v>1125.1279999999999</v>
      </c>
      <c r="J136" s="110">
        <f t="shared" si="7"/>
        <v>-537.63199999999995</v>
      </c>
      <c r="K136" s="110">
        <f t="shared" si="9"/>
        <v>1216.3478260869565</v>
      </c>
      <c r="L136" s="110">
        <f t="shared" si="9"/>
        <v>0</v>
      </c>
      <c r="M136" s="110">
        <f t="shared" si="9"/>
        <v>2329.4575569358176</v>
      </c>
      <c r="N136" s="110">
        <f t="shared" si="9"/>
        <v>2329.4575569358176</v>
      </c>
      <c r="O136" s="110">
        <f t="shared" si="9"/>
        <v>-1113.1097308488611</v>
      </c>
    </row>
    <row r="137" spans="1:15">
      <c r="A137" s="108" t="s">
        <v>371</v>
      </c>
      <c r="B137" s="108">
        <v>6709</v>
      </c>
      <c r="C137" s="108" t="s">
        <v>345</v>
      </c>
      <c r="D137" s="108" t="s">
        <v>192</v>
      </c>
      <c r="E137" s="109">
        <v>482</v>
      </c>
      <c r="F137" s="109"/>
      <c r="G137" s="109"/>
      <c r="H137" s="109"/>
      <c r="I137" s="109"/>
      <c r="J137" s="109">
        <f t="shared" si="7"/>
        <v>0</v>
      </c>
      <c r="K137" s="109">
        <f t="shared" si="9"/>
        <v>0</v>
      </c>
      <c r="L137" s="109">
        <f t="shared" si="9"/>
        <v>0</v>
      </c>
      <c r="M137" s="109">
        <f t="shared" si="9"/>
        <v>0</v>
      </c>
      <c r="N137" s="109">
        <f t="shared" si="9"/>
        <v>0</v>
      </c>
      <c r="O137" s="109">
        <f t="shared" si="9"/>
        <v>0</v>
      </c>
    </row>
    <row r="138" spans="1:15">
      <c r="A138" s="21" t="s">
        <v>371</v>
      </c>
      <c r="B138" s="21">
        <v>7000</v>
      </c>
      <c r="C138" s="21" t="s">
        <v>340</v>
      </c>
      <c r="D138" s="21" t="s">
        <v>208</v>
      </c>
      <c r="E138" s="110">
        <v>481</v>
      </c>
      <c r="F138" s="110">
        <v>0</v>
      </c>
      <c r="G138" s="110">
        <v>0</v>
      </c>
      <c r="H138" s="110">
        <v>132.49199999999999</v>
      </c>
      <c r="I138" s="110">
        <v>132.49199999999999</v>
      </c>
      <c r="J138" s="110">
        <f t="shared" si="7"/>
        <v>-132.49199999999999</v>
      </c>
      <c r="K138" s="110">
        <f t="shared" si="9"/>
        <v>0</v>
      </c>
      <c r="L138" s="110">
        <f t="shared" si="9"/>
        <v>0</v>
      </c>
      <c r="M138" s="110">
        <f t="shared" si="9"/>
        <v>275.45114345114342</v>
      </c>
      <c r="N138" s="110">
        <f t="shared" si="9"/>
        <v>275.45114345114342</v>
      </c>
      <c r="O138" s="110">
        <f t="shared" si="9"/>
        <v>-275.45114345114342</v>
      </c>
    </row>
    <row r="139" spans="1:15">
      <c r="A139" s="108" t="s">
        <v>371</v>
      </c>
      <c r="B139" s="108">
        <v>7300</v>
      </c>
      <c r="C139" s="108" t="s">
        <v>342</v>
      </c>
      <c r="D139" s="108" t="s">
        <v>228</v>
      </c>
      <c r="E139" s="109">
        <v>479</v>
      </c>
      <c r="F139" s="109">
        <v>0</v>
      </c>
      <c r="G139" s="109">
        <v>0</v>
      </c>
      <c r="H139" s="109">
        <v>36.826999999999998</v>
      </c>
      <c r="I139" s="109">
        <v>36.826999999999998</v>
      </c>
      <c r="J139" s="109">
        <f t="shared" si="7"/>
        <v>-36.826999999999998</v>
      </c>
      <c r="K139" s="109">
        <f t="shared" si="9"/>
        <v>0</v>
      </c>
      <c r="L139" s="109">
        <f t="shared" si="9"/>
        <v>0</v>
      </c>
      <c r="M139" s="109">
        <f t="shared" si="9"/>
        <v>76.8830897703549</v>
      </c>
      <c r="N139" s="109">
        <f t="shared" si="9"/>
        <v>76.8830897703549</v>
      </c>
      <c r="O139" s="109">
        <f t="shared" si="9"/>
        <v>-76.8830897703549</v>
      </c>
    </row>
    <row r="140" spans="1:15">
      <c r="A140" s="21" t="s">
        <v>371</v>
      </c>
      <c r="B140" s="21">
        <v>7502</v>
      </c>
      <c r="C140" s="21" t="s">
        <v>344</v>
      </c>
      <c r="D140" s="21" t="s">
        <v>215</v>
      </c>
      <c r="E140" s="110">
        <v>461</v>
      </c>
      <c r="F140" s="110"/>
      <c r="G140" s="110"/>
      <c r="H140" s="110"/>
      <c r="I140" s="110"/>
      <c r="J140" s="110">
        <f t="shared" si="7"/>
        <v>0</v>
      </c>
      <c r="K140" s="110">
        <f t="shared" si="9"/>
        <v>0</v>
      </c>
      <c r="L140" s="110">
        <f t="shared" si="9"/>
        <v>0</v>
      </c>
      <c r="M140" s="110">
        <f t="shared" si="9"/>
        <v>0</v>
      </c>
      <c r="N140" s="110">
        <f t="shared" si="9"/>
        <v>0</v>
      </c>
      <c r="O140" s="110">
        <f t="shared" si="9"/>
        <v>0</v>
      </c>
    </row>
    <row r="141" spans="1:15">
      <c r="A141" s="108" t="s">
        <v>371</v>
      </c>
      <c r="B141" s="108">
        <v>7505</v>
      </c>
      <c r="C141" s="108" t="s">
        <v>346</v>
      </c>
      <c r="D141" s="108" t="s">
        <v>188</v>
      </c>
      <c r="E141" s="109">
        <v>451</v>
      </c>
      <c r="F141" s="109">
        <v>0</v>
      </c>
      <c r="G141" s="109">
        <v>0</v>
      </c>
      <c r="H141" s="109">
        <v>1146.8599999999999</v>
      </c>
      <c r="I141" s="109">
        <v>1146.8599999999999</v>
      </c>
      <c r="J141" s="109">
        <f t="shared" si="7"/>
        <v>-1146.8599999999999</v>
      </c>
      <c r="K141" s="109">
        <f t="shared" si="9"/>
        <v>0</v>
      </c>
      <c r="L141" s="109">
        <f t="shared" si="9"/>
        <v>0</v>
      </c>
      <c r="M141" s="109">
        <f t="shared" si="9"/>
        <v>2542.9268292682923</v>
      </c>
      <c r="N141" s="109">
        <f t="shared" si="9"/>
        <v>2542.9268292682923</v>
      </c>
      <c r="O141" s="109">
        <f t="shared" si="9"/>
        <v>-2542.9268292682923</v>
      </c>
    </row>
    <row r="142" spans="1:15">
      <c r="A142" s="21" t="s">
        <v>371</v>
      </c>
      <c r="B142" s="21">
        <v>7509</v>
      </c>
      <c r="C142" s="21" t="s">
        <v>347</v>
      </c>
      <c r="D142" s="21" t="s">
        <v>194</v>
      </c>
      <c r="E142" s="110">
        <v>383</v>
      </c>
      <c r="F142" s="110">
        <v>0</v>
      </c>
      <c r="G142" s="110">
        <v>0</v>
      </c>
      <c r="H142" s="110">
        <v>2589.2730000000001</v>
      </c>
      <c r="I142" s="110">
        <v>2589.2730000000001</v>
      </c>
      <c r="J142" s="110">
        <f t="shared" si="7"/>
        <v>-2589.2730000000001</v>
      </c>
      <c r="K142" s="110">
        <f t="shared" si="9"/>
        <v>0</v>
      </c>
      <c r="L142" s="110">
        <f t="shared" si="9"/>
        <v>0</v>
      </c>
      <c r="M142" s="110">
        <f t="shared" si="9"/>
        <v>6760.5039164490863</v>
      </c>
      <c r="N142" s="110">
        <f t="shared" si="9"/>
        <v>6760.5039164490863</v>
      </c>
      <c r="O142" s="110">
        <f t="shared" si="9"/>
        <v>-6760.5039164490863</v>
      </c>
    </row>
    <row r="143" spans="1:15">
      <c r="A143" s="108" t="s">
        <v>371</v>
      </c>
      <c r="B143" s="108">
        <v>7613</v>
      </c>
      <c r="C143" s="108" t="s">
        <v>348</v>
      </c>
      <c r="D143" s="108" t="s">
        <v>203</v>
      </c>
      <c r="E143" s="109">
        <v>372</v>
      </c>
      <c r="F143" s="109">
        <v>1497.1179999999999</v>
      </c>
      <c r="G143" s="109">
        <v>626.46900000000005</v>
      </c>
      <c r="H143" s="109">
        <v>1594.268</v>
      </c>
      <c r="I143" s="109">
        <v>2220.7370000000001</v>
      </c>
      <c r="J143" s="109">
        <f t="shared" si="7"/>
        <v>-723.61900000000014</v>
      </c>
      <c r="K143" s="109">
        <f t="shared" si="9"/>
        <v>4024.5107526881716</v>
      </c>
      <c r="L143" s="109">
        <f t="shared" si="9"/>
        <v>1684.0564516129034</v>
      </c>
      <c r="M143" s="109">
        <f t="shared" si="9"/>
        <v>4285.666666666667</v>
      </c>
      <c r="N143" s="109">
        <f t="shared" si="9"/>
        <v>5969.7231182795704</v>
      </c>
      <c r="O143" s="109">
        <f t="shared" si="9"/>
        <v>-1945.2123655913981</v>
      </c>
    </row>
    <row r="144" spans="1:15">
      <c r="A144" s="21" t="s">
        <v>371</v>
      </c>
      <c r="B144" s="21">
        <v>7617</v>
      </c>
      <c r="C144" s="21" t="s">
        <v>349</v>
      </c>
      <c r="D144" s="21" t="s">
        <v>182</v>
      </c>
      <c r="E144" s="110">
        <v>275</v>
      </c>
      <c r="F144" s="110">
        <v>0</v>
      </c>
      <c r="G144" s="110">
        <v>0</v>
      </c>
      <c r="H144" s="110">
        <v>339.19200000000001</v>
      </c>
      <c r="I144" s="110">
        <v>339.19200000000001</v>
      </c>
      <c r="J144" s="110">
        <f t="shared" si="7"/>
        <v>-339.19200000000001</v>
      </c>
      <c r="K144" s="110">
        <f t="shared" si="9"/>
        <v>0</v>
      </c>
      <c r="L144" s="110">
        <f t="shared" si="9"/>
        <v>0</v>
      </c>
      <c r="M144" s="110">
        <f t="shared" si="9"/>
        <v>1233.4254545454546</v>
      </c>
      <c r="N144" s="110">
        <f t="shared" si="9"/>
        <v>1233.4254545454546</v>
      </c>
      <c r="O144" s="110">
        <f t="shared" si="9"/>
        <v>-1233.4254545454546</v>
      </c>
    </row>
    <row r="145" spans="1:15">
      <c r="A145" s="108" t="s">
        <v>371</v>
      </c>
      <c r="B145" s="108">
        <v>7620</v>
      </c>
      <c r="C145" s="108" t="s">
        <v>351</v>
      </c>
      <c r="D145" s="108" t="s">
        <v>222</v>
      </c>
      <c r="E145" s="109">
        <v>247</v>
      </c>
      <c r="F145" s="109">
        <v>0</v>
      </c>
      <c r="G145" s="109">
        <v>0</v>
      </c>
      <c r="H145" s="109">
        <v>224.88499999999999</v>
      </c>
      <c r="I145" s="109">
        <v>224.88499999999999</v>
      </c>
      <c r="J145" s="109">
        <f t="shared" si="7"/>
        <v>-224.88499999999999</v>
      </c>
      <c r="K145" s="109">
        <f t="shared" si="9"/>
        <v>0</v>
      </c>
      <c r="L145" s="109">
        <f t="shared" si="9"/>
        <v>0</v>
      </c>
      <c r="M145" s="109">
        <f t="shared" si="9"/>
        <v>910.46558704453435</v>
      </c>
      <c r="N145" s="109">
        <f t="shared" si="9"/>
        <v>910.46558704453435</v>
      </c>
      <c r="O145" s="109">
        <f t="shared" si="9"/>
        <v>-910.46558704453435</v>
      </c>
    </row>
    <row r="146" spans="1:15">
      <c r="A146" s="21" t="s">
        <v>371</v>
      </c>
      <c r="B146" s="21">
        <v>7708</v>
      </c>
      <c r="C146" s="21" t="s">
        <v>350</v>
      </c>
      <c r="D146" s="21" t="s">
        <v>183</v>
      </c>
      <c r="E146" s="110">
        <v>244</v>
      </c>
      <c r="F146" s="110">
        <v>0</v>
      </c>
      <c r="G146" s="110">
        <v>0</v>
      </c>
      <c r="H146" s="110">
        <v>88.272000000000006</v>
      </c>
      <c r="I146" s="110">
        <v>88.272000000000006</v>
      </c>
      <c r="J146" s="110">
        <f t="shared" si="7"/>
        <v>-88.272000000000006</v>
      </c>
      <c r="K146" s="110">
        <f t="shared" si="9"/>
        <v>0</v>
      </c>
      <c r="L146" s="110">
        <f t="shared" si="9"/>
        <v>0</v>
      </c>
      <c r="M146" s="110">
        <f t="shared" si="9"/>
        <v>361.77049180327867</v>
      </c>
      <c r="N146" s="110">
        <f t="shared" si="9"/>
        <v>361.77049180327867</v>
      </c>
      <c r="O146" s="110">
        <f t="shared" si="9"/>
        <v>-361.77049180327867</v>
      </c>
    </row>
    <row r="147" spans="1:15">
      <c r="A147" s="108" t="s">
        <v>371</v>
      </c>
      <c r="B147" s="108">
        <v>8000</v>
      </c>
      <c r="C147" s="108" t="s">
        <v>352</v>
      </c>
      <c r="D147" s="108" t="s">
        <v>164</v>
      </c>
      <c r="E147" s="109">
        <v>221</v>
      </c>
      <c r="F147" s="109">
        <v>0</v>
      </c>
      <c r="G147" s="109">
        <v>0</v>
      </c>
      <c r="H147" s="109">
        <v>1135.5909999999999</v>
      </c>
      <c r="I147" s="109">
        <v>1135.5909999999999</v>
      </c>
      <c r="J147" s="109">
        <f t="shared" si="7"/>
        <v>-1135.5909999999999</v>
      </c>
      <c r="K147" s="109">
        <f t="shared" si="9"/>
        <v>0</v>
      </c>
      <c r="L147" s="109">
        <f t="shared" si="9"/>
        <v>0</v>
      </c>
      <c r="M147" s="109">
        <f t="shared" si="9"/>
        <v>5138.4208144796376</v>
      </c>
      <c r="N147" s="109">
        <f t="shared" si="9"/>
        <v>5138.4208144796376</v>
      </c>
      <c r="O147" s="109">
        <f t="shared" si="9"/>
        <v>-5138.4208144796376</v>
      </c>
    </row>
    <row r="148" spans="1:15">
      <c r="A148" s="21" t="s">
        <v>371</v>
      </c>
      <c r="B148" s="21">
        <v>8200</v>
      </c>
      <c r="C148" s="21" t="s">
        <v>353</v>
      </c>
      <c r="D148" s="21" t="s">
        <v>185</v>
      </c>
      <c r="E148" s="110">
        <v>196</v>
      </c>
      <c r="F148" s="110"/>
      <c r="G148" s="110"/>
      <c r="H148" s="110"/>
      <c r="I148" s="110"/>
      <c r="J148" s="110">
        <f t="shared" si="7"/>
        <v>0</v>
      </c>
      <c r="K148" s="110">
        <f t="shared" si="9"/>
        <v>0</v>
      </c>
      <c r="L148" s="110">
        <f t="shared" si="9"/>
        <v>0</v>
      </c>
      <c r="M148" s="110">
        <f t="shared" si="9"/>
        <v>0</v>
      </c>
      <c r="N148" s="110">
        <f t="shared" si="9"/>
        <v>0</v>
      </c>
      <c r="O148" s="110">
        <f t="shared" si="9"/>
        <v>0</v>
      </c>
    </row>
    <row r="149" spans="1:15">
      <c r="A149" s="108" t="s">
        <v>371</v>
      </c>
      <c r="B149" s="108">
        <v>8508</v>
      </c>
      <c r="C149" s="108" t="s">
        <v>354</v>
      </c>
      <c r="D149" s="108" t="s">
        <v>195</v>
      </c>
      <c r="E149" s="109">
        <v>194</v>
      </c>
      <c r="F149" s="109">
        <v>0</v>
      </c>
      <c r="G149" s="109">
        <v>0</v>
      </c>
      <c r="H149" s="109">
        <v>736</v>
      </c>
      <c r="I149" s="109">
        <v>736</v>
      </c>
      <c r="J149" s="109">
        <f t="shared" si="7"/>
        <v>-736</v>
      </c>
      <c r="K149" s="109">
        <f t="shared" si="9"/>
        <v>0</v>
      </c>
      <c r="L149" s="109">
        <f t="shared" si="9"/>
        <v>0</v>
      </c>
      <c r="M149" s="109">
        <f t="shared" si="9"/>
        <v>3793.8144329896904</v>
      </c>
      <c r="N149" s="109">
        <f t="shared" si="9"/>
        <v>3793.8144329896904</v>
      </c>
      <c r="O149" s="109">
        <f t="shared" si="9"/>
        <v>-3793.8144329896904</v>
      </c>
    </row>
    <row r="150" spans="1:15">
      <c r="A150" s="21" t="s">
        <v>371</v>
      </c>
      <c r="B150" s="21">
        <v>8509</v>
      </c>
      <c r="C150" s="21" t="s">
        <v>1256</v>
      </c>
      <c r="D150" s="21" t="s">
        <v>214</v>
      </c>
      <c r="E150" s="110">
        <v>185</v>
      </c>
      <c r="F150" s="110">
        <v>1513.4590000000001</v>
      </c>
      <c r="G150" s="110">
        <v>0</v>
      </c>
      <c r="H150" s="110">
        <v>2358.11</v>
      </c>
      <c r="I150" s="110">
        <v>2358.11</v>
      </c>
      <c r="J150" s="110">
        <f t="shared" si="7"/>
        <v>-844.65100000000007</v>
      </c>
      <c r="K150" s="110">
        <f t="shared" si="9"/>
        <v>8180.8594594594606</v>
      </c>
      <c r="L150" s="110">
        <f t="shared" si="9"/>
        <v>0</v>
      </c>
      <c r="M150" s="110">
        <f t="shared" si="9"/>
        <v>12746.540540540542</v>
      </c>
      <c r="N150" s="110">
        <f t="shared" si="9"/>
        <v>12746.540540540542</v>
      </c>
      <c r="O150" s="110">
        <f t="shared" si="9"/>
        <v>-4565.6810810810812</v>
      </c>
    </row>
    <row r="151" spans="1:15">
      <c r="A151" s="108" t="s">
        <v>371</v>
      </c>
      <c r="B151" s="108">
        <v>8610</v>
      </c>
      <c r="C151" s="108" t="s">
        <v>355</v>
      </c>
      <c r="D151" s="108" t="s">
        <v>177</v>
      </c>
      <c r="E151" s="109">
        <v>129</v>
      </c>
      <c r="F151" s="109">
        <v>0</v>
      </c>
      <c r="G151" s="109">
        <v>0</v>
      </c>
      <c r="H151" s="109">
        <v>0</v>
      </c>
      <c r="I151" s="109">
        <v>0</v>
      </c>
      <c r="J151" s="109">
        <f t="shared" ref="J151:J160" si="10">F151-I151</f>
        <v>0</v>
      </c>
      <c r="K151" s="109">
        <f t="shared" ref="K151:O160" si="11">(F151/$E151)*1000</f>
        <v>0</v>
      </c>
      <c r="L151" s="109">
        <f t="shared" si="11"/>
        <v>0</v>
      </c>
      <c r="M151" s="109">
        <f t="shared" si="11"/>
        <v>0</v>
      </c>
      <c r="N151" s="109">
        <f t="shared" si="11"/>
        <v>0</v>
      </c>
      <c r="O151" s="109">
        <f t="shared" si="11"/>
        <v>0</v>
      </c>
    </row>
    <row r="152" spans="1:15">
      <c r="A152" s="21" t="s">
        <v>371</v>
      </c>
      <c r="B152" s="21">
        <v>8613</v>
      </c>
      <c r="C152" s="21" t="s">
        <v>357</v>
      </c>
      <c r="D152" s="21" t="s">
        <v>187</v>
      </c>
      <c r="E152" s="110">
        <v>109</v>
      </c>
      <c r="F152" s="110">
        <v>0</v>
      </c>
      <c r="G152" s="110">
        <v>0</v>
      </c>
      <c r="H152" s="110">
        <v>0</v>
      </c>
      <c r="I152" s="110">
        <v>0</v>
      </c>
      <c r="J152" s="110">
        <f t="shared" si="10"/>
        <v>0</v>
      </c>
      <c r="K152" s="110">
        <f t="shared" si="11"/>
        <v>0</v>
      </c>
      <c r="L152" s="110">
        <f t="shared" si="11"/>
        <v>0</v>
      </c>
      <c r="M152" s="110">
        <f t="shared" si="11"/>
        <v>0</v>
      </c>
      <c r="N152" s="110">
        <f t="shared" si="11"/>
        <v>0</v>
      </c>
      <c r="O152" s="110">
        <f t="shared" si="11"/>
        <v>0</v>
      </c>
    </row>
    <row r="153" spans="1:15">
      <c r="A153" s="108" t="s">
        <v>371</v>
      </c>
      <c r="B153" s="108">
        <v>8614</v>
      </c>
      <c r="C153" s="108" t="s">
        <v>356</v>
      </c>
      <c r="D153" s="108" t="s">
        <v>213</v>
      </c>
      <c r="E153" s="109">
        <v>108</v>
      </c>
      <c r="F153" s="109">
        <v>-1003</v>
      </c>
      <c r="G153" s="109">
        <v>0</v>
      </c>
      <c r="H153" s="109">
        <v>1194</v>
      </c>
      <c r="I153" s="109">
        <v>1194</v>
      </c>
      <c r="J153" s="109">
        <f t="shared" si="10"/>
        <v>-2197</v>
      </c>
      <c r="K153" s="109">
        <f t="shared" si="11"/>
        <v>-9287.0370370370365</v>
      </c>
      <c r="L153" s="109">
        <f t="shared" si="11"/>
        <v>0</v>
      </c>
      <c r="M153" s="109">
        <f t="shared" si="11"/>
        <v>11055.555555555555</v>
      </c>
      <c r="N153" s="109">
        <f t="shared" si="11"/>
        <v>11055.555555555555</v>
      </c>
      <c r="O153" s="109">
        <f t="shared" si="11"/>
        <v>-20342.592592592591</v>
      </c>
    </row>
    <row r="154" spans="1:15">
      <c r="A154" s="21" t="s">
        <v>371</v>
      </c>
      <c r="B154" s="21">
        <v>8710</v>
      </c>
      <c r="C154" s="21" t="s">
        <v>359</v>
      </c>
      <c r="D154" s="21" t="s">
        <v>193</v>
      </c>
      <c r="E154" s="110">
        <v>93</v>
      </c>
      <c r="F154" s="110">
        <v>0</v>
      </c>
      <c r="G154" s="110">
        <v>0</v>
      </c>
      <c r="H154" s="110">
        <v>0</v>
      </c>
      <c r="I154" s="110">
        <v>0</v>
      </c>
      <c r="J154" s="110">
        <f t="shared" si="10"/>
        <v>0</v>
      </c>
      <c r="K154" s="110">
        <f t="shared" si="11"/>
        <v>0</v>
      </c>
      <c r="L154" s="110">
        <f t="shared" si="11"/>
        <v>0</v>
      </c>
      <c r="M154" s="110">
        <f t="shared" si="11"/>
        <v>0</v>
      </c>
      <c r="N154" s="110">
        <f t="shared" si="11"/>
        <v>0</v>
      </c>
      <c r="O154" s="110">
        <f t="shared" si="11"/>
        <v>0</v>
      </c>
    </row>
    <row r="155" spans="1:15">
      <c r="A155" s="108" t="s">
        <v>371</v>
      </c>
      <c r="B155" s="108">
        <v>8716</v>
      </c>
      <c r="C155" s="108" t="s">
        <v>358</v>
      </c>
      <c r="D155" s="108" t="s">
        <v>207</v>
      </c>
      <c r="E155" s="109">
        <v>92</v>
      </c>
      <c r="F155" s="109">
        <v>0</v>
      </c>
      <c r="G155" s="109">
        <v>0</v>
      </c>
      <c r="H155" s="109">
        <v>100</v>
      </c>
      <c r="I155" s="109">
        <v>100</v>
      </c>
      <c r="J155" s="109">
        <f t="shared" si="10"/>
        <v>-100</v>
      </c>
      <c r="K155" s="109">
        <f t="shared" si="11"/>
        <v>0</v>
      </c>
      <c r="L155" s="109">
        <f t="shared" si="11"/>
        <v>0</v>
      </c>
      <c r="M155" s="109">
        <f t="shared" si="11"/>
        <v>1086.9565217391303</v>
      </c>
      <c r="N155" s="109">
        <f t="shared" si="11"/>
        <v>1086.9565217391303</v>
      </c>
      <c r="O155" s="109">
        <f t="shared" si="11"/>
        <v>-1086.9565217391303</v>
      </c>
    </row>
    <row r="156" spans="1:15">
      <c r="A156" s="21" t="s">
        <v>371</v>
      </c>
      <c r="B156" s="21">
        <v>8717</v>
      </c>
      <c r="C156" s="21" t="s">
        <v>360</v>
      </c>
      <c r="D156" s="21" t="s">
        <v>212</v>
      </c>
      <c r="E156" s="110">
        <v>76</v>
      </c>
      <c r="F156" s="110">
        <v>0</v>
      </c>
      <c r="G156" s="110">
        <v>0</v>
      </c>
      <c r="H156" s="110">
        <v>0</v>
      </c>
      <c r="I156" s="110">
        <v>0</v>
      </c>
      <c r="J156" s="110">
        <f t="shared" si="10"/>
        <v>0</v>
      </c>
      <c r="K156" s="110">
        <f t="shared" si="11"/>
        <v>0</v>
      </c>
      <c r="L156" s="110">
        <f t="shared" si="11"/>
        <v>0</v>
      </c>
      <c r="M156" s="110">
        <f t="shared" si="11"/>
        <v>0</v>
      </c>
      <c r="N156" s="110">
        <f t="shared" si="11"/>
        <v>0</v>
      </c>
      <c r="O156" s="110">
        <f t="shared" si="11"/>
        <v>0</v>
      </c>
    </row>
    <row r="157" spans="1:15">
      <c r="A157" s="108" t="s">
        <v>371</v>
      </c>
      <c r="B157" s="108">
        <v>8719</v>
      </c>
      <c r="C157" s="108" t="s">
        <v>361</v>
      </c>
      <c r="D157" s="108" t="s">
        <v>175</v>
      </c>
      <c r="E157" s="109">
        <v>58</v>
      </c>
      <c r="F157" s="109"/>
      <c r="G157" s="109"/>
      <c r="H157" s="109"/>
      <c r="I157" s="109"/>
      <c r="J157" s="109">
        <f t="shared" si="10"/>
        <v>0</v>
      </c>
      <c r="K157" s="109">
        <f t="shared" si="11"/>
        <v>0</v>
      </c>
      <c r="L157" s="109">
        <f t="shared" si="11"/>
        <v>0</v>
      </c>
      <c r="M157" s="109">
        <f t="shared" si="11"/>
        <v>0</v>
      </c>
      <c r="N157" s="109">
        <f t="shared" si="11"/>
        <v>0</v>
      </c>
      <c r="O157" s="109">
        <f t="shared" si="11"/>
        <v>0</v>
      </c>
    </row>
    <row r="158" spans="1:15">
      <c r="A158" s="21" t="s">
        <v>371</v>
      </c>
      <c r="B158" s="21">
        <v>8720</v>
      </c>
      <c r="C158" s="21" t="s">
        <v>363</v>
      </c>
      <c r="D158" s="21" t="s">
        <v>205</v>
      </c>
      <c r="E158" s="110">
        <v>58</v>
      </c>
      <c r="F158" s="110">
        <v>0</v>
      </c>
      <c r="G158" s="110">
        <v>0</v>
      </c>
      <c r="H158" s="110">
        <v>171.26</v>
      </c>
      <c r="I158" s="110">
        <v>171.26</v>
      </c>
      <c r="J158" s="110">
        <f t="shared" si="10"/>
        <v>-171.26</v>
      </c>
      <c r="K158" s="110">
        <f t="shared" si="11"/>
        <v>0</v>
      </c>
      <c r="L158" s="110">
        <f t="shared" si="11"/>
        <v>0</v>
      </c>
      <c r="M158" s="110">
        <f t="shared" si="11"/>
        <v>2952.7586206896549</v>
      </c>
      <c r="N158" s="110">
        <f t="shared" si="11"/>
        <v>2952.7586206896549</v>
      </c>
      <c r="O158" s="110">
        <f t="shared" si="11"/>
        <v>-2952.7586206896549</v>
      </c>
    </row>
    <row r="159" spans="1:15">
      <c r="A159" s="108" t="s">
        <v>371</v>
      </c>
      <c r="B159" s="108">
        <v>8721</v>
      </c>
      <c r="C159" s="108" t="s">
        <v>362</v>
      </c>
      <c r="D159" s="108" t="s">
        <v>171</v>
      </c>
      <c r="E159" s="109">
        <v>56</v>
      </c>
      <c r="F159" s="109"/>
      <c r="G159" s="109"/>
      <c r="H159" s="109"/>
      <c r="I159" s="109"/>
      <c r="J159" s="109">
        <f t="shared" si="10"/>
        <v>0</v>
      </c>
      <c r="K159" s="109">
        <f t="shared" si="11"/>
        <v>0</v>
      </c>
      <c r="L159" s="109">
        <f t="shared" si="11"/>
        <v>0</v>
      </c>
      <c r="M159" s="109">
        <f t="shared" si="11"/>
        <v>0</v>
      </c>
      <c r="N159" s="109">
        <f t="shared" si="11"/>
        <v>0</v>
      </c>
      <c r="O159" s="109">
        <f t="shared" si="11"/>
        <v>0</v>
      </c>
    </row>
    <row r="160" spans="1:15">
      <c r="A160" s="21" t="s">
        <v>371</v>
      </c>
      <c r="B160" s="21">
        <v>8722</v>
      </c>
      <c r="C160" s="21" t="s">
        <v>364</v>
      </c>
      <c r="D160" s="21" t="s">
        <v>186</v>
      </c>
      <c r="E160" s="110">
        <v>43</v>
      </c>
      <c r="F160" s="110">
        <v>-545</v>
      </c>
      <c r="G160" s="110">
        <v>0</v>
      </c>
      <c r="H160" s="110">
        <v>615</v>
      </c>
      <c r="I160" s="110">
        <v>615</v>
      </c>
      <c r="J160" s="110">
        <f t="shared" si="10"/>
        <v>-1160</v>
      </c>
      <c r="K160" s="110">
        <f t="shared" si="11"/>
        <v>-12674.418604651162</v>
      </c>
      <c r="L160" s="110">
        <f t="shared" si="11"/>
        <v>0</v>
      </c>
      <c r="M160" s="110">
        <f t="shared" si="11"/>
        <v>14302.325581395349</v>
      </c>
      <c r="N160" s="110">
        <f t="shared" si="11"/>
        <v>14302.325581395349</v>
      </c>
      <c r="O160" s="110">
        <f t="shared" si="11"/>
        <v>-26976.744186046515</v>
      </c>
    </row>
    <row r="161" spans="1:15"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</row>
    <row r="162" spans="1:15">
      <c r="E162" s="111">
        <f>SUM(E87:E160)</f>
        <v>348450</v>
      </c>
      <c r="F162" s="111">
        <f t="shared" ref="F162:J162" si="12">SUM(F87:F160)</f>
        <v>1543090.4799999997</v>
      </c>
      <c r="G162" s="111">
        <f t="shared" si="12"/>
        <v>820723.61100000003</v>
      </c>
      <c r="H162" s="111">
        <f t="shared" si="12"/>
        <v>415623.54700000002</v>
      </c>
      <c r="I162" s="111">
        <f t="shared" si="12"/>
        <v>1236347.1580000005</v>
      </c>
      <c r="J162" s="111">
        <f t="shared" si="12"/>
        <v>306743.32199999975</v>
      </c>
      <c r="K162" s="111">
        <f t="shared" ref="K162:O162" si="13">(F162/$E162)*1000</f>
        <v>4428.4416128569374</v>
      </c>
      <c r="L162" s="111">
        <f t="shared" si="13"/>
        <v>2355.3554627636677</v>
      </c>
      <c r="M162" s="111">
        <f t="shared" si="13"/>
        <v>1192.7781518151817</v>
      </c>
      <c r="N162" s="111">
        <f t="shared" si="13"/>
        <v>3548.1336145788505</v>
      </c>
      <c r="O162" s="111">
        <f t="shared" si="13"/>
        <v>880.30799827808789</v>
      </c>
    </row>
    <row r="163" spans="1:15"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</row>
    <row r="164" spans="1:15">
      <c r="D164" s="115" t="s">
        <v>82</v>
      </c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</row>
    <row r="165" spans="1:15">
      <c r="D165" s="116" t="s">
        <v>279</v>
      </c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</row>
    <row r="166" spans="1:15">
      <c r="A166" s="108" t="s">
        <v>372</v>
      </c>
      <c r="B166" s="108">
        <v>0</v>
      </c>
      <c r="C166" s="108" t="s">
        <v>293</v>
      </c>
      <c r="D166" s="108" t="s">
        <v>18</v>
      </c>
      <c r="E166" s="109">
        <v>126041</v>
      </c>
      <c r="F166" s="109">
        <v>4388983.449</v>
      </c>
      <c r="G166" s="109">
        <v>30719850.113000002</v>
      </c>
      <c r="H166" s="109">
        <v>18581218.585000001</v>
      </c>
      <c r="I166" s="109">
        <v>49301068.697999999</v>
      </c>
      <c r="J166" s="109">
        <f t="shared" ref="J166:J229" si="14">F166-I166</f>
        <v>-44912085.248999998</v>
      </c>
      <c r="K166" s="109">
        <f t="shared" ref="K166:O197" si="15">(F166/$E166)*1000</f>
        <v>34821.871049896465</v>
      </c>
      <c r="L166" s="109">
        <f t="shared" si="15"/>
        <v>243729.02557897827</v>
      </c>
      <c r="M166" s="109">
        <f t="shared" si="15"/>
        <v>147422.01811315367</v>
      </c>
      <c r="N166" s="109">
        <f t="shared" si="15"/>
        <v>391151.04369213193</v>
      </c>
      <c r="O166" s="109">
        <f t="shared" si="15"/>
        <v>-356329.17264223547</v>
      </c>
    </row>
    <row r="167" spans="1:15">
      <c r="A167" s="21" t="s">
        <v>372</v>
      </c>
      <c r="B167" s="21">
        <v>1000</v>
      </c>
      <c r="C167" s="21" t="s">
        <v>294</v>
      </c>
      <c r="D167" s="21" t="s">
        <v>159</v>
      </c>
      <c r="E167" s="110">
        <v>35970</v>
      </c>
      <c r="F167" s="110">
        <v>1293383.895</v>
      </c>
      <c r="G167" s="110">
        <v>9855418.3589999992</v>
      </c>
      <c r="H167" s="110">
        <v>5418128.0899999999</v>
      </c>
      <c r="I167" s="110">
        <v>15273546.448999999</v>
      </c>
      <c r="J167" s="110">
        <f t="shared" si="14"/>
        <v>-13980162.554</v>
      </c>
      <c r="K167" s="110">
        <f t="shared" si="15"/>
        <v>35957.294829024184</v>
      </c>
      <c r="L167" s="110">
        <f t="shared" si="15"/>
        <v>273989.94603836531</v>
      </c>
      <c r="M167" s="110">
        <f t="shared" si="15"/>
        <v>150629.0822907979</v>
      </c>
      <c r="N167" s="110">
        <f t="shared" si="15"/>
        <v>424619.02832916315</v>
      </c>
      <c r="O167" s="110">
        <f t="shared" si="15"/>
        <v>-388661.73350013903</v>
      </c>
    </row>
    <row r="168" spans="1:15">
      <c r="A168" s="108" t="s">
        <v>372</v>
      </c>
      <c r="B168" s="108">
        <v>1100</v>
      </c>
      <c r="C168" s="108" t="s">
        <v>295</v>
      </c>
      <c r="D168" s="108" t="s">
        <v>162</v>
      </c>
      <c r="E168" s="109">
        <v>29412</v>
      </c>
      <c r="F168" s="109">
        <v>1056652.4639999999</v>
      </c>
      <c r="G168" s="109">
        <v>7857089.7189999996</v>
      </c>
      <c r="H168" s="109">
        <v>4573358.2479999997</v>
      </c>
      <c r="I168" s="109">
        <v>12430447.967</v>
      </c>
      <c r="J168" s="109">
        <f t="shared" si="14"/>
        <v>-11373795.503</v>
      </c>
      <c r="K168" s="109">
        <f t="shared" si="15"/>
        <v>35925.896368829046</v>
      </c>
      <c r="L168" s="109">
        <f t="shared" si="15"/>
        <v>267138.91333469329</v>
      </c>
      <c r="M168" s="109">
        <f t="shared" si="15"/>
        <v>155492.9364885081</v>
      </c>
      <c r="N168" s="109">
        <f t="shared" si="15"/>
        <v>422631.84982320142</v>
      </c>
      <c r="O168" s="109">
        <f t="shared" si="15"/>
        <v>-386705.95345437236</v>
      </c>
    </row>
    <row r="169" spans="1:15">
      <c r="A169" s="21" t="s">
        <v>372</v>
      </c>
      <c r="B169" s="21">
        <v>1300</v>
      </c>
      <c r="C169" s="21" t="s">
        <v>296</v>
      </c>
      <c r="D169" s="21" t="s">
        <v>196</v>
      </c>
      <c r="E169" s="110">
        <v>18787</v>
      </c>
      <c r="F169" s="110">
        <v>860422.201</v>
      </c>
      <c r="G169" s="110">
        <v>5182195.9780000001</v>
      </c>
      <c r="H169" s="110">
        <v>2460610.8650000002</v>
      </c>
      <c r="I169" s="110">
        <v>7642806.8430000003</v>
      </c>
      <c r="J169" s="110">
        <f t="shared" si="14"/>
        <v>-6782384.642</v>
      </c>
      <c r="K169" s="110">
        <f t="shared" si="15"/>
        <v>45798.807739394266</v>
      </c>
      <c r="L169" s="110">
        <f t="shared" si="15"/>
        <v>275839.46228775213</v>
      </c>
      <c r="M169" s="110">
        <f t="shared" si="15"/>
        <v>130974.12386224519</v>
      </c>
      <c r="N169" s="110">
        <f t="shared" si="15"/>
        <v>406813.58614999737</v>
      </c>
      <c r="O169" s="110">
        <f t="shared" si="15"/>
        <v>-361014.77841060306</v>
      </c>
    </row>
    <row r="170" spans="1:15">
      <c r="A170" s="108" t="s">
        <v>372</v>
      </c>
      <c r="B170" s="108">
        <v>1400</v>
      </c>
      <c r="C170" s="108" t="s">
        <v>297</v>
      </c>
      <c r="D170" s="108" t="s">
        <v>165</v>
      </c>
      <c r="E170" s="109">
        <v>17805</v>
      </c>
      <c r="F170" s="109">
        <v>372895.80699999997</v>
      </c>
      <c r="G170" s="109">
        <v>3966286.7050000001</v>
      </c>
      <c r="H170" s="109">
        <v>2057137.905</v>
      </c>
      <c r="I170" s="109">
        <v>6023424.6100000003</v>
      </c>
      <c r="J170" s="109">
        <f t="shared" si="14"/>
        <v>-5650528.8030000003</v>
      </c>
      <c r="K170" s="109">
        <f t="shared" si="15"/>
        <v>20943.319685481605</v>
      </c>
      <c r="L170" s="109">
        <f t="shared" si="15"/>
        <v>222762.52204436957</v>
      </c>
      <c r="M170" s="109">
        <f t="shared" si="15"/>
        <v>115537.09098567818</v>
      </c>
      <c r="N170" s="109">
        <f t="shared" si="15"/>
        <v>338299.61303004774</v>
      </c>
      <c r="O170" s="109">
        <f t="shared" si="15"/>
        <v>-317356.29334456613</v>
      </c>
    </row>
    <row r="171" spans="1:15">
      <c r="A171" s="21" t="s">
        <v>372</v>
      </c>
      <c r="B171" s="21">
        <v>1604</v>
      </c>
      <c r="C171" s="21" t="s">
        <v>298</v>
      </c>
      <c r="D171" s="21" t="s">
        <v>161</v>
      </c>
      <c r="E171" s="110">
        <v>15709</v>
      </c>
      <c r="F171" s="110">
        <v>586418.74600000004</v>
      </c>
      <c r="G171" s="110">
        <v>4093471.1069999998</v>
      </c>
      <c r="H171" s="110">
        <v>2900441.2480000001</v>
      </c>
      <c r="I171" s="110">
        <v>6993912.3550000004</v>
      </c>
      <c r="J171" s="110">
        <f t="shared" si="14"/>
        <v>-6407493.6090000002</v>
      </c>
      <c r="K171" s="110">
        <f t="shared" si="15"/>
        <v>37330.113056209819</v>
      </c>
      <c r="L171" s="110">
        <f t="shared" si="15"/>
        <v>260581.26596218729</v>
      </c>
      <c r="M171" s="110">
        <f t="shared" si="15"/>
        <v>184635.63867846457</v>
      </c>
      <c r="N171" s="110">
        <f t="shared" si="15"/>
        <v>445216.90464065189</v>
      </c>
      <c r="O171" s="110">
        <f t="shared" si="15"/>
        <v>-407886.79158444208</v>
      </c>
    </row>
    <row r="172" spans="1:15">
      <c r="A172" s="108" t="s">
        <v>372</v>
      </c>
      <c r="B172" s="108">
        <v>1606</v>
      </c>
      <c r="C172" s="108" t="s">
        <v>299</v>
      </c>
      <c r="D172" s="108" t="s">
        <v>163</v>
      </c>
      <c r="E172" s="109">
        <v>10556</v>
      </c>
      <c r="F172" s="109">
        <v>625816.03099999996</v>
      </c>
      <c r="G172" s="109">
        <v>3011403.5869999998</v>
      </c>
      <c r="H172" s="109">
        <v>1602742.1029999999</v>
      </c>
      <c r="I172" s="109">
        <v>4614145.6900000004</v>
      </c>
      <c r="J172" s="109">
        <f t="shared" si="14"/>
        <v>-3988329.6590000005</v>
      </c>
      <c r="K172" s="109">
        <f t="shared" si="15"/>
        <v>59285.338291019325</v>
      </c>
      <c r="L172" s="109">
        <f t="shared" si="15"/>
        <v>285278.85439560434</v>
      </c>
      <c r="M172" s="109">
        <f t="shared" si="15"/>
        <v>151832.3326070481</v>
      </c>
      <c r="N172" s="109">
        <f t="shared" si="15"/>
        <v>437111.18700265256</v>
      </c>
      <c r="O172" s="109">
        <f t="shared" si="15"/>
        <v>-377825.84871163324</v>
      </c>
    </row>
    <row r="173" spans="1:15">
      <c r="A173" s="21" t="s">
        <v>372</v>
      </c>
      <c r="B173" s="21">
        <v>2000</v>
      </c>
      <c r="C173" s="21" t="s">
        <v>300</v>
      </c>
      <c r="D173" s="21" t="s">
        <v>219</v>
      </c>
      <c r="E173" s="110">
        <v>8995</v>
      </c>
      <c r="F173" s="110">
        <v>384783.23200000002</v>
      </c>
      <c r="G173" s="110">
        <v>2849287.7420000001</v>
      </c>
      <c r="H173" s="110">
        <v>1263958.4669999999</v>
      </c>
      <c r="I173" s="110">
        <v>4113246.2089999998</v>
      </c>
      <c r="J173" s="110">
        <f t="shared" si="14"/>
        <v>-3728462.977</v>
      </c>
      <c r="K173" s="110">
        <f t="shared" si="15"/>
        <v>42777.457698721511</v>
      </c>
      <c r="L173" s="110">
        <f t="shared" si="15"/>
        <v>316763.50661478605</v>
      </c>
      <c r="M173" s="110">
        <f t="shared" si="15"/>
        <v>140517.89516397996</v>
      </c>
      <c r="N173" s="110">
        <f t="shared" si="15"/>
        <v>457281.40177876595</v>
      </c>
      <c r="O173" s="110">
        <f t="shared" si="15"/>
        <v>-414503.94408004446</v>
      </c>
    </row>
    <row r="174" spans="1:15">
      <c r="A174" s="108" t="s">
        <v>372</v>
      </c>
      <c r="B174" s="108">
        <v>2300</v>
      </c>
      <c r="C174" s="108" t="s">
        <v>301</v>
      </c>
      <c r="D174" s="108" t="s">
        <v>170</v>
      </c>
      <c r="E174" s="109">
        <v>7259</v>
      </c>
      <c r="F174" s="109">
        <v>318641.93</v>
      </c>
      <c r="G174" s="109">
        <v>2124962.6179999998</v>
      </c>
      <c r="H174" s="109">
        <v>676415.78799999994</v>
      </c>
      <c r="I174" s="109">
        <v>2801378.406</v>
      </c>
      <c r="J174" s="109">
        <f t="shared" si="14"/>
        <v>-2482736.4759999998</v>
      </c>
      <c r="K174" s="109">
        <f t="shared" si="15"/>
        <v>43896.119300179089</v>
      </c>
      <c r="L174" s="109">
        <f t="shared" si="15"/>
        <v>292734.89709326351</v>
      </c>
      <c r="M174" s="109">
        <f t="shared" si="15"/>
        <v>93183.053864168614</v>
      </c>
      <c r="N174" s="109">
        <f t="shared" si="15"/>
        <v>385917.95095743216</v>
      </c>
      <c r="O174" s="109">
        <f t="shared" si="15"/>
        <v>-342021.83165725303</v>
      </c>
    </row>
    <row r="175" spans="1:15">
      <c r="A175" s="21" t="s">
        <v>372</v>
      </c>
      <c r="B175" s="21">
        <v>2503</v>
      </c>
      <c r="C175" s="21" t="s">
        <v>302</v>
      </c>
      <c r="D175" s="21" t="s">
        <v>210</v>
      </c>
      <c r="E175" s="110">
        <v>4777</v>
      </c>
      <c r="F175" s="110">
        <v>255738.97500000001</v>
      </c>
      <c r="G175" s="110">
        <v>1667406.919</v>
      </c>
      <c r="H175" s="110">
        <v>921303.16</v>
      </c>
      <c r="I175" s="110">
        <v>2588710.0789999999</v>
      </c>
      <c r="J175" s="110">
        <f t="shared" si="14"/>
        <v>-2332971.1039999998</v>
      </c>
      <c r="K175" s="110">
        <f t="shared" si="15"/>
        <v>53535.477287000213</v>
      </c>
      <c r="L175" s="110">
        <f t="shared" si="15"/>
        <v>349048.96776219388</v>
      </c>
      <c r="M175" s="110">
        <f t="shared" si="15"/>
        <v>192862.29014025538</v>
      </c>
      <c r="N175" s="110">
        <f t="shared" si="15"/>
        <v>541911.25790244911</v>
      </c>
      <c r="O175" s="110">
        <f t="shared" si="15"/>
        <v>-488375.78061544901</v>
      </c>
    </row>
    <row r="176" spans="1:15">
      <c r="A176" s="108" t="s">
        <v>372</v>
      </c>
      <c r="B176" s="108">
        <v>2504</v>
      </c>
      <c r="C176" s="108" t="s">
        <v>303</v>
      </c>
      <c r="D176" s="108" t="s">
        <v>160</v>
      </c>
      <c r="E176" s="109">
        <v>4575</v>
      </c>
      <c r="F176" s="109">
        <v>318219.83100000001</v>
      </c>
      <c r="G176" s="109">
        <v>1328912.0560000001</v>
      </c>
      <c r="H176" s="109">
        <v>748027.96299999999</v>
      </c>
      <c r="I176" s="109">
        <v>2076940.0190000001</v>
      </c>
      <c r="J176" s="109">
        <f t="shared" si="14"/>
        <v>-1758720.1880000001</v>
      </c>
      <c r="K176" s="109">
        <f t="shared" si="15"/>
        <v>69556.247213114752</v>
      </c>
      <c r="L176" s="109">
        <f t="shared" si="15"/>
        <v>290472.58054644812</v>
      </c>
      <c r="M176" s="109">
        <f t="shared" si="15"/>
        <v>163503.37989071038</v>
      </c>
      <c r="N176" s="109">
        <f t="shared" si="15"/>
        <v>453975.96043715853</v>
      </c>
      <c r="O176" s="109">
        <f t="shared" si="15"/>
        <v>-384419.71322404372</v>
      </c>
    </row>
    <row r="177" spans="1:15">
      <c r="A177" s="21" t="s">
        <v>372</v>
      </c>
      <c r="B177" s="21">
        <v>2506</v>
      </c>
      <c r="C177" s="21" t="s">
        <v>305</v>
      </c>
      <c r="D177" s="21" t="s">
        <v>218</v>
      </c>
      <c r="E177" s="110">
        <v>4284</v>
      </c>
      <c r="F177" s="110">
        <v>118966.10799999999</v>
      </c>
      <c r="G177" s="110">
        <v>1043966.823</v>
      </c>
      <c r="H177" s="110">
        <v>572761.96900000004</v>
      </c>
      <c r="I177" s="110">
        <v>1616728.7919999999</v>
      </c>
      <c r="J177" s="110">
        <f t="shared" si="14"/>
        <v>-1497762.6839999999</v>
      </c>
      <c r="K177" s="110">
        <f t="shared" si="15"/>
        <v>27769.866479925302</v>
      </c>
      <c r="L177" s="110">
        <f t="shared" si="15"/>
        <v>243689.73459383752</v>
      </c>
      <c r="M177" s="110">
        <f t="shared" si="15"/>
        <v>133697.93860877687</v>
      </c>
      <c r="N177" s="110">
        <f t="shared" si="15"/>
        <v>377387.67320261436</v>
      </c>
      <c r="O177" s="110">
        <f t="shared" si="15"/>
        <v>-349617.80672268907</v>
      </c>
    </row>
    <row r="178" spans="1:15">
      <c r="A178" s="108" t="s">
        <v>372</v>
      </c>
      <c r="B178" s="108">
        <v>3000</v>
      </c>
      <c r="C178" s="108" t="s">
        <v>306</v>
      </c>
      <c r="D178" s="108" t="s">
        <v>189</v>
      </c>
      <c r="E178" s="109">
        <v>3955</v>
      </c>
      <c r="F178" s="109">
        <v>290235.53100000002</v>
      </c>
      <c r="G178" s="109">
        <v>1485184.9069999999</v>
      </c>
      <c r="H178" s="109">
        <v>646450.69400000002</v>
      </c>
      <c r="I178" s="109">
        <v>2131635.6009999998</v>
      </c>
      <c r="J178" s="109">
        <f t="shared" si="14"/>
        <v>-1841400.0699999998</v>
      </c>
      <c r="K178" s="109">
        <f t="shared" si="15"/>
        <v>73384.457901390648</v>
      </c>
      <c r="L178" s="109">
        <f t="shared" si="15"/>
        <v>375520.83615676354</v>
      </c>
      <c r="M178" s="109">
        <f t="shared" si="15"/>
        <v>163451.50290771175</v>
      </c>
      <c r="N178" s="109">
        <f t="shared" si="15"/>
        <v>538972.33906447527</v>
      </c>
      <c r="O178" s="109">
        <f t="shared" si="15"/>
        <v>-465587.88116308465</v>
      </c>
    </row>
    <row r="179" spans="1:15">
      <c r="A179" s="21" t="s">
        <v>372</v>
      </c>
      <c r="B179" s="21">
        <v>3506</v>
      </c>
      <c r="C179" s="21" t="s">
        <v>307</v>
      </c>
      <c r="D179" s="21" t="s">
        <v>173</v>
      </c>
      <c r="E179" s="110">
        <v>3745</v>
      </c>
      <c r="F179" s="110">
        <v>185143.31899999999</v>
      </c>
      <c r="G179" s="110">
        <v>1272757.6370000001</v>
      </c>
      <c r="H179" s="110">
        <v>659381.13899999997</v>
      </c>
      <c r="I179" s="110">
        <v>1932138.7760000001</v>
      </c>
      <c r="J179" s="110">
        <f t="shared" si="14"/>
        <v>-1746995.4570000002</v>
      </c>
      <c r="K179" s="110">
        <f t="shared" si="15"/>
        <v>49437.468357810409</v>
      </c>
      <c r="L179" s="110">
        <f t="shared" si="15"/>
        <v>339855.17676902539</v>
      </c>
      <c r="M179" s="110">
        <f t="shared" si="15"/>
        <v>176069.7300400534</v>
      </c>
      <c r="N179" s="110">
        <f t="shared" si="15"/>
        <v>515924.90680907882</v>
      </c>
      <c r="O179" s="110">
        <f t="shared" si="15"/>
        <v>-466487.43845126842</v>
      </c>
    </row>
    <row r="180" spans="1:15">
      <c r="A180" s="108" t="s">
        <v>372</v>
      </c>
      <c r="B180" s="108">
        <v>3511</v>
      </c>
      <c r="C180" s="108" t="s">
        <v>308</v>
      </c>
      <c r="D180" s="108" t="s">
        <v>181</v>
      </c>
      <c r="E180" s="109">
        <v>3707</v>
      </c>
      <c r="F180" s="109">
        <v>131790.171</v>
      </c>
      <c r="G180" s="109">
        <v>1047445.197</v>
      </c>
      <c r="H180" s="109">
        <v>639985.93299999996</v>
      </c>
      <c r="I180" s="109">
        <v>1687431.13</v>
      </c>
      <c r="J180" s="109">
        <f t="shared" si="14"/>
        <v>-1555640.9589999998</v>
      </c>
      <c r="K180" s="109">
        <f t="shared" si="15"/>
        <v>35551.705152414346</v>
      </c>
      <c r="L180" s="109">
        <f t="shared" si="15"/>
        <v>282558.72592392773</v>
      </c>
      <c r="M180" s="109">
        <f t="shared" si="15"/>
        <v>172642.55004046398</v>
      </c>
      <c r="N180" s="109">
        <f t="shared" si="15"/>
        <v>455201.27596439165</v>
      </c>
      <c r="O180" s="109">
        <f t="shared" si="15"/>
        <v>-419649.57081197732</v>
      </c>
    </row>
    <row r="181" spans="1:15">
      <c r="A181" s="21" t="s">
        <v>372</v>
      </c>
      <c r="B181" s="21">
        <v>3609</v>
      </c>
      <c r="C181" s="21" t="s">
        <v>309</v>
      </c>
      <c r="D181" s="21" t="s">
        <v>216</v>
      </c>
      <c r="E181" s="110">
        <v>3547</v>
      </c>
      <c r="F181" s="110">
        <v>184126.424</v>
      </c>
      <c r="G181" s="110">
        <v>1220308.287</v>
      </c>
      <c r="H181" s="110">
        <v>727953.85199999996</v>
      </c>
      <c r="I181" s="110">
        <v>1948262.139</v>
      </c>
      <c r="J181" s="110">
        <f t="shared" si="14"/>
        <v>-1764135.7149999999</v>
      </c>
      <c r="K181" s="110">
        <f t="shared" si="15"/>
        <v>51910.466309557371</v>
      </c>
      <c r="L181" s="110">
        <f t="shared" si="15"/>
        <v>344039.55088807439</v>
      </c>
      <c r="M181" s="110">
        <f t="shared" si="15"/>
        <v>205230.85762616294</v>
      </c>
      <c r="N181" s="110">
        <f t="shared" si="15"/>
        <v>549270.40851423738</v>
      </c>
      <c r="O181" s="110">
        <f t="shared" si="15"/>
        <v>-497359.94220467994</v>
      </c>
    </row>
    <row r="182" spans="1:15">
      <c r="A182" s="108" t="s">
        <v>372</v>
      </c>
      <c r="B182" s="108">
        <v>3709</v>
      </c>
      <c r="C182" s="108" t="s">
        <v>310</v>
      </c>
      <c r="D182" s="108" t="s">
        <v>166</v>
      </c>
      <c r="E182" s="109">
        <v>3323</v>
      </c>
      <c r="F182" s="109">
        <v>76489.365000000005</v>
      </c>
      <c r="G182" s="109">
        <v>900289.93299999996</v>
      </c>
      <c r="H182" s="109">
        <v>633854.74300000002</v>
      </c>
      <c r="I182" s="109">
        <v>1534144.676</v>
      </c>
      <c r="J182" s="109">
        <f t="shared" si="14"/>
        <v>-1457655.311</v>
      </c>
      <c r="K182" s="109">
        <f t="shared" si="15"/>
        <v>23018.165814023476</v>
      </c>
      <c r="L182" s="109">
        <f t="shared" si="15"/>
        <v>270926.85314474872</v>
      </c>
      <c r="M182" s="109">
        <f t="shared" si="15"/>
        <v>190747.74089678001</v>
      </c>
      <c r="N182" s="109">
        <f t="shared" si="15"/>
        <v>461674.59404152876</v>
      </c>
      <c r="O182" s="109">
        <f t="shared" si="15"/>
        <v>-438656.4282275053</v>
      </c>
    </row>
    <row r="183" spans="1:15">
      <c r="A183" s="21" t="s">
        <v>372</v>
      </c>
      <c r="B183" s="21">
        <v>3710</v>
      </c>
      <c r="C183" s="21" t="s">
        <v>311</v>
      </c>
      <c r="D183" s="21" t="s">
        <v>197</v>
      </c>
      <c r="E183" s="110">
        <v>3234</v>
      </c>
      <c r="F183" s="110">
        <v>121208.02099999999</v>
      </c>
      <c r="G183" s="110">
        <v>915893.97499999998</v>
      </c>
      <c r="H183" s="110">
        <v>245108.82</v>
      </c>
      <c r="I183" s="110">
        <v>1161002.7949999999</v>
      </c>
      <c r="J183" s="110">
        <f t="shared" si="14"/>
        <v>-1039794.774</v>
      </c>
      <c r="K183" s="110">
        <f t="shared" si="15"/>
        <v>37479.28911564625</v>
      </c>
      <c r="L183" s="110">
        <f t="shared" si="15"/>
        <v>283207.78447742731</v>
      </c>
      <c r="M183" s="110">
        <f t="shared" si="15"/>
        <v>75791.224489795917</v>
      </c>
      <c r="N183" s="110">
        <f t="shared" si="15"/>
        <v>358999.00896722323</v>
      </c>
      <c r="O183" s="110">
        <f t="shared" si="15"/>
        <v>-321519.71985157701</v>
      </c>
    </row>
    <row r="184" spans="1:15">
      <c r="A184" s="108" t="s">
        <v>372</v>
      </c>
      <c r="B184" s="108">
        <v>3711</v>
      </c>
      <c r="C184" s="108" t="s">
        <v>312</v>
      </c>
      <c r="D184" s="108" t="s">
        <v>226</v>
      </c>
      <c r="E184" s="109">
        <v>2566</v>
      </c>
      <c r="F184" s="109">
        <v>246671.20499999999</v>
      </c>
      <c r="G184" s="109">
        <v>859832.28399999999</v>
      </c>
      <c r="H184" s="109">
        <v>330501.761</v>
      </c>
      <c r="I184" s="109">
        <v>1190334.0449999999</v>
      </c>
      <c r="J184" s="109">
        <f t="shared" si="14"/>
        <v>-943662.84</v>
      </c>
      <c r="K184" s="109">
        <f t="shared" si="15"/>
        <v>96130.633281371789</v>
      </c>
      <c r="L184" s="109">
        <f t="shared" si="15"/>
        <v>335086.62665627437</v>
      </c>
      <c r="M184" s="109">
        <f t="shared" si="15"/>
        <v>128800.37451286049</v>
      </c>
      <c r="N184" s="109">
        <f t="shared" si="15"/>
        <v>463887.0011691348</v>
      </c>
      <c r="O184" s="109">
        <f t="shared" si="15"/>
        <v>-367756.36788776302</v>
      </c>
    </row>
    <row r="185" spans="1:15">
      <c r="A185" s="21" t="s">
        <v>372</v>
      </c>
      <c r="B185" s="21">
        <v>3713</v>
      </c>
      <c r="C185" s="21" t="s">
        <v>313</v>
      </c>
      <c r="D185" s="21" t="s">
        <v>217</v>
      </c>
      <c r="E185" s="110">
        <v>2306</v>
      </c>
      <c r="F185" s="110">
        <v>52998.057000000001</v>
      </c>
      <c r="G185" s="110">
        <v>636728.18299999996</v>
      </c>
      <c r="H185" s="110">
        <v>223010.182</v>
      </c>
      <c r="I185" s="110">
        <v>859738.36499999999</v>
      </c>
      <c r="J185" s="110">
        <f t="shared" si="14"/>
        <v>-806740.30799999996</v>
      </c>
      <c r="K185" s="110">
        <f t="shared" si="15"/>
        <v>22982.678664353858</v>
      </c>
      <c r="L185" s="110">
        <f t="shared" si="15"/>
        <v>276118.03252385079</v>
      </c>
      <c r="M185" s="110">
        <f t="shared" si="15"/>
        <v>96708.665221162199</v>
      </c>
      <c r="N185" s="110">
        <f t="shared" si="15"/>
        <v>372826.69774501299</v>
      </c>
      <c r="O185" s="110">
        <f t="shared" si="15"/>
        <v>-349844.01908065908</v>
      </c>
    </row>
    <row r="186" spans="1:15">
      <c r="A186" s="108" t="s">
        <v>372</v>
      </c>
      <c r="B186" s="108">
        <v>3714</v>
      </c>
      <c r="C186" s="108" t="s">
        <v>314</v>
      </c>
      <c r="D186" s="108" t="s">
        <v>227</v>
      </c>
      <c r="E186" s="109">
        <v>2111</v>
      </c>
      <c r="F186" s="109">
        <v>130741.167</v>
      </c>
      <c r="G186" s="109">
        <v>542260.777</v>
      </c>
      <c r="H186" s="109">
        <v>417389.96899999998</v>
      </c>
      <c r="I186" s="109">
        <v>959650.74600000004</v>
      </c>
      <c r="J186" s="109">
        <f t="shared" si="14"/>
        <v>-828909.57900000003</v>
      </c>
      <c r="K186" s="109">
        <f t="shared" si="15"/>
        <v>61933.286120322125</v>
      </c>
      <c r="L186" s="109">
        <f t="shared" si="15"/>
        <v>256873.88773093323</v>
      </c>
      <c r="M186" s="109">
        <f t="shared" si="15"/>
        <v>197721.44433917574</v>
      </c>
      <c r="N186" s="109">
        <f t="shared" si="15"/>
        <v>454595.33207010897</v>
      </c>
      <c r="O186" s="109">
        <f t="shared" si="15"/>
        <v>-392662.04594978684</v>
      </c>
    </row>
    <row r="187" spans="1:15">
      <c r="A187" s="21" t="s">
        <v>372</v>
      </c>
      <c r="B187" s="21">
        <v>3811</v>
      </c>
      <c r="C187" s="21" t="s">
        <v>315</v>
      </c>
      <c r="D187" s="21" t="s">
        <v>198</v>
      </c>
      <c r="E187" s="110">
        <v>2015</v>
      </c>
      <c r="F187" s="110">
        <v>73744.72</v>
      </c>
      <c r="G187" s="110">
        <v>550111.44499999995</v>
      </c>
      <c r="H187" s="110">
        <v>330421.78999999998</v>
      </c>
      <c r="I187" s="110">
        <v>880533.23499999999</v>
      </c>
      <c r="J187" s="110">
        <f t="shared" si="14"/>
        <v>-806788.51500000001</v>
      </c>
      <c r="K187" s="110">
        <f t="shared" si="15"/>
        <v>36597.875930521092</v>
      </c>
      <c r="L187" s="110">
        <f t="shared" si="15"/>
        <v>273008.16129032255</v>
      </c>
      <c r="M187" s="110">
        <f t="shared" si="15"/>
        <v>163981.03722084366</v>
      </c>
      <c r="N187" s="110">
        <f t="shared" si="15"/>
        <v>436989.19851116627</v>
      </c>
      <c r="O187" s="110">
        <f t="shared" si="15"/>
        <v>-400391.32258064515</v>
      </c>
    </row>
    <row r="188" spans="1:15">
      <c r="A188" s="108" t="s">
        <v>372</v>
      </c>
      <c r="B188" s="108">
        <v>4100</v>
      </c>
      <c r="C188" s="108" t="s">
        <v>317</v>
      </c>
      <c r="D188" s="108" t="s">
        <v>199</v>
      </c>
      <c r="E188" s="109">
        <v>1880</v>
      </c>
      <c r="F188" s="109">
        <v>162776.18100000001</v>
      </c>
      <c r="G188" s="109">
        <v>684710.43900000001</v>
      </c>
      <c r="H188" s="109">
        <v>276155.76699999999</v>
      </c>
      <c r="I188" s="109">
        <v>960866.20600000001</v>
      </c>
      <c r="J188" s="109">
        <f t="shared" si="14"/>
        <v>-798090.02500000002</v>
      </c>
      <c r="K188" s="109">
        <f t="shared" si="15"/>
        <v>86583.075000000012</v>
      </c>
      <c r="L188" s="109">
        <f t="shared" si="15"/>
        <v>364207.68031914893</v>
      </c>
      <c r="M188" s="109">
        <f t="shared" si="15"/>
        <v>146891.36542553193</v>
      </c>
      <c r="N188" s="109">
        <f t="shared" si="15"/>
        <v>511099.04574468086</v>
      </c>
      <c r="O188" s="109">
        <f t="shared" si="15"/>
        <v>-424515.9707446809</v>
      </c>
    </row>
    <row r="189" spans="1:15">
      <c r="A189" s="21" t="s">
        <v>372</v>
      </c>
      <c r="B189" s="21">
        <v>4200</v>
      </c>
      <c r="C189" s="21" t="s">
        <v>316</v>
      </c>
      <c r="D189" s="21" t="s">
        <v>223</v>
      </c>
      <c r="E189" s="110">
        <v>1798</v>
      </c>
      <c r="F189" s="110">
        <v>71990.482000000004</v>
      </c>
      <c r="G189" s="110">
        <v>536423.06700000004</v>
      </c>
      <c r="H189" s="110">
        <v>338960.30099999998</v>
      </c>
      <c r="I189" s="110">
        <v>875383.36800000002</v>
      </c>
      <c r="J189" s="110">
        <f t="shared" si="14"/>
        <v>-803392.88600000006</v>
      </c>
      <c r="K189" s="110">
        <f t="shared" si="15"/>
        <v>40039.200222469408</v>
      </c>
      <c r="L189" s="110">
        <f t="shared" si="15"/>
        <v>298344.30867630703</v>
      </c>
      <c r="M189" s="110">
        <f t="shared" si="15"/>
        <v>188520.74582869856</v>
      </c>
      <c r="N189" s="110">
        <f t="shared" si="15"/>
        <v>486865.05450500554</v>
      </c>
      <c r="O189" s="110">
        <f t="shared" si="15"/>
        <v>-446825.85428253619</v>
      </c>
    </row>
    <row r="190" spans="1:15">
      <c r="A190" s="108" t="s">
        <v>372</v>
      </c>
      <c r="B190" s="108">
        <v>4502</v>
      </c>
      <c r="C190" s="108" t="s">
        <v>1254</v>
      </c>
      <c r="D190" s="108" t="s">
        <v>167</v>
      </c>
      <c r="E190" s="109">
        <v>1779</v>
      </c>
      <c r="F190" s="109">
        <v>13108.022999999999</v>
      </c>
      <c r="G190" s="109">
        <v>436309.19199999998</v>
      </c>
      <c r="H190" s="109">
        <v>442943.49400000001</v>
      </c>
      <c r="I190" s="109">
        <v>879252.68599999999</v>
      </c>
      <c r="J190" s="109">
        <f t="shared" si="14"/>
        <v>-866144.66299999994</v>
      </c>
      <c r="K190" s="109">
        <f t="shared" si="15"/>
        <v>7368.1973018549743</v>
      </c>
      <c r="L190" s="109">
        <f t="shared" si="15"/>
        <v>245255.30747611017</v>
      </c>
      <c r="M190" s="109">
        <f t="shared" si="15"/>
        <v>248984.53850477797</v>
      </c>
      <c r="N190" s="109">
        <f t="shared" si="15"/>
        <v>494239.84598088812</v>
      </c>
      <c r="O190" s="109">
        <f t="shared" si="15"/>
        <v>-486871.6486790331</v>
      </c>
    </row>
    <row r="191" spans="1:15">
      <c r="A191" s="21" t="s">
        <v>372</v>
      </c>
      <c r="B191" s="21">
        <v>4604</v>
      </c>
      <c r="C191" s="21" t="s">
        <v>318</v>
      </c>
      <c r="D191" s="21" t="s">
        <v>178</v>
      </c>
      <c r="E191" s="110">
        <v>1641</v>
      </c>
      <c r="F191" s="110">
        <v>62930.784</v>
      </c>
      <c r="G191" s="110">
        <v>648121.05700000003</v>
      </c>
      <c r="H191" s="110">
        <v>190360.323</v>
      </c>
      <c r="I191" s="110">
        <v>838481.38</v>
      </c>
      <c r="J191" s="110">
        <f t="shared" si="14"/>
        <v>-775550.59600000002</v>
      </c>
      <c r="K191" s="110">
        <f t="shared" si="15"/>
        <v>38349.045703839125</v>
      </c>
      <c r="L191" s="110">
        <f t="shared" si="15"/>
        <v>394954.94028031692</v>
      </c>
      <c r="M191" s="110">
        <f t="shared" si="15"/>
        <v>116002.63436928703</v>
      </c>
      <c r="N191" s="110">
        <f t="shared" si="15"/>
        <v>510957.57464960386</v>
      </c>
      <c r="O191" s="110">
        <f t="shared" si="15"/>
        <v>-472608.52894576482</v>
      </c>
    </row>
    <row r="192" spans="1:15">
      <c r="A192" s="108" t="s">
        <v>372</v>
      </c>
      <c r="B192" s="108">
        <v>4607</v>
      </c>
      <c r="C192" s="108" t="s">
        <v>319</v>
      </c>
      <c r="D192" s="108" t="s">
        <v>224</v>
      </c>
      <c r="E192" s="109">
        <v>1610</v>
      </c>
      <c r="F192" s="109">
        <v>92295.453999999998</v>
      </c>
      <c r="G192" s="109">
        <v>465800.897</v>
      </c>
      <c r="H192" s="109">
        <v>312650.45400000003</v>
      </c>
      <c r="I192" s="109">
        <v>778451.35100000002</v>
      </c>
      <c r="J192" s="109">
        <f t="shared" si="14"/>
        <v>-686155.897</v>
      </c>
      <c r="K192" s="109">
        <f t="shared" si="15"/>
        <v>57326.368944099377</v>
      </c>
      <c r="L192" s="109">
        <f t="shared" si="15"/>
        <v>289317.32732919254</v>
      </c>
      <c r="M192" s="109">
        <f t="shared" si="15"/>
        <v>194192.82857142857</v>
      </c>
      <c r="N192" s="109">
        <f t="shared" si="15"/>
        <v>483510.15590062115</v>
      </c>
      <c r="O192" s="109">
        <f t="shared" si="15"/>
        <v>-426183.78695652174</v>
      </c>
    </row>
    <row r="193" spans="1:15">
      <c r="A193" s="21" t="s">
        <v>372</v>
      </c>
      <c r="B193" s="21">
        <v>4803</v>
      </c>
      <c r="C193" s="21" t="s">
        <v>1255</v>
      </c>
      <c r="D193" s="21" t="s">
        <v>168</v>
      </c>
      <c r="E193" s="110">
        <v>1595</v>
      </c>
      <c r="F193" s="110">
        <v>49338.235000000001</v>
      </c>
      <c r="G193" s="110">
        <v>333374.527</v>
      </c>
      <c r="H193" s="110">
        <v>389947.83299999998</v>
      </c>
      <c r="I193" s="110">
        <v>723322.36</v>
      </c>
      <c r="J193" s="110">
        <f t="shared" si="14"/>
        <v>-673984.125</v>
      </c>
      <c r="K193" s="110">
        <f t="shared" si="15"/>
        <v>30933.062695924764</v>
      </c>
      <c r="L193" s="110">
        <f t="shared" si="15"/>
        <v>209012.24263322886</v>
      </c>
      <c r="M193" s="110">
        <f t="shared" si="15"/>
        <v>244481.39999999997</v>
      </c>
      <c r="N193" s="110">
        <f t="shared" si="15"/>
        <v>453493.64263322885</v>
      </c>
      <c r="O193" s="110">
        <f t="shared" si="15"/>
        <v>-422560.57993730408</v>
      </c>
    </row>
    <row r="194" spans="1:15">
      <c r="A194" s="108" t="s">
        <v>372</v>
      </c>
      <c r="B194" s="108">
        <v>4901</v>
      </c>
      <c r="C194" s="108" t="s">
        <v>320</v>
      </c>
      <c r="D194" s="108" t="s">
        <v>169</v>
      </c>
      <c r="E194" s="109">
        <v>1268</v>
      </c>
      <c r="F194" s="109">
        <v>64807.828999999998</v>
      </c>
      <c r="G194" s="109">
        <v>425079.94300000003</v>
      </c>
      <c r="H194" s="109">
        <v>153619.36799999999</v>
      </c>
      <c r="I194" s="109">
        <v>578699.31099999999</v>
      </c>
      <c r="J194" s="109">
        <f t="shared" si="14"/>
        <v>-513891.48199999996</v>
      </c>
      <c r="K194" s="109">
        <f t="shared" si="15"/>
        <v>51110.275236593065</v>
      </c>
      <c r="L194" s="109">
        <f t="shared" si="15"/>
        <v>335236.54810725554</v>
      </c>
      <c r="M194" s="109">
        <f t="shared" si="15"/>
        <v>121150.92113564668</v>
      </c>
      <c r="N194" s="109">
        <f t="shared" si="15"/>
        <v>456387.46924290218</v>
      </c>
      <c r="O194" s="109">
        <f t="shared" si="15"/>
        <v>-405277.19400630909</v>
      </c>
    </row>
    <row r="195" spans="1:15">
      <c r="A195" s="21" t="s">
        <v>372</v>
      </c>
      <c r="B195" s="21">
        <v>4902</v>
      </c>
      <c r="C195" s="21" t="s">
        <v>322</v>
      </c>
      <c r="D195" s="21" t="s">
        <v>190</v>
      </c>
      <c r="E195" s="110">
        <v>1193</v>
      </c>
      <c r="F195" s="110">
        <v>111907.694</v>
      </c>
      <c r="G195" s="110">
        <v>361746.23700000002</v>
      </c>
      <c r="H195" s="110">
        <v>255756.04699999999</v>
      </c>
      <c r="I195" s="110">
        <v>617502.28399999999</v>
      </c>
      <c r="J195" s="110">
        <f t="shared" si="14"/>
        <v>-505594.58999999997</v>
      </c>
      <c r="K195" s="110">
        <f t="shared" si="15"/>
        <v>93803.599329421631</v>
      </c>
      <c r="L195" s="110">
        <f t="shared" si="15"/>
        <v>303224.00419111486</v>
      </c>
      <c r="M195" s="110">
        <f t="shared" si="15"/>
        <v>214380.59262363787</v>
      </c>
      <c r="N195" s="110">
        <f t="shared" si="15"/>
        <v>517604.59681475279</v>
      </c>
      <c r="O195" s="110">
        <f t="shared" si="15"/>
        <v>-423800.99748533109</v>
      </c>
    </row>
    <row r="196" spans="1:15">
      <c r="A196" s="108" t="s">
        <v>372</v>
      </c>
      <c r="B196" s="108">
        <v>4911</v>
      </c>
      <c r="C196" s="108" t="s">
        <v>321</v>
      </c>
      <c r="D196" s="108" t="s">
        <v>176</v>
      </c>
      <c r="E196" s="109">
        <v>1177</v>
      </c>
      <c r="F196" s="109">
        <v>72717.788</v>
      </c>
      <c r="G196" s="109">
        <v>415594</v>
      </c>
      <c r="H196" s="109">
        <v>175323.40400000001</v>
      </c>
      <c r="I196" s="109">
        <v>590917.40399999998</v>
      </c>
      <c r="J196" s="109">
        <f t="shared" si="14"/>
        <v>-518199.61599999998</v>
      </c>
      <c r="K196" s="109">
        <f t="shared" si="15"/>
        <v>61782.317757009347</v>
      </c>
      <c r="L196" s="109">
        <f t="shared" si="15"/>
        <v>353096.00679694139</v>
      </c>
      <c r="M196" s="109">
        <f t="shared" si="15"/>
        <v>148957.86236193715</v>
      </c>
      <c r="N196" s="109">
        <f t="shared" si="15"/>
        <v>502053.86915887852</v>
      </c>
      <c r="O196" s="109">
        <f t="shared" si="15"/>
        <v>-440271.55140186916</v>
      </c>
    </row>
    <row r="197" spans="1:15">
      <c r="A197" s="21" t="s">
        <v>372</v>
      </c>
      <c r="B197" s="21">
        <v>5200</v>
      </c>
      <c r="C197" s="21" t="s">
        <v>323</v>
      </c>
      <c r="D197" s="21" t="s">
        <v>230</v>
      </c>
      <c r="E197" s="110">
        <v>1115</v>
      </c>
      <c r="F197" s="110">
        <v>33575.921999999999</v>
      </c>
      <c r="G197" s="110">
        <v>336798.22899999999</v>
      </c>
      <c r="H197" s="110">
        <v>234237.88099999999</v>
      </c>
      <c r="I197" s="110">
        <v>571036.11</v>
      </c>
      <c r="J197" s="110">
        <f t="shared" si="14"/>
        <v>-537460.18799999997</v>
      </c>
      <c r="K197" s="110">
        <f t="shared" si="15"/>
        <v>30112.93452914798</v>
      </c>
      <c r="L197" s="110">
        <f t="shared" si="15"/>
        <v>302061.19192825112</v>
      </c>
      <c r="M197" s="110">
        <f t="shared" si="15"/>
        <v>210078.81704035873</v>
      </c>
      <c r="N197" s="110">
        <f t="shared" si="15"/>
        <v>512140.00896860991</v>
      </c>
      <c r="O197" s="110">
        <f t="shared" si="15"/>
        <v>-482027.07443946187</v>
      </c>
    </row>
    <row r="198" spans="1:15">
      <c r="A198" s="108" t="s">
        <v>372</v>
      </c>
      <c r="B198" s="108">
        <v>5508</v>
      </c>
      <c r="C198" s="108" t="s">
        <v>325</v>
      </c>
      <c r="D198" s="108" t="s">
        <v>184</v>
      </c>
      <c r="E198" s="109">
        <v>1024</v>
      </c>
      <c r="F198" s="109">
        <v>47002.548000000003</v>
      </c>
      <c r="G198" s="109">
        <v>351838.95400000003</v>
      </c>
      <c r="H198" s="109">
        <v>156936.13099999999</v>
      </c>
      <c r="I198" s="109">
        <v>508775.08500000002</v>
      </c>
      <c r="J198" s="109">
        <f t="shared" si="14"/>
        <v>-461772.53700000001</v>
      </c>
      <c r="K198" s="109">
        <f t="shared" ref="K198:O229" si="16">(F198/$E198)*1000</f>
        <v>45900.92578125</v>
      </c>
      <c r="L198" s="109">
        <f t="shared" si="16"/>
        <v>343592.728515625</v>
      </c>
      <c r="M198" s="109">
        <f t="shared" si="16"/>
        <v>153257.9404296875</v>
      </c>
      <c r="N198" s="109">
        <f t="shared" si="16"/>
        <v>496850.6689453125</v>
      </c>
      <c r="O198" s="109">
        <f t="shared" si="16"/>
        <v>-450949.7431640625</v>
      </c>
    </row>
    <row r="199" spans="1:15">
      <c r="A199" s="21" t="s">
        <v>372</v>
      </c>
      <c r="B199" s="21">
        <v>5604</v>
      </c>
      <c r="C199" s="21" t="s">
        <v>324</v>
      </c>
      <c r="D199" s="21" t="s">
        <v>200</v>
      </c>
      <c r="E199" s="110">
        <v>1016</v>
      </c>
      <c r="F199" s="110">
        <v>62225.612999999998</v>
      </c>
      <c r="G199" s="110">
        <v>377175.06599999999</v>
      </c>
      <c r="H199" s="110">
        <v>227363.78899999999</v>
      </c>
      <c r="I199" s="110">
        <v>604538.85499999998</v>
      </c>
      <c r="J199" s="110">
        <f t="shared" si="14"/>
        <v>-542313.24199999997</v>
      </c>
      <c r="K199" s="110">
        <f t="shared" si="16"/>
        <v>61245.682086614172</v>
      </c>
      <c r="L199" s="110">
        <f t="shared" si="16"/>
        <v>371235.30118110235</v>
      </c>
      <c r="M199" s="110">
        <f t="shared" si="16"/>
        <v>223783.25688976378</v>
      </c>
      <c r="N199" s="110">
        <f t="shared" si="16"/>
        <v>595018.55807086616</v>
      </c>
      <c r="O199" s="110">
        <f t="shared" si="16"/>
        <v>-533772.87598425196</v>
      </c>
    </row>
    <row r="200" spans="1:15">
      <c r="A200" s="108" t="s">
        <v>372</v>
      </c>
      <c r="B200" s="108">
        <v>5609</v>
      </c>
      <c r="C200" s="108" t="s">
        <v>328</v>
      </c>
      <c r="D200" s="108" t="s">
        <v>206</v>
      </c>
      <c r="E200" s="109">
        <v>962</v>
      </c>
      <c r="F200" s="109">
        <v>37595.298000000003</v>
      </c>
      <c r="G200" s="109">
        <v>412253.27299999999</v>
      </c>
      <c r="H200" s="109">
        <v>161704.12</v>
      </c>
      <c r="I200" s="109">
        <v>573957.39300000004</v>
      </c>
      <c r="J200" s="109">
        <f t="shared" si="14"/>
        <v>-536362.09500000009</v>
      </c>
      <c r="K200" s="109">
        <f t="shared" si="16"/>
        <v>39080.351351351354</v>
      </c>
      <c r="L200" s="109">
        <f t="shared" si="16"/>
        <v>428537.7058212058</v>
      </c>
      <c r="M200" s="109">
        <f t="shared" si="16"/>
        <v>168091.60083160084</v>
      </c>
      <c r="N200" s="109">
        <f t="shared" si="16"/>
        <v>596629.3066528067</v>
      </c>
      <c r="O200" s="109">
        <f t="shared" si="16"/>
        <v>-557548.95530145545</v>
      </c>
    </row>
    <row r="201" spans="1:15">
      <c r="A201" s="21" t="s">
        <v>372</v>
      </c>
      <c r="B201" s="21">
        <v>5611</v>
      </c>
      <c r="C201" s="21" t="s">
        <v>326</v>
      </c>
      <c r="D201" s="21" t="s">
        <v>180</v>
      </c>
      <c r="E201" s="110">
        <v>945</v>
      </c>
      <c r="F201" s="110">
        <v>39561.449000000001</v>
      </c>
      <c r="G201" s="110">
        <v>334856.95299999998</v>
      </c>
      <c r="H201" s="110">
        <v>89693.462</v>
      </c>
      <c r="I201" s="110">
        <v>424550.41499999998</v>
      </c>
      <c r="J201" s="110">
        <f t="shared" si="14"/>
        <v>-384988.96599999996</v>
      </c>
      <c r="K201" s="110">
        <f t="shared" si="16"/>
        <v>41863.967195767196</v>
      </c>
      <c r="L201" s="110">
        <f t="shared" si="16"/>
        <v>354345.98201058194</v>
      </c>
      <c r="M201" s="110">
        <f t="shared" si="16"/>
        <v>94913.716402116406</v>
      </c>
      <c r="N201" s="110">
        <f t="shared" si="16"/>
        <v>449259.6984126984</v>
      </c>
      <c r="O201" s="110">
        <f t="shared" si="16"/>
        <v>-407395.73121693113</v>
      </c>
    </row>
    <row r="202" spans="1:15">
      <c r="A202" s="108" t="s">
        <v>372</v>
      </c>
      <c r="B202" s="108">
        <v>5612</v>
      </c>
      <c r="C202" s="108" t="s">
        <v>327</v>
      </c>
      <c r="D202" s="108" t="s">
        <v>191</v>
      </c>
      <c r="E202" s="109">
        <v>895</v>
      </c>
      <c r="F202" s="109">
        <v>37179.944000000003</v>
      </c>
      <c r="G202" s="109">
        <v>281553.53399999999</v>
      </c>
      <c r="H202" s="109">
        <v>133764.23300000001</v>
      </c>
      <c r="I202" s="109">
        <v>415317.76699999999</v>
      </c>
      <c r="J202" s="109">
        <f t="shared" si="14"/>
        <v>-378137.82299999997</v>
      </c>
      <c r="K202" s="109">
        <f t="shared" si="16"/>
        <v>41541.836871508378</v>
      </c>
      <c r="L202" s="109">
        <f t="shared" si="16"/>
        <v>314584.95418994414</v>
      </c>
      <c r="M202" s="109">
        <f t="shared" si="16"/>
        <v>149457.24357541901</v>
      </c>
      <c r="N202" s="109">
        <f t="shared" si="16"/>
        <v>464042.19776536315</v>
      </c>
      <c r="O202" s="109">
        <f t="shared" si="16"/>
        <v>-422500.36089385475</v>
      </c>
    </row>
    <row r="203" spans="1:15">
      <c r="A203" s="21" t="s">
        <v>372</v>
      </c>
      <c r="B203" s="21">
        <v>5706</v>
      </c>
      <c r="C203" s="21" t="s">
        <v>329</v>
      </c>
      <c r="D203" s="21" t="s">
        <v>174</v>
      </c>
      <c r="E203" s="110">
        <v>877</v>
      </c>
      <c r="F203" s="110">
        <v>46613.949000000001</v>
      </c>
      <c r="G203" s="110">
        <v>284437.05</v>
      </c>
      <c r="H203" s="110">
        <v>126107.121</v>
      </c>
      <c r="I203" s="110">
        <v>410544.17099999997</v>
      </c>
      <c r="J203" s="110">
        <f t="shared" si="14"/>
        <v>-363930.22199999995</v>
      </c>
      <c r="K203" s="110">
        <f t="shared" si="16"/>
        <v>53151.595210946412</v>
      </c>
      <c r="L203" s="110">
        <f t="shared" si="16"/>
        <v>324329.58950969216</v>
      </c>
      <c r="M203" s="110">
        <f t="shared" si="16"/>
        <v>143793.75256556444</v>
      </c>
      <c r="N203" s="110">
        <f t="shared" si="16"/>
        <v>468123.34207525651</v>
      </c>
      <c r="O203" s="110">
        <f t="shared" si="16"/>
        <v>-414971.74686431012</v>
      </c>
    </row>
    <row r="204" spans="1:15">
      <c r="A204" s="108" t="s">
        <v>372</v>
      </c>
      <c r="B204" s="108">
        <v>6000</v>
      </c>
      <c r="C204" s="108" t="s">
        <v>330</v>
      </c>
      <c r="D204" s="108" t="s">
        <v>225</v>
      </c>
      <c r="E204" s="109">
        <v>774</v>
      </c>
      <c r="F204" s="109">
        <v>74000.421000000002</v>
      </c>
      <c r="G204" s="109">
        <v>260316.37899999999</v>
      </c>
      <c r="H204" s="109">
        <v>138674.75200000001</v>
      </c>
      <c r="I204" s="109">
        <v>398991.13099999999</v>
      </c>
      <c r="J204" s="109">
        <f t="shared" si="14"/>
        <v>-324990.70999999996</v>
      </c>
      <c r="K204" s="109">
        <f t="shared" si="16"/>
        <v>95607.77906976745</v>
      </c>
      <c r="L204" s="109">
        <f t="shared" si="16"/>
        <v>336326.07105943153</v>
      </c>
      <c r="M204" s="109">
        <f t="shared" si="16"/>
        <v>179166.34625322997</v>
      </c>
      <c r="N204" s="109">
        <f t="shared" si="16"/>
        <v>515492.41731266148</v>
      </c>
      <c r="O204" s="109">
        <f t="shared" si="16"/>
        <v>-419884.63824289403</v>
      </c>
    </row>
    <row r="205" spans="1:15">
      <c r="A205" s="21" t="s">
        <v>372</v>
      </c>
      <c r="B205" s="21">
        <v>6100</v>
      </c>
      <c r="C205" s="21" t="s">
        <v>337</v>
      </c>
      <c r="D205" s="21" t="s">
        <v>229</v>
      </c>
      <c r="E205" s="110">
        <v>690</v>
      </c>
      <c r="F205" s="110">
        <v>9430.4599999999991</v>
      </c>
      <c r="G205" s="110">
        <v>164841.69699999999</v>
      </c>
      <c r="H205" s="110">
        <v>156788.65100000001</v>
      </c>
      <c r="I205" s="110">
        <v>321630.348</v>
      </c>
      <c r="J205" s="110">
        <f t="shared" si="14"/>
        <v>-312199.88799999998</v>
      </c>
      <c r="K205" s="110">
        <f t="shared" si="16"/>
        <v>13667.333333333332</v>
      </c>
      <c r="L205" s="110">
        <f t="shared" si="16"/>
        <v>238901.01014492751</v>
      </c>
      <c r="M205" s="110">
        <f t="shared" si="16"/>
        <v>227229.92898550726</v>
      </c>
      <c r="N205" s="110">
        <f t="shared" si="16"/>
        <v>466130.93913043482</v>
      </c>
      <c r="O205" s="110">
        <f t="shared" si="16"/>
        <v>-452463.60579710139</v>
      </c>
    </row>
    <row r="206" spans="1:15">
      <c r="A206" s="108" t="s">
        <v>372</v>
      </c>
      <c r="B206" s="108">
        <v>6250</v>
      </c>
      <c r="C206" s="108" t="s">
        <v>332</v>
      </c>
      <c r="D206" s="108" t="s">
        <v>209</v>
      </c>
      <c r="E206" s="109">
        <v>676</v>
      </c>
      <c r="F206" s="109">
        <v>29324.33</v>
      </c>
      <c r="G206" s="109">
        <v>211006.166</v>
      </c>
      <c r="H206" s="109">
        <v>61669.504999999997</v>
      </c>
      <c r="I206" s="109">
        <v>272675.67099999997</v>
      </c>
      <c r="J206" s="109">
        <f t="shared" si="14"/>
        <v>-243351.34099999996</v>
      </c>
      <c r="K206" s="109">
        <f t="shared" si="16"/>
        <v>43379.186390532544</v>
      </c>
      <c r="L206" s="109">
        <f t="shared" si="16"/>
        <v>312139.29881656804</v>
      </c>
      <c r="M206" s="109">
        <f t="shared" si="16"/>
        <v>91227.078402366853</v>
      </c>
      <c r="N206" s="109">
        <f t="shared" si="16"/>
        <v>403366.37721893488</v>
      </c>
      <c r="O206" s="109">
        <f t="shared" si="16"/>
        <v>-359987.19082840229</v>
      </c>
    </row>
    <row r="207" spans="1:15">
      <c r="A207" s="21" t="s">
        <v>372</v>
      </c>
      <c r="B207" s="21">
        <v>6400</v>
      </c>
      <c r="C207" s="21" t="s">
        <v>333</v>
      </c>
      <c r="D207" s="21" t="s">
        <v>179</v>
      </c>
      <c r="E207" s="110">
        <v>667</v>
      </c>
      <c r="F207" s="110">
        <v>32766.865000000002</v>
      </c>
      <c r="G207" s="110">
        <v>228821.87599999999</v>
      </c>
      <c r="H207" s="110">
        <v>119829.88800000001</v>
      </c>
      <c r="I207" s="110">
        <v>348651.76400000002</v>
      </c>
      <c r="J207" s="110">
        <f t="shared" si="14"/>
        <v>-315884.89900000003</v>
      </c>
      <c r="K207" s="110">
        <f t="shared" si="16"/>
        <v>49125.734632683663</v>
      </c>
      <c r="L207" s="110">
        <f t="shared" si="16"/>
        <v>343061.28335832083</v>
      </c>
      <c r="M207" s="110">
        <f t="shared" si="16"/>
        <v>179655.00449775113</v>
      </c>
      <c r="N207" s="110">
        <f t="shared" si="16"/>
        <v>522716.28785607195</v>
      </c>
      <c r="O207" s="110">
        <f t="shared" si="16"/>
        <v>-473590.55322338839</v>
      </c>
    </row>
    <row r="208" spans="1:15">
      <c r="A208" s="108" t="s">
        <v>372</v>
      </c>
      <c r="B208" s="108">
        <v>6513</v>
      </c>
      <c r="C208" s="108" t="s">
        <v>335</v>
      </c>
      <c r="D208" s="108" t="s">
        <v>211</v>
      </c>
      <c r="E208" s="109">
        <v>655</v>
      </c>
      <c r="F208" s="109">
        <v>26674.37</v>
      </c>
      <c r="G208" s="109">
        <v>234078.424</v>
      </c>
      <c r="H208" s="109">
        <v>84732.217999999993</v>
      </c>
      <c r="I208" s="109">
        <v>318810.64199999999</v>
      </c>
      <c r="J208" s="109">
        <f t="shared" si="14"/>
        <v>-292136.272</v>
      </c>
      <c r="K208" s="109">
        <f t="shared" si="16"/>
        <v>40724.229007633592</v>
      </c>
      <c r="L208" s="109">
        <f t="shared" si="16"/>
        <v>357371.63969465648</v>
      </c>
      <c r="M208" s="109">
        <f t="shared" si="16"/>
        <v>129362.16488549618</v>
      </c>
      <c r="N208" s="109">
        <f t="shared" si="16"/>
        <v>486733.80458015268</v>
      </c>
      <c r="O208" s="109">
        <f t="shared" si="16"/>
        <v>-446009.57557251904</v>
      </c>
    </row>
    <row r="209" spans="1:15">
      <c r="A209" s="21" t="s">
        <v>372</v>
      </c>
      <c r="B209" s="21">
        <v>6515</v>
      </c>
      <c r="C209" s="21" t="s">
        <v>336</v>
      </c>
      <c r="D209" s="21" t="s">
        <v>172</v>
      </c>
      <c r="E209" s="110">
        <v>648</v>
      </c>
      <c r="F209" s="110">
        <v>25512.454000000002</v>
      </c>
      <c r="G209" s="110">
        <v>258828.614</v>
      </c>
      <c r="H209" s="110">
        <v>183138.579</v>
      </c>
      <c r="I209" s="110">
        <v>441967.19300000003</v>
      </c>
      <c r="J209" s="110">
        <f t="shared" si="14"/>
        <v>-416454.739</v>
      </c>
      <c r="K209" s="110">
        <f t="shared" si="16"/>
        <v>39371.070987654319</v>
      </c>
      <c r="L209" s="110">
        <f t="shared" si="16"/>
        <v>399426.87345679011</v>
      </c>
      <c r="M209" s="110">
        <f t="shared" si="16"/>
        <v>282621.26388888888</v>
      </c>
      <c r="N209" s="110">
        <f t="shared" si="16"/>
        <v>682048.13734567899</v>
      </c>
      <c r="O209" s="110">
        <f t="shared" si="16"/>
        <v>-642677.06635802472</v>
      </c>
    </row>
    <row r="210" spans="1:15">
      <c r="A210" s="108" t="s">
        <v>372</v>
      </c>
      <c r="B210" s="108">
        <v>6601</v>
      </c>
      <c r="C210" s="108" t="s">
        <v>334</v>
      </c>
      <c r="D210" s="108" t="s">
        <v>231</v>
      </c>
      <c r="E210" s="109">
        <v>644</v>
      </c>
      <c r="F210" s="109">
        <v>45529.726999999999</v>
      </c>
      <c r="G210" s="109">
        <v>279772.08100000001</v>
      </c>
      <c r="H210" s="109">
        <v>166786.823</v>
      </c>
      <c r="I210" s="109">
        <v>446558.90399999998</v>
      </c>
      <c r="J210" s="109">
        <f t="shared" si="14"/>
        <v>-401029.17699999997</v>
      </c>
      <c r="K210" s="109">
        <f t="shared" si="16"/>
        <v>70698.333850931682</v>
      </c>
      <c r="L210" s="109">
        <f t="shared" si="16"/>
        <v>434428.69720496895</v>
      </c>
      <c r="M210" s="109">
        <f t="shared" si="16"/>
        <v>258985.75</v>
      </c>
      <c r="N210" s="109">
        <f t="shared" si="16"/>
        <v>693414.44720496901</v>
      </c>
      <c r="O210" s="109">
        <f t="shared" si="16"/>
        <v>-622716.11335403728</v>
      </c>
    </row>
    <row r="211" spans="1:15">
      <c r="A211" s="21" t="s">
        <v>372</v>
      </c>
      <c r="B211" s="21">
        <v>6602</v>
      </c>
      <c r="C211" s="21" t="s">
        <v>331</v>
      </c>
      <c r="D211" s="21" t="s">
        <v>220</v>
      </c>
      <c r="E211" s="110">
        <v>633</v>
      </c>
      <c r="F211" s="110">
        <v>23123.665000000001</v>
      </c>
      <c r="G211" s="110">
        <v>176860.75399999999</v>
      </c>
      <c r="H211" s="110">
        <v>90402.813999999998</v>
      </c>
      <c r="I211" s="110">
        <v>267263.56800000003</v>
      </c>
      <c r="J211" s="110">
        <f t="shared" si="14"/>
        <v>-244139.90300000002</v>
      </c>
      <c r="K211" s="110">
        <f t="shared" si="16"/>
        <v>36530.27646129542</v>
      </c>
      <c r="L211" s="110">
        <f t="shared" si="16"/>
        <v>279400.87519747234</v>
      </c>
      <c r="M211" s="110">
        <f t="shared" si="16"/>
        <v>142816.45181674566</v>
      </c>
      <c r="N211" s="110">
        <f t="shared" si="16"/>
        <v>422217.32701421803</v>
      </c>
      <c r="O211" s="110">
        <f t="shared" si="16"/>
        <v>-385687.05055292265</v>
      </c>
    </row>
    <row r="212" spans="1:15">
      <c r="A212" s="108" t="s">
        <v>372</v>
      </c>
      <c r="B212" s="108">
        <v>6607</v>
      </c>
      <c r="C212" s="108" t="s">
        <v>338</v>
      </c>
      <c r="D212" s="108" t="s">
        <v>201</v>
      </c>
      <c r="E212" s="109">
        <v>580</v>
      </c>
      <c r="F212" s="109">
        <v>45357.724000000002</v>
      </c>
      <c r="G212" s="109">
        <v>198310.39</v>
      </c>
      <c r="H212" s="109">
        <v>130385.83900000001</v>
      </c>
      <c r="I212" s="109">
        <v>328696.22899999999</v>
      </c>
      <c r="J212" s="109">
        <f t="shared" si="14"/>
        <v>-283338.505</v>
      </c>
      <c r="K212" s="109">
        <f t="shared" si="16"/>
        <v>78202.972413793104</v>
      </c>
      <c r="L212" s="109">
        <f t="shared" si="16"/>
        <v>341914.46551724139</v>
      </c>
      <c r="M212" s="109">
        <f t="shared" si="16"/>
        <v>224803.17068965518</v>
      </c>
      <c r="N212" s="109">
        <f t="shared" si="16"/>
        <v>566717.63620689651</v>
      </c>
      <c r="O212" s="109">
        <f t="shared" si="16"/>
        <v>-488514.66379310348</v>
      </c>
    </row>
    <row r="213" spans="1:15">
      <c r="A213" s="21" t="s">
        <v>372</v>
      </c>
      <c r="B213" s="21">
        <v>6611</v>
      </c>
      <c r="C213" s="21" t="s">
        <v>339</v>
      </c>
      <c r="D213" s="21" t="s">
        <v>221</v>
      </c>
      <c r="E213" s="110">
        <v>560</v>
      </c>
      <c r="F213" s="110">
        <v>17314.28</v>
      </c>
      <c r="G213" s="110">
        <v>127315.15399999999</v>
      </c>
      <c r="H213" s="110">
        <v>98326.600999999995</v>
      </c>
      <c r="I213" s="110">
        <v>225641.755</v>
      </c>
      <c r="J213" s="110">
        <f t="shared" si="14"/>
        <v>-208327.47500000001</v>
      </c>
      <c r="K213" s="110">
        <f t="shared" si="16"/>
        <v>30918.357142857141</v>
      </c>
      <c r="L213" s="110">
        <f t="shared" si="16"/>
        <v>227348.48928571425</v>
      </c>
      <c r="M213" s="110">
        <f t="shared" si="16"/>
        <v>175583.21607142856</v>
      </c>
      <c r="N213" s="110">
        <f t="shared" si="16"/>
        <v>402931.70535714284</v>
      </c>
      <c r="O213" s="110">
        <f t="shared" si="16"/>
        <v>-372013.34821428574</v>
      </c>
    </row>
    <row r="214" spans="1:15">
      <c r="A214" s="108" t="s">
        <v>372</v>
      </c>
      <c r="B214" s="108">
        <v>6612</v>
      </c>
      <c r="C214" s="108" t="s">
        <v>341</v>
      </c>
      <c r="D214" s="108" t="s">
        <v>204</v>
      </c>
      <c r="E214" s="109">
        <v>493</v>
      </c>
      <c r="F214" s="109">
        <v>16394.404999999999</v>
      </c>
      <c r="G214" s="109">
        <v>125897.60400000001</v>
      </c>
      <c r="H214" s="109">
        <v>73027.736000000004</v>
      </c>
      <c r="I214" s="109">
        <v>198925.34</v>
      </c>
      <c r="J214" s="109">
        <f t="shared" si="14"/>
        <v>-182530.935</v>
      </c>
      <c r="K214" s="109">
        <f t="shared" si="16"/>
        <v>33254.371196754561</v>
      </c>
      <c r="L214" s="109">
        <f t="shared" si="16"/>
        <v>255370.39350912781</v>
      </c>
      <c r="M214" s="109">
        <f t="shared" si="16"/>
        <v>148129.28194726165</v>
      </c>
      <c r="N214" s="109">
        <f t="shared" si="16"/>
        <v>403499.67545638949</v>
      </c>
      <c r="O214" s="109">
        <f t="shared" si="16"/>
        <v>-370245.30425963493</v>
      </c>
    </row>
    <row r="215" spans="1:15">
      <c r="A215" s="21" t="s">
        <v>372</v>
      </c>
      <c r="B215" s="21">
        <v>6706</v>
      </c>
      <c r="C215" s="21" t="s">
        <v>343</v>
      </c>
      <c r="D215" s="21" t="s">
        <v>202</v>
      </c>
      <c r="E215" s="110">
        <v>483</v>
      </c>
      <c r="F215" s="110">
        <v>11970.727999999999</v>
      </c>
      <c r="G215" s="110">
        <v>153455.323</v>
      </c>
      <c r="H215" s="110">
        <v>87605.819000000003</v>
      </c>
      <c r="I215" s="110">
        <v>241061.14199999999</v>
      </c>
      <c r="J215" s="110">
        <f t="shared" si="14"/>
        <v>-229090.41399999999</v>
      </c>
      <c r="K215" s="110">
        <f t="shared" si="16"/>
        <v>24784.115942028984</v>
      </c>
      <c r="L215" s="110">
        <f t="shared" si="16"/>
        <v>317712.88405797101</v>
      </c>
      <c r="M215" s="110">
        <f t="shared" si="16"/>
        <v>181378.5072463768</v>
      </c>
      <c r="N215" s="110">
        <f t="shared" si="16"/>
        <v>499091.39130434784</v>
      </c>
      <c r="O215" s="110">
        <f t="shared" si="16"/>
        <v>-474307.27536231885</v>
      </c>
    </row>
    <row r="216" spans="1:15">
      <c r="A216" s="108" t="s">
        <v>372</v>
      </c>
      <c r="B216" s="108">
        <v>6709</v>
      </c>
      <c r="C216" s="108" t="s">
        <v>345</v>
      </c>
      <c r="D216" s="108" t="s">
        <v>192</v>
      </c>
      <c r="E216" s="109">
        <v>482</v>
      </c>
      <c r="F216" s="109">
        <v>39150.387999999999</v>
      </c>
      <c r="G216" s="109">
        <v>149803.391</v>
      </c>
      <c r="H216" s="109">
        <v>114414.594</v>
      </c>
      <c r="I216" s="109">
        <v>264217.98499999999</v>
      </c>
      <c r="J216" s="109">
        <f t="shared" si="14"/>
        <v>-225067.59699999998</v>
      </c>
      <c r="K216" s="109">
        <f t="shared" si="16"/>
        <v>81224.871369294604</v>
      </c>
      <c r="L216" s="109">
        <f t="shared" si="16"/>
        <v>310795.41701244813</v>
      </c>
      <c r="M216" s="109">
        <f t="shared" si="16"/>
        <v>237374.67634854771</v>
      </c>
      <c r="N216" s="109">
        <f t="shared" si="16"/>
        <v>548170.09336099576</v>
      </c>
      <c r="O216" s="109">
        <f t="shared" si="16"/>
        <v>-466945.22199170123</v>
      </c>
    </row>
    <row r="217" spans="1:15">
      <c r="A217" s="21" t="s">
        <v>372</v>
      </c>
      <c r="B217" s="21">
        <v>7000</v>
      </c>
      <c r="C217" s="21" t="s">
        <v>340</v>
      </c>
      <c r="D217" s="21" t="s">
        <v>208</v>
      </c>
      <c r="E217" s="110">
        <v>481</v>
      </c>
      <c r="F217" s="110">
        <v>55993.868000000002</v>
      </c>
      <c r="G217" s="110">
        <v>189415.899</v>
      </c>
      <c r="H217" s="110">
        <v>101432.005</v>
      </c>
      <c r="I217" s="110">
        <v>290847.90399999998</v>
      </c>
      <c r="J217" s="110">
        <f t="shared" si="14"/>
        <v>-234854.03599999996</v>
      </c>
      <c r="K217" s="110">
        <f t="shared" si="16"/>
        <v>116411.36798336798</v>
      </c>
      <c r="L217" s="110">
        <f t="shared" si="16"/>
        <v>393796.04781704786</v>
      </c>
      <c r="M217" s="110">
        <f t="shared" si="16"/>
        <v>210877.34927234927</v>
      </c>
      <c r="N217" s="110">
        <f t="shared" si="16"/>
        <v>604673.39708939707</v>
      </c>
      <c r="O217" s="110">
        <f t="shared" si="16"/>
        <v>-488262.02910602902</v>
      </c>
    </row>
    <row r="218" spans="1:15">
      <c r="A218" s="108" t="s">
        <v>372</v>
      </c>
      <c r="B218" s="108">
        <v>7300</v>
      </c>
      <c r="C218" s="108" t="s">
        <v>342</v>
      </c>
      <c r="D218" s="108" t="s">
        <v>228</v>
      </c>
      <c r="E218" s="109">
        <v>479</v>
      </c>
      <c r="F218" s="109">
        <v>34497.334000000003</v>
      </c>
      <c r="G218" s="109">
        <v>189024.092</v>
      </c>
      <c r="H218" s="109">
        <v>103716.789</v>
      </c>
      <c r="I218" s="109">
        <v>292740.88099999999</v>
      </c>
      <c r="J218" s="109">
        <f t="shared" si="14"/>
        <v>-258243.54699999999</v>
      </c>
      <c r="K218" s="109">
        <f t="shared" si="16"/>
        <v>72019.486430062636</v>
      </c>
      <c r="L218" s="109">
        <f t="shared" si="16"/>
        <v>394622.32150313153</v>
      </c>
      <c r="M218" s="109">
        <f t="shared" si="16"/>
        <v>216527.74321503134</v>
      </c>
      <c r="N218" s="109">
        <f t="shared" si="16"/>
        <v>611150.06471816287</v>
      </c>
      <c r="O218" s="109">
        <f t="shared" si="16"/>
        <v>-539130.57828810019</v>
      </c>
    </row>
    <row r="219" spans="1:15">
      <c r="A219" s="21" t="s">
        <v>372</v>
      </c>
      <c r="B219" s="21">
        <v>7502</v>
      </c>
      <c r="C219" s="21" t="s">
        <v>344</v>
      </c>
      <c r="D219" s="21" t="s">
        <v>215</v>
      </c>
      <c r="E219" s="110">
        <v>461</v>
      </c>
      <c r="F219" s="110">
        <v>22462.981</v>
      </c>
      <c r="G219" s="110">
        <v>199636.554</v>
      </c>
      <c r="H219" s="110">
        <v>68392.735000000001</v>
      </c>
      <c r="I219" s="110">
        <v>268029.28899999999</v>
      </c>
      <c r="J219" s="110">
        <f t="shared" si="14"/>
        <v>-245566.30799999999</v>
      </c>
      <c r="K219" s="110">
        <f t="shared" si="16"/>
        <v>48726.639913232102</v>
      </c>
      <c r="L219" s="110">
        <f t="shared" si="16"/>
        <v>433051.09327548806</v>
      </c>
      <c r="M219" s="110">
        <f t="shared" si="16"/>
        <v>148357.34273318871</v>
      </c>
      <c r="N219" s="110">
        <f t="shared" si="16"/>
        <v>581408.43600867677</v>
      </c>
      <c r="O219" s="110">
        <f t="shared" si="16"/>
        <v>-532681.79609544459</v>
      </c>
    </row>
    <row r="220" spans="1:15">
      <c r="A220" s="108" t="s">
        <v>372</v>
      </c>
      <c r="B220" s="108">
        <v>7505</v>
      </c>
      <c r="C220" s="108" t="s">
        <v>346</v>
      </c>
      <c r="D220" s="108" t="s">
        <v>188</v>
      </c>
      <c r="E220" s="109">
        <v>451</v>
      </c>
      <c r="F220" s="109">
        <v>17061.293000000001</v>
      </c>
      <c r="G220" s="109">
        <v>196000.777</v>
      </c>
      <c r="H220" s="109">
        <v>64773.887000000002</v>
      </c>
      <c r="I220" s="109">
        <v>260774.66399999999</v>
      </c>
      <c r="J220" s="109">
        <f t="shared" si="14"/>
        <v>-243713.37099999998</v>
      </c>
      <c r="K220" s="109">
        <f t="shared" si="16"/>
        <v>37829.917960088693</v>
      </c>
      <c r="L220" s="109">
        <f t="shared" si="16"/>
        <v>434591.52328159643</v>
      </c>
      <c r="M220" s="109">
        <f t="shared" si="16"/>
        <v>143622.80931263859</v>
      </c>
      <c r="N220" s="109">
        <f t="shared" si="16"/>
        <v>578214.33259423496</v>
      </c>
      <c r="O220" s="109">
        <f t="shared" si="16"/>
        <v>-540384.41463414626</v>
      </c>
    </row>
    <row r="221" spans="1:15">
      <c r="A221" s="21" t="s">
        <v>372</v>
      </c>
      <c r="B221" s="21">
        <v>7509</v>
      </c>
      <c r="C221" s="21" t="s">
        <v>347</v>
      </c>
      <c r="D221" s="21" t="s">
        <v>194</v>
      </c>
      <c r="E221" s="110">
        <v>383</v>
      </c>
      <c r="F221" s="110">
        <v>11235.264999999999</v>
      </c>
      <c r="G221" s="110">
        <v>132126.47200000001</v>
      </c>
      <c r="H221" s="110">
        <v>81987.34</v>
      </c>
      <c r="I221" s="110">
        <v>214113.81200000001</v>
      </c>
      <c r="J221" s="110">
        <f t="shared" si="14"/>
        <v>-202878.54700000002</v>
      </c>
      <c r="K221" s="110">
        <f t="shared" si="16"/>
        <v>29334.895561357702</v>
      </c>
      <c r="L221" s="110">
        <f t="shared" si="16"/>
        <v>344977.73368146218</v>
      </c>
      <c r="M221" s="110">
        <f t="shared" si="16"/>
        <v>214066.16187989555</v>
      </c>
      <c r="N221" s="110">
        <f t="shared" si="16"/>
        <v>559043.89556135773</v>
      </c>
      <c r="O221" s="110">
        <f t="shared" si="16"/>
        <v>-529709.00000000012</v>
      </c>
    </row>
    <row r="222" spans="1:15">
      <c r="A222" s="108" t="s">
        <v>372</v>
      </c>
      <c r="B222" s="108">
        <v>7613</v>
      </c>
      <c r="C222" s="108" t="s">
        <v>348</v>
      </c>
      <c r="D222" s="108" t="s">
        <v>203</v>
      </c>
      <c r="E222" s="109">
        <v>372</v>
      </c>
      <c r="F222" s="109">
        <v>10137.156999999999</v>
      </c>
      <c r="G222" s="109">
        <v>128135.31200000001</v>
      </c>
      <c r="H222" s="109">
        <v>72566.322</v>
      </c>
      <c r="I222" s="109">
        <v>200701.63399999999</v>
      </c>
      <c r="J222" s="109">
        <f t="shared" si="14"/>
        <v>-190564.47699999998</v>
      </c>
      <c r="K222" s="109">
        <f t="shared" si="16"/>
        <v>27250.422043010753</v>
      </c>
      <c r="L222" s="109">
        <f t="shared" si="16"/>
        <v>344449.76344086026</v>
      </c>
      <c r="M222" s="109">
        <f t="shared" si="16"/>
        <v>195070.75806451612</v>
      </c>
      <c r="N222" s="109">
        <f t="shared" si="16"/>
        <v>539520.52150537632</v>
      </c>
      <c r="O222" s="109">
        <f t="shared" si="16"/>
        <v>-512270.09946236556</v>
      </c>
    </row>
    <row r="223" spans="1:15">
      <c r="A223" s="21" t="s">
        <v>372</v>
      </c>
      <c r="B223" s="21">
        <v>7617</v>
      </c>
      <c r="C223" s="21" t="s">
        <v>349</v>
      </c>
      <c r="D223" s="21" t="s">
        <v>182</v>
      </c>
      <c r="E223" s="110">
        <v>275</v>
      </c>
      <c r="F223" s="110">
        <v>51616.908000000003</v>
      </c>
      <c r="G223" s="110">
        <v>158658.095</v>
      </c>
      <c r="H223" s="110">
        <v>94471.972999999998</v>
      </c>
      <c r="I223" s="110">
        <v>253130.068</v>
      </c>
      <c r="J223" s="110">
        <f t="shared" si="14"/>
        <v>-201513.16</v>
      </c>
      <c r="K223" s="110">
        <f t="shared" si="16"/>
        <v>187697.84727272726</v>
      </c>
      <c r="L223" s="110">
        <f t="shared" si="16"/>
        <v>576938.52727272722</v>
      </c>
      <c r="M223" s="110">
        <f t="shared" si="16"/>
        <v>343534.44727272727</v>
      </c>
      <c r="N223" s="110">
        <f t="shared" si="16"/>
        <v>920472.97454545461</v>
      </c>
      <c r="O223" s="110">
        <f t="shared" si="16"/>
        <v>-732775.12727272732</v>
      </c>
    </row>
    <row r="224" spans="1:15">
      <c r="A224" s="108" t="s">
        <v>372</v>
      </c>
      <c r="B224" s="108">
        <v>7620</v>
      </c>
      <c r="C224" s="108" t="s">
        <v>351</v>
      </c>
      <c r="D224" s="108" t="s">
        <v>222</v>
      </c>
      <c r="E224" s="109">
        <v>247</v>
      </c>
      <c r="F224" s="109">
        <v>16269.105</v>
      </c>
      <c r="G224" s="109">
        <v>83406.415999999997</v>
      </c>
      <c r="H224" s="109">
        <v>59234.881999999998</v>
      </c>
      <c r="I224" s="109">
        <v>142641.29800000001</v>
      </c>
      <c r="J224" s="109">
        <f t="shared" si="14"/>
        <v>-126372.19300000001</v>
      </c>
      <c r="K224" s="109">
        <f t="shared" si="16"/>
        <v>65866.821862348181</v>
      </c>
      <c r="L224" s="109">
        <f t="shared" si="16"/>
        <v>337677.79757085018</v>
      </c>
      <c r="M224" s="109">
        <f t="shared" si="16"/>
        <v>239817.33603238864</v>
      </c>
      <c r="N224" s="109">
        <f t="shared" si="16"/>
        <v>577495.13360323885</v>
      </c>
      <c r="O224" s="109">
        <f t="shared" si="16"/>
        <v>-511628.31174089073</v>
      </c>
    </row>
    <row r="225" spans="1:15">
      <c r="A225" s="21" t="s">
        <v>372</v>
      </c>
      <c r="B225" s="21">
        <v>7708</v>
      </c>
      <c r="C225" s="21" t="s">
        <v>350</v>
      </c>
      <c r="D225" s="21" t="s">
        <v>183</v>
      </c>
      <c r="E225" s="110">
        <v>244</v>
      </c>
      <c r="F225" s="110">
        <v>901.99800000000005</v>
      </c>
      <c r="G225" s="110">
        <v>0</v>
      </c>
      <c r="H225" s="110">
        <v>142277.45499999999</v>
      </c>
      <c r="I225" s="110">
        <v>142277.45499999999</v>
      </c>
      <c r="J225" s="110">
        <f t="shared" si="14"/>
        <v>-141375.45699999999</v>
      </c>
      <c r="K225" s="110">
        <f t="shared" si="16"/>
        <v>3696.7131147540986</v>
      </c>
      <c r="L225" s="110">
        <f t="shared" si="16"/>
        <v>0</v>
      </c>
      <c r="M225" s="110">
        <f t="shared" si="16"/>
        <v>583104.32377049176</v>
      </c>
      <c r="N225" s="110">
        <f t="shared" si="16"/>
        <v>583104.32377049176</v>
      </c>
      <c r="O225" s="110">
        <f t="shared" si="16"/>
        <v>-579407.61065573769</v>
      </c>
    </row>
    <row r="226" spans="1:15">
      <c r="A226" s="108" t="s">
        <v>372</v>
      </c>
      <c r="B226" s="108">
        <v>8000</v>
      </c>
      <c r="C226" s="108" t="s">
        <v>352</v>
      </c>
      <c r="D226" s="108" t="s">
        <v>164</v>
      </c>
      <c r="E226" s="109">
        <v>221</v>
      </c>
      <c r="F226" s="109">
        <v>0</v>
      </c>
      <c r="G226" s="109">
        <v>0</v>
      </c>
      <c r="H226" s="109">
        <v>64460.832999999999</v>
      </c>
      <c r="I226" s="109">
        <v>64460.832999999999</v>
      </c>
      <c r="J226" s="109">
        <f t="shared" si="14"/>
        <v>-64460.832999999999</v>
      </c>
      <c r="K226" s="109">
        <f t="shared" si="16"/>
        <v>0</v>
      </c>
      <c r="L226" s="109">
        <f t="shared" si="16"/>
        <v>0</v>
      </c>
      <c r="M226" s="109">
        <f t="shared" si="16"/>
        <v>291677.97737556562</v>
      </c>
      <c r="N226" s="109">
        <f t="shared" si="16"/>
        <v>291677.97737556562</v>
      </c>
      <c r="O226" s="109">
        <f t="shared" si="16"/>
        <v>-291677.97737556562</v>
      </c>
    </row>
    <row r="227" spans="1:15">
      <c r="A227" s="21" t="s">
        <v>372</v>
      </c>
      <c r="B227" s="21">
        <v>8200</v>
      </c>
      <c r="C227" s="21" t="s">
        <v>353</v>
      </c>
      <c r="D227" s="21" t="s">
        <v>185</v>
      </c>
      <c r="E227" s="110">
        <v>196</v>
      </c>
      <c r="F227" s="110">
        <v>3821.3539999999998</v>
      </c>
      <c r="G227" s="110">
        <v>69105.010999999999</v>
      </c>
      <c r="H227" s="110">
        <v>36692.195</v>
      </c>
      <c r="I227" s="110">
        <v>105797.20600000001</v>
      </c>
      <c r="J227" s="110">
        <f t="shared" si="14"/>
        <v>-101975.852</v>
      </c>
      <c r="K227" s="110">
        <f t="shared" si="16"/>
        <v>19496.704081632655</v>
      </c>
      <c r="L227" s="110">
        <f t="shared" si="16"/>
        <v>352576.5867346939</v>
      </c>
      <c r="M227" s="110">
        <f t="shared" si="16"/>
        <v>187205.07653061225</v>
      </c>
      <c r="N227" s="110">
        <f t="shared" si="16"/>
        <v>539781.66326530615</v>
      </c>
      <c r="O227" s="110">
        <f t="shared" si="16"/>
        <v>-520284.95918367343</v>
      </c>
    </row>
    <row r="228" spans="1:15">
      <c r="A228" s="108" t="s">
        <v>372</v>
      </c>
      <c r="B228" s="108">
        <v>8508</v>
      </c>
      <c r="C228" s="108" t="s">
        <v>354</v>
      </c>
      <c r="D228" s="108" t="s">
        <v>195</v>
      </c>
      <c r="E228" s="109">
        <v>194</v>
      </c>
      <c r="F228" s="109">
        <v>0</v>
      </c>
      <c r="G228" s="109">
        <v>0</v>
      </c>
      <c r="H228" s="109">
        <v>115617</v>
      </c>
      <c r="I228" s="109">
        <v>115617</v>
      </c>
      <c r="J228" s="109">
        <f t="shared" si="14"/>
        <v>-115617</v>
      </c>
      <c r="K228" s="109">
        <f t="shared" si="16"/>
        <v>0</v>
      </c>
      <c r="L228" s="109">
        <f t="shared" si="16"/>
        <v>0</v>
      </c>
      <c r="M228" s="109">
        <f t="shared" si="16"/>
        <v>595963.91752577329</v>
      </c>
      <c r="N228" s="109">
        <f t="shared" si="16"/>
        <v>595963.91752577329</v>
      </c>
      <c r="O228" s="109">
        <f t="shared" si="16"/>
        <v>-595963.91752577329</v>
      </c>
    </row>
    <row r="229" spans="1:15">
      <c r="A229" s="21" t="s">
        <v>372</v>
      </c>
      <c r="B229" s="21">
        <v>8509</v>
      </c>
      <c r="C229" s="21" t="s">
        <v>1256</v>
      </c>
      <c r="D229" s="21" t="s">
        <v>214</v>
      </c>
      <c r="E229" s="110">
        <v>185</v>
      </c>
      <c r="F229" s="110">
        <v>5081.1629999999996</v>
      </c>
      <c r="G229" s="110">
        <v>60313.392</v>
      </c>
      <c r="H229" s="110">
        <v>23947.288</v>
      </c>
      <c r="I229" s="110">
        <v>84260.68</v>
      </c>
      <c r="J229" s="110">
        <f t="shared" si="14"/>
        <v>-79179.516999999993</v>
      </c>
      <c r="K229" s="110">
        <f t="shared" si="16"/>
        <v>27465.745945945942</v>
      </c>
      <c r="L229" s="110">
        <f t="shared" si="16"/>
        <v>326018.33513513516</v>
      </c>
      <c r="M229" s="110">
        <f t="shared" si="16"/>
        <v>129444.80000000002</v>
      </c>
      <c r="N229" s="110">
        <f t="shared" si="16"/>
        <v>455463.13513513509</v>
      </c>
      <c r="O229" s="110">
        <f t="shared" si="16"/>
        <v>-427997.38918918918</v>
      </c>
    </row>
    <row r="230" spans="1:15">
      <c r="A230" s="108" t="s">
        <v>372</v>
      </c>
      <c r="B230" s="108">
        <v>8610</v>
      </c>
      <c r="C230" s="108" t="s">
        <v>355</v>
      </c>
      <c r="D230" s="108" t="s">
        <v>177</v>
      </c>
      <c r="E230" s="109">
        <v>129</v>
      </c>
      <c r="F230" s="109">
        <v>-16918</v>
      </c>
      <c r="G230" s="109">
        <v>57833</v>
      </c>
      <c r="H230" s="109">
        <v>27023</v>
      </c>
      <c r="I230" s="109">
        <v>84856</v>
      </c>
      <c r="J230" s="109">
        <f t="shared" ref="J230:J239" si="17">F230-I230</f>
        <v>-101774</v>
      </c>
      <c r="K230" s="109">
        <f t="shared" ref="K230:O239" si="18">(F230/$E230)*1000</f>
        <v>-131147.28682170543</v>
      </c>
      <c r="L230" s="109">
        <f t="shared" si="18"/>
        <v>448317.82945736434</v>
      </c>
      <c r="M230" s="109">
        <f t="shared" si="18"/>
        <v>209480.62015503878</v>
      </c>
      <c r="N230" s="109">
        <f t="shared" si="18"/>
        <v>657798.44961240317</v>
      </c>
      <c r="O230" s="109">
        <f t="shared" si="18"/>
        <v>-788945.73643410858</v>
      </c>
    </row>
    <row r="231" spans="1:15">
      <c r="A231" s="21" t="s">
        <v>372</v>
      </c>
      <c r="B231" s="21">
        <v>8613</v>
      </c>
      <c r="C231" s="21" t="s">
        <v>357</v>
      </c>
      <c r="D231" s="21" t="s">
        <v>187</v>
      </c>
      <c r="E231" s="110">
        <v>109</v>
      </c>
      <c r="F231" s="110">
        <v>-2101</v>
      </c>
      <c r="G231" s="110">
        <v>42452</v>
      </c>
      <c r="H231" s="110">
        <v>15134</v>
      </c>
      <c r="I231" s="110">
        <v>57586</v>
      </c>
      <c r="J231" s="110">
        <f t="shared" si="17"/>
        <v>-59687</v>
      </c>
      <c r="K231" s="110">
        <f t="shared" si="18"/>
        <v>-19275.229357798165</v>
      </c>
      <c r="L231" s="110">
        <f t="shared" si="18"/>
        <v>389467.88990825688</v>
      </c>
      <c r="M231" s="110">
        <f t="shared" si="18"/>
        <v>138844.03669724771</v>
      </c>
      <c r="N231" s="110">
        <f t="shared" si="18"/>
        <v>528311.92660550459</v>
      </c>
      <c r="O231" s="110">
        <f t="shared" si="18"/>
        <v>-547587.15596330271</v>
      </c>
    </row>
    <row r="232" spans="1:15">
      <c r="A232" s="108" t="s">
        <v>372</v>
      </c>
      <c r="B232" s="108">
        <v>8614</v>
      </c>
      <c r="C232" s="108" t="s">
        <v>356</v>
      </c>
      <c r="D232" s="108" t="s">
        <v>213</v>
      </c>
      <c r="E232" s="109">
        <v>108</v>
      </c>
      <c r="F232" s="109">
        <v>-6384</v>
      </c>
      <c r="G232" s="109">
        <v>31347</v>
      </c>
      <c r="H232" s="109">
        <v>10439</v>
      </c>
      <c r="I232" s="109">
        <v>41786</v>
      </c>
      <c r="J232" s="109">
        <f t="shared" si="17"/>
        <v>-48170</v>
      </c>
      <c r="K232" s="109">
        <f t="shared" si="18"/>
        <v>-59111.111111111117</v>
      </c>
      <c r="L232" s="109">
        <f t="shared" si="18"/>
        <v>290250</v>
      </c>
      <c r="M232" s="109">
        <f t="shared" si="18"/>
        <v>96657.407407407401</v>
      </c>
      <c r="N232" s="109">
        <f t="shared" si="18"/>
        <v>386907.40740740742</v>
      </c>
      <c r="O232" s="109">
        <f t="shared" si="18"/>
        <v>-446018.51851851854</v>
      </c>
    </row>
    <row r="233" spans="1:15">
      <c r="A233" s="21" t="s">
        <v>372</v>
      </c>
      <c r="B233" s="21">
        <v>8710</v>
      </c>
      <c r="C233" s="21" t="s">
        <v>359</v>
      </c>
      <c r="D233" s="21" t="s">
        <v>193</v>
      </c>
      <c r="E233" s="110">
        <v>93</v>
      </c>
      <c r="F233" s="110">
        <v>0</v>
      </c>
      <c r="G233" s="110">
        <v>0</v>
      </c>
      <c r="H233" s="110">
        <v>47148</v>
      </c>
      <c r="I233" s="110">
        <v>47148</v>
      </c>
      <c r="J233" s="110">
        <f t="shared" si="17"/>
        <v>-47148</v>
      </c>
      <c r="K233" s="110">
        <f t="shared" si="18"/>
        <v>0</v>
      </c>
      <c r="L233" s="110">
        <f t="shared" si="18"/>
        <v>0</v>
      </c>
      <c r="M233" s="110">
        <f t="shared" si="18"/>
        <v>506967.74193548382</v>
      </c>
      <c r="N233" s="110">
        <f t="shared" si="18"/>
        <v>506967.74193548382</v>
      </c>
      <c r="O233" s="110">
        <f t="shared" si="18"/>
        <v>-506967.74193548382</v>
      </c>
    </row>
    <row r="234" spans="1:15">
      <c r="A234" s="108" t="s">
        <v>372</v>
      </c>
      <c r="B234" s="108">
        <v>8716</v>
      </c>
      <c r="C234" s="108" t="s">
        <v>358</v>
      </c>
      <c r="D234" s="108" t="s">
        <v>207</v>
      </c>
      <c r="E234" s="109">
        <v>92</v>
      </c>
      <c r="F234" s="109">
        <v>-600</v>
      </c>
      <c r="G234" s="109">
        <v>433</v>
      </c>
      <c r="H234" s="109">
        <v>35274</v>
      </c>
      <c r="I234" s="109">
        <v>35707</v>
      </c>
      <c r="J234" s="109">
        <f t="shared" si="17"/>
        <v>-36307</v>
      </c>
      <c r="K234" s="109">
        <f t="shared" si="18"/>
        <v>-6521.7391304347821</v>
      </c>
      <c r="L234" s="109">
        <f t="shared" si="18"/>
        <v>4706.521739130435</v>
      </c>
      <c r="M234" s="109">
        <f t="shared" si="18"/>
        <v>383413.04347826086</v>
      </c>
      <c r="N234" s="109">
        <f t="shared" si="18"/>
        <v>388119.5652173913</v>
      </c>
      <c r="O234" s="109">
        <f t="shared" si="18"/>
        <v>-394641.30434782605</v>
      </c>
    </row>
    <row r="235" spans="1:15">
      <c r="A235" s="21" t="s">
        <v>372</v>
      </c>
      <c r="B235" s="21">
        <v>8717</v>
      </c>
      <c r="C235" s="21" t="s">
        <v>360</v>
      </c>
      <c r="D235" s="21" t="s">
        <v>212</v>
      </c>
      <c r="E235" s="110">
        <v>76</v>
      </c>
      <c r="F235" s="110">
        <v>0</v>
      </c>
      <c r="G235" s="110">
        <v>0</v>
      </c>
      <c r="H235" s="110">
        <v>21586</v>
      </c>
      <c r="I235" s="110">
        <v>21586</v>
      </c>
      <c r="J235" s="110">
        <f t="shared" si="17"/>
        <v>-21586</v>
      </c>
      <c r="K235" s="110">
        <f t="shared" si="18"/>
        <v>0</v>
      </c>
      <c r="L235" s="110">
        <f t="shared" si="18"/>
        <v>0</v>
      </c>
      <c r="M235" s="110">
        <f t="shared" si="18"/>
        <v>284026.31578947371</v>
      </c>
      <c r="N235" s="110">
        <f t="shared" si="18"/>
        <v>284026.31578947371</v>
      </c>
      <c r="O235" s="110">
        <f t="shared" si="18"/>
        <v>-284026.31578947371</v>
      </c>
    </row>
    <row r="236" spans="1:15">
      <c r="A236" s="108" t="s">
        <v>372</v>
      </c>
      <c r="B236" s="108">
        <v>8719</v>
      </c>
      <c r="C236" s="108" t="s">
        <v>361</v>
      </c>
      <c r="D236" s="108" t="s">
        <v>175</v>
      </c>
      <c r="E236" s="109">
        <v>58</v>
      </c>
      <c r="F236" s="109"/>
      <c r="G236" s="109"/>
      <c r="H236" s="109"/>
      <c r="I236" s="109"/>
      <c r="J236" s="109">
        <f t="shared" si="17"/>
        <v>0</v>
      </c>
      <c r="K236" s="109">
        <f t="shared" si="18"/>
        <v>0</v>
      </c>
      <c r="L236" s="109">
        <f t="shared" si="18"/>
        <v>0</v>
      </c>
      <c r="M236" s="109">
        <f t="shared" si="18"/>
        <v>0</v>
      </c>
      <c r="N236" s="109">
        <f t="shared" si="18"/>
        <v>0</v>
      </c>
      <c r="O236" s="109">
        <f t="shared" si="18"/>
        <v>0</v>
      </c>
    </row>
    <row r="237" spans="1:15">
      <c r="A237" s="21" t="s">
        <v>372</v>
      </c>
      <c r="B237" s="21">
        <v>8720</v>
      </c>
      <c r="C237" s="21" t="s">
        <v>363</v>
      </c>
      <c r="D237" s="21" t="s">
        <v>205</v>
      </c>
      <c r="E237" s="110">
        <v>58</v>
      </c>
      <c r="F237" s="110">
        <v>0</v>
      </c>
      <c r="G237" s="110">
        <v>0</v>
      </c>
      <c r="H237" s="110">
        <v>4580.7810000000009</v>
      </c>
      <c r="I237" s="110">
        <v>4580.7810000000009</v>
      </c>
      <c r="J237" s="110">
        <f t="shared" si="17"/>
        <v>-4580.7810000000009</v>
      </c>
      <c r="K237" s="110">
        <f t="shared" si="18"/>
        <v>0</v>
      </c>
      <c r="L237" s="110">
        <f t="shared" si="18"/>
        <v>0</v>
      </c>
      <c r="M237" s="110">
        <f t="shared" si="18"/>
        <v>78978.982758620696</v>
      </c>
      <c r="N237" s="110">
        <f t="shared" si="18"/>
        <v>78978.982758620696</v>
      </c>
      <c r="O237" s="110">
        <f t="shared" si="18"/>
        <v>-78978.982758620696</v>
      </c>
    </row>
    <row r="238" spans="1:15">
      <c r="A238" s="108" t="s">
        <v>372</v>
      </c>
      <c r="B238" s="108">
        <v>8721</v>
      </c>
      <c r="C238" s="108" t="s">
        <v>362</v>
      </c>
      <c r="D238" s="108" t="s">
        <v>171</v>
      </c>
      <c r="E238" s="109">
        <v>56</v>
      </c>
      <c r="F238" s="109"/>
      <c r="G238" s="109"/>
      <c r="H238" s="109"/>
      <c r="I238" s="109"/>
      <c r="J238" s="109">
        <f t="shared" si="17"/>
        <v>0</v>
      </c>
      <c r="K238" s="109">
        <f t="shared" si="18"/>
        <v>0</v>
      </c>
      <c r="L238" s="109">
        <f t="shared" si="18"/>
        <v>0</v>
      </c>
      <c r="M238" s="109">
        <f t="shared" si="18"/>
        <v>0</v>
      </c>
      <c r="N238" s="109">
        <f t="shared" si="18"/>
        <v>0</v>
      </c>
      <c r="O238" s="109">
        <f t="shared" si="18"/>
        <v>0</v>
      </c>
    </row>
    <row r="239" spans="1:15">
      <c r="A239" s="21" t="s">
        <v>372</v>
      </c>
      <c r="B239" s="21">
        <v>8722</v>
      </c>
      <c r="C239" s="21" t="s">
        <v>364</v>
      </c>
      <c r="D239" s="21" t="s">
        <v>186</v>
      </c>
      <c r="E239" s="110">
        <v>43</v>
      </c>
      <c r="F239" s="110">
        <v>-232</v>
      </c>
      <c r="G239" s="110">
        <v>24003</v>
      </c>
      <c r="H239" s="110">
        <v>8707</v>
      </c>
      <c r="I239" s="110">
        <v>32710</v>
      </c>
      <c r="J239" s="110">
        <f t="shared" si="17"/>
        <v>-32942</v>
      </c>
      <c r="K239" s="110">
        <f t="shared" si="18"/>
        <v>-5395.3488372093025</v>
      </c>
      <c r="L239" s="110">
        <f t="shared" si="18"/>
        <v>558209.30232558132</v>
      </c>
      <c r="M239" s="110">
        <f t="shared" si="18"/>
        <v>202488.37209302327</v>
      </c>
      <c r="N239" s="110">
        <f t="shared" si="18"/>
        <v>760697.67441860458</v>
      </c>
      <c r="O239" s="110">
        <f t="shared" si="18"/>
        <v>-766093.02325581398</v>
      </c>
    </row>
    <row r="240" spans="1:15"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</row>
    <row r="241" spans="1:15">
      <c r="E241" s="111">
        <f>SUM(E166:E239)</f>
        <v>348450</v>
      </c>
      <c r="F241" s="111">
        <f t="shared" ref="F241:J241" si="19">SUM(F166:F239)</f>
        <v>13679091.085000001</v>
      </c>
      <c r="G241" s="111">
        <f t="shared" si="19"/>
        <v>93948334.64199993</v>
      </c>
      <c r="H241" s="111">
        <f t="shared" si="19"/>
        <v>53000933.305999979</v>
      </c>
      <c r="I241" s="111">
        <f t="shared" si="19"/>
        <v>146949267.94800004</v>
      </c>
      <c r="J241" s="111">
        <f t="shared" si="19"/>
        <v>-133270176.86300002</v>
      </c>
      <c r="K241" s="111">
        <f t="shared" ref="K241:O241" si="20">(F241/$E241)*1000</f>
        <v>39256.969680011476</v>
      </c>
      <c r="L241" s="111">
        <f t="shared" si="20"/>
        <v>269617.83510403195</v>
      </c>
      <c r="M241" s="111">
        <f t="shared" si="20"/>
        <v>152104.84518869274</v>
      </c>
      <c r="N241" s="111">
        <f t="shared" si="20"/>
        <v>421722.68029272504</v>
      </c>
      <c r="O241" s="111">
        <f t="shared" si="20"/>
        <v>-382465.71061271353</v>
      </c>
    </row>
    <row r="242" spans="1:15"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</row>
    <row r="243" spans="1:15">
      <c r="D243" s="115" t="s">
        <v>83</v>
      </c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</row>
    <row r="244" spans="1:15">
      <c r="D244" s="116" t="s">
        <v>279</v>
      </c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</row>
    <row r="245" spans="1:15">
      <c r="A245" s="108" t="s">
        <v>373</v>
      </c>
      <c r="B245" s="108">
        <v>0</v>
      </c>
      <c r="C245" s="108" t="s">
        <v>293</v>
      </c>
      <c r="D245" s="108" t="s">
        <v>18</v>
      </c>
      <c r="E245" s="109">
        <v>126041</v>
      </c>
      <c r="F245" s="109">
        <v>459514.88099999999</v>
      </c>
      <c r="G245" s="109">
        <v>1307363.6129999999</v>
      </c>
      <c r="H245" s="109">
        <v>3566859.5720000002</v>
      </c>
      <c r="I245" s="109">
        <v>4874223.1849999996</v>
      </c>
      <c r="J245" s="109">
        <f t="shared" ref="J245:J308" si="21">F245-I245</f>
        <v>-4414708.3039999995</v>
      </c>
      <c r="K245" s="109">
        <f t="shared" ref="K245:O276" si="22">(F245/$E245)*1000</f>
        <v>3645.7571821867487</v>
      </c>
      <c r="L245" s="109">
        <f t="shared" si="22"/>
        <v>10372.526503280678</v>
      </c>
      <c r="M245" s="109">
        <f t="shared" si="22"/>
        <v>28299.200831475475</v>
      </c>
      <c r="N245" s="109">
        <f t="shared" si="22"/>
        <v>38671.72733475615</v>
      </c>
      <c r="O245" s="109">
        <f t="shared" si="22"/>
        <v>-35025.970152569396</v>
      </c>
    </row>
    <row r="246" spans="1:15">
      <c r="A246" s="21" t="s">
        <v>373</v>
      </c>
      <c r="B246" s="21">
        <v>1000</v>
      </c>
      <c r="C246" s="21" t="s">
        <v>294</v>
      </c>
      <c r="D246" s="21" t="s">
        <v>159</v>
      </c>
      <c r="E246" s="110">
        <v>35970</v>
      </c>
      <c r="F246" s="110">
        <v>156243.459</v>
      </c>
      <c r="G246" s="110">
        <v>302696.28899999999</v>
      </c>
      <c r="H246" s="110">
        <v>446462.02100000001</v>
      </c>
      <c r="I246" s="110">
        <v>749158.31</v>
      </c>
      <c r="J246" s="110">
        <f t="shared" si="21"/>
        <v>-592914.85100000002</v>
      </c>
      <c r="K246" s="110">
        <f t="shared" si="22"/>
        <v>4343.7158465387829</v>
      </c>
      <c r="L246" s="110">
        <f t="shared" si="22"/>
        <v>8415.2429524603831</v>
      </c>
      <c r="M246" s="110">
        <f t="shared" si="22"/>
        <v>12412.066194050598</v>
      </c>
      <c r="N246" s="110">
        <f t="shared" si="22"/>
        <v>20827.309146510983</v>
      </c>
      <c r="O246" s="110">
        <f t="shared" si="22"/>
        <v>-16483.593299972199</v>
      </c>
    </row>
    <row r="247" spans="1:15">
      <c r="A247" s="108" t="s">
        <v>373</v>
      </c>
      <c r="B247" s="108">
        <v>1100</v>
      </c>
      <c r="C247" s="108" t="s">
        <v>295</v>
      </c>
      <c r="D247" s="108" t="s">
        <v>162</v>
      </c>
      <c r="E247" s="109">
        <v>29412</v>
      </c>
      <c r="F247" s="109">
        <v>26720.03</v>
      </c>
      <c r="G247" s="109">
        <v>193803.785</v>
      </c>
      <c r="H247" s="109">
        <v>236308.92300000001</v>
      </c>
      <c r="I247" s="109">
        <v>430112.70799999998</v>
      </c>
      <c r="J247" s="109">
        <f t="shared" si="21"/>
        <v>-403392.67799999996</v>
      </c>
      <c r="K247" s="109">
        <f t="shared" si="22"/>
        <v>908.47375220998231</v>
      </c>
      <c r="L247" s="109">
        <f t="shared" si="22"/>
        <v>6589.2759757921931</v>
      </c>
      <c r="M247" s="109">
        <f t="shared" si="22"/>
        <v>8034.4391064871488</v>
      </c>
      <c r="N247" s="109">
        <f t="shared" si="22"/>
        <v>14623.715082279341</v>
      </c>
      <c r="O247" s="109">
        <f t="shared" si="22"/>
        <v>-13715.241330069357</v>
      </c>
    </row>
    <row r="248" spans="1:15">
      <c r="A248" s="21" t="s">
        <v>373</v>
      </c>
      <c r="B248" s="21">
        <v>1300</v>
      </c>
      <c r="C248" s="21" t="s">
        <v>296</v>
      </c>
      <c r="D248" s="21" t="s">
        <v>196</v>
      </c>
      <c r="E248" s="110">
        <v>18787</v>
      </c>
      <c r="F248" s="110">
        <v>220011.74</v>
      </c>
      <c r="G248" s="110">
        <v>223743.51800000001</v>
      </c>
      <c r="H248" s="110">
        <v>726424.02800000005</v>
      </c>
      <c r="I248" s="110">
        <v>950167.54599999997</v>
      </c>
      <c r="J248" s="110">
        <f t="shared" si="21"/>
        <v>-730155.80599999998</v>
      </c>
      <c r="K248" s="110">
        <f t="shared" si="22"/>
        <v>11710.850055889712</v>
      </c>
      <c r="L248" s="110">
        <f t="shared" si="22"/>
        <v>11909.486240485443</v>
      </c>
      <c r="M248" s="110">
        <f t="shared" si="22"/>
        <v>38666.313301751215</v>
      </c>
      <c r="N248" s="110">
        <f t="shared" si="22"/>
        <v>50575.799542236651</v>
      </c>
      <c r="O248" s="110">
        <f t="shared" si="22"/>
        <v>-38864.949486346944</v>
      </c>
    </row>
    <row r="249" spans="1:15">
      <c r="A249" s="108" t="s">
        <v>373</v>
      </c>
      <c r="B249" s="108">
        <v>1400</v>
      </c>
      <c r="C249" s="108" t="s">
        <v>297</v>
      </c>
      <c r="D249" s="108" t="s">
        <v>165</v>
      </c>
      <c r="E249" s="109">
        <v>17805</v>
      </c>
      <c r="F249" s="109">
        <v>79831.404999999999</v>
      </c>
      <c r="G249" s="109">
        <v>177152.353</v>
      </c>
      <c r="H249" s="109">
        <v>276554.76699999999</v>
      </c>
      <c r="I249" s="109">
        <v>453707.12</v>
      </c>
      <c r="J249" s="109">
        <f t="shared" si="21"/>
        <v>-373875.71499999997</v>
      </c>
      <c r="K249" s="109">
        <f t="shared" si="22"/>
        <v>4483.6509407469812</v>
      </c>
      <c r="L249" s="109">
        <f t="shared" si="22"/>
        <v>9949.5845549003079</v>
      </c>
      <c r="M249" s="109">
        <f t="shared" si="22"/>
        <v>15532.421623139568</v>
      </c>
      <c r="N249" s="109">
        <f t="shared" si="22"/>
        <v>25482.006178039876</v>
      </c>
      <c r="O249" s="109">
        <f t="shared" si="22"/>
        <v>-20998.355237292893</v>
      </c>
    </row>
    <row r="250" spans="1:15">
      <c r="A250" s="21" t="s">
        <v>373</v>
      </c>
      <c r="B250" s="21">
        <v>1604</v>
      </c>
      <c r="C250" s="21" t="s">
        <v>298</v>
      </c>
      <c r="D250" s="21" t="s">
        <v>161</v>
      </c>
      <c r="E250" s="110">
        <v>15709</v>
      </c>
      <c r="F250" s="110">
        <v>31448.102999999999</v>
      </c>
      <c r="G250" s="110">
        <v>72185.921000000002</v>
      </c>
      <c r="H250" s="110">
        <v>144100.46299999999</v>
      </c>
      <c r="I250" s="110">
        <v>216286.38399999999</v>
      </c>
      <c r="J250" s="110">
        <f t="shared" si="21"/>
        <v>-184838.28099999999</v>
      </c>
      <c r="K250" s="110">
        <f t="shared" si="22"/>
        <v>2001.9162900248264</v>
      </c>
      <c r="L250" s="110">
        <f t="shared" si="22"/>
        <v>4595.1951747405947</v>
      </c>
      <c r="M250" s="110">
        <f t="shared" si="22"/>
        <v>9173.1149659430885</v>
      </c>
      <c r="N250" s="110">
        <f t="shared" si="22"/>
        <v>13768.310140683685</v>
      </c>
      <c r="O250" s="110">
        <f t="shared" si="22"/>
        <v>-11766.393850658858</v>
      </c>
    </row>
    <row r="251" spans="1:15">
      <c r="A251" s="108" t="s">
        <v>373</v>
      </c>
      <c r="B251" s="108">
        <v>1606</v>
      </c>
      <c r="C251" s="108" t="s">
        <v>299</v>
      </c>
      <c r="D251" s="108" t="s">
        <v>163</v>
      </c>
      <c r="E251" s="109">
        <v>10556</v>
      </c>
      <c r="F251" s="109">
        <v>17911.292000000001</v>
      </c>
      <c r="G251" s="109">
        <v>70510.535999999993</v>
      </c>
      <c r="H251" s="109">
        <v>111148.393</v>
      </c>
      <c r="I251" s="109">
        <v>181658.929</v>
      </c>
      <c r="J251" s="109">
        <f t="shared" si="21"/>
        <v>-163747.63699999999</v>
      </c>
      <c r="K251" s="109">
        <f t="shared" si="22"/>
        <v>1696.7877984084882</v>
      </c>
      <c r="L251" s="109">
        <f t="shared" si="22"/>
        <v>6679.6642667677143</v>
      </c>
      <c r="M251" s="109">
        <f t="shared" si="22"/>
        <v>10529.404414550965</v>
      </c>
      <c r="N251" s="109">
        <f t="shared" si="22"/>
        <v>17209.06868131868</v>
      </c>
      <c r="O251" s="109">
        <f t="shared" si="22"/>
        <v>-15512.280882910192</v>
      </c>
    </row>
    <row r="252" spans="1:15">
      <c r="A252" s="21" t="s">
        <v>373</v>
      </c>
      <c r="B252" s="21">
        <v>2000</v>
      </c>
      <c r="C252" s="21" t="s">
        <v>300</v>
      </c>
      <c r="D252" s="21" t="s">
        <v>219</v>
      </c>
      <c r="E252" s="110">
        <v>8995</v>
      </c>
      <c r="F252" s="110">
        <v>5240.884</v>
      </c>
      <c r="G252" s="110">
        <v>59776.803999999996</v>
      </c>
      <c r="H252" s="110">
        <v>119257.87699999999</v>
      </c>
      <c r="I252" s="110">
        <v>179034.68100000001</v>
      </c>
      <c r="J252" s="110">
        <f t="shared" si="21"/>
        <v>-173793.79700000002</v>
      </c>
      <c r="K252" s="110">
        <f t="shared" si="22"/>
        <v>582.64413563090613</v>
      </c>
      <c r="L252" s="110">
        <f t="shared" si="22"/>
        <v>6645.5590883824343</v>
      </c>
      <c r="M252" s="110">
        <f t="shared" si="22"/>
        <v>13258.240911617564</v>
      </c>
      <c r="N252" s="110">
        <f t="shared" si="22"/>
        <v>19903.8</v>
      </c>
      <c r="O252" s="110">
        <f t="shared" si="22"/>
        <v>-19321.155864369095</v>
      </c>
    </row>
    <row r="253" spans="1:15">
      <c r="A253" s="108" t="s">
        <v>373</v>
      </c>
      <c r="B253" s="108">
        <v>2300</v>
      </c>
      <c r="C253" s="108" t="s">
        <v>301</v>
      </c>
      <c r="D253" s="108" t="s">
        <v>170</v>
      </c>
      <c r="E253" s="109">
        <v>7259</v>
      </c>
      <c r="F253" s="109">
        <v>8206.1370000000006</v>
      </c>
      <c r="G253" s="109">
        <v>57744.129000000001</v>
      </c>
      <c r="H253" s="109">
        <v>155163.14300000001</v>
      </c>
      <c r="I253" s="109">
        <v>212907.272</v>
      </c>
      <c r="J253" s="109">
        <f t="shared" si="21"/>
        <v>-204701.13500000001</v>
      </c>
      <c r="K253" s="109">
        <f t="shared" si="22"/>
        <v>1130.4776139964183</v>
      </c>
      <c r="L253" s="109">
        <f t="shared" si="22"/>
        <v>7954.8324838131975</v>
      </c>
      <c r="M253" s="109">
        <f t="shared" si="22"/>
        <v>21375.27799972448</v>
      </c>
      <c r="N253" s="109">
        <f t="shared" si="22"/>
        <v>29330.110483537675</v>
      </c>
      <c r="O253" s="109">
        <f t="shared" si="22"/>
        <v>-28199.632869541263</v>
      </c>
    </row>
    <row r="254" spans="1:15">
      <c r="A254" s="21" t="s">
        <v>373</v>
      </c>
      <c r="B254" s="21">
        <v>2503</v>
      </c>
      <c r="C254" s="21" t="s">
        <v>302</v>
      </c>
      <c r="D254" s="21" t="s">
        <v>210</v>
      </c>
      <c r="E254" s="110">
        <v>4777</v>
      </c>
      <c r="F254" s="110">
        <v>40459.212</v>
      </c>
      <c r="G254" s="110">
        <v>49966.548000000003</v>
      </c>
      <c r="H254" s="110">
        <v>199903.573</v>
      </c>
      <c r="I254" s="110">
        <v>249870.12100000001</v>
      </c>
      <c r="J254" s="110">
        <f t="shared" si="21"/>
        <v>-209410.90900000001</v>
      </c>
      <c r="K254" s="110">
        <f t="shared" si="22"/>
        <v>8469.5859325936781</v>
      </c>
      <c r="L254" s="110">
        <f t="shared" si="22"/>
        <v>10459.81745865606</v>
      </c>
      <c r="M254" s="110">
        <f t="shared" si="22"/>
        <v>41847.095038727231</v>
      </c>
      <c r="N254" s="110">
        <f t="shared" si="22"/>
        <v>52306.912497383302</v>
      </c>
      <c r="O254" s="110">
        <f t="shared" si="22"/>
        <v>-43837.326564789619</v>
      </c>
    </row>
    <row r="255" spans="1:15">
      <c r="A255" s="108" t="s">
        <v>373</v>
      </c>
      <c r="B255" s="108">
        <v>2504</v>
      </c>
      <c r="C255" s="108" t="s">
        <v>303</v>
      </c>
      <c r="D255" s="108" t="s">
        <v>160</v>
      </c>
      <c r="E255" s="109">
        <v>4575</v>
      </c>
      <c r="F255" s="109">
        <v>4332.7749999999996</v>
      </c>
      <c r="G255" s="109">
        <v>50423.756000000001</v>
      </c>
      <c r="H255" s="109">
        <v>57870.353000000003</v>
      </c>
      <c r="I255" s="109">
        <v>108294.109</v>
      </c>
      <c r="J255" s="109">
        <f t="shared" si="21"/>
        <v>-103961.334</v>
      </c>
      <c r="K255" s="109">
        <f t="shared" si="22"/>
        <v>947.05464480874309</v>
      </c>
      <c r="L255" s="109">
        <f t="shared" si="22"/>
        <v>11021.586010928962</v>
      </c>
      <c r="M255" s="109">
        <f t="shared" si="22"/>
        <v>12649.257486338798</v>
      </c>
      <c r="N255" s="109">
        <f t="shared" si="22"/>
        <v>23670.843497267757</v>
      </c>
      <c r="O255" s="109">
        <f t="shared" si="22"/>
        <v>-22723.788852459016</v>
      </c>
    </row>
    <row r="256" spans="1:15">
      <c r="A256" s="21" t="s">
        <v>373</v>
      </c>
      <c r="B256" s="21">
        <v>2506</v>
      </c>
      <c r="C256" s="21" t="s">
        <v>305</v>
      </c>
      <c r="D256" s="21" t="s">
        <v>218</v>
      </c>
      <c r="E256" s="110">
        <v>4284</v>
      </c>
      <c r="F256" s="110">
        <v>90571.183999999994</v>
      </c>
      <c r="G256" s="110">
        <v>78535.131999999998</v>
      </c>
      <c r="H256" s="110">
        <v>158239.139</v>
      </c>
      <c r="I256" s="110">
        <v>236774.27100000001</v>
      </c>
      <c r="J256" s="110">
        <f t="shared" si="21"/>
        <v>-146203.087</v>
      </c>
      <c r="K256" s="110">
        <f t="shared" si="22"/>
        <v>21141.732959850608</v>
      </c>
      <c r="L256" s="110">
        <f t="shared" si="22"/>
        <v>18332.197012138189</v>
      </c>
      <c r="M256" s="110">
        <f t="shared" si="22"/>
        <v>36937.240662931836</v>
      </c>
      <c r="N256" s="110">
        <f t="shared" si="22"/>
        <v>55269.437675070032</v>
      </c>
      <c r="O256" s="110">
        <f t="shared" si="22"/>
        <v>-34127.704715219421</v>
      </c>
    </row>
    <row r="257" spans="1:15">
      <c r="A257" s="108" t="s">
        <v>373</v>
      </c>
      <c r="B257" s="108">
        <v>3000</v>
      </c>
      <c r="C257" s="108" t="s">
        <v>306</v>
      </c>
      <c r="D257" s="108" t="s">
        <v>189</v>
      </c>
      <c r="E257" s="109">
        <v>3955</v>
      </c>
      <c r="F257" s="109">
        <v>85614.572</v>
      </c>
      <c r="G257" s="109">
        <v>113942.20600000001</v>
      </c>
      <c r="H257" s="109">
        <v>134822.889</v>
      </c>
      <c r="I257" s="109">
        <v>248765.095</v>
      </c>
      <c r="J257" s="109">
        <f t="shared" si="21"/>
        <v>-163150.52299999999</v>
      </c>
      <c r="K257" s="109">
        <f t="shared" si="22"/>
        <v>21647.173704171935</v>
      </c>
      <c r="L257" s="109">
        <f t="shared" si="22"/>
        <v>28809.66017699115</v>
      </c>
      <c r="M257" s="109">
        <f t="shared" si="22"/>
        <v>34089.226042983559</v>
      </c>
      <c r="N257" s="109">
        <f t="shared" si="22"/>
        <v>62898.886219974716</v>
      </c>
      <c r="O257" s="109">
        <f t="shared" si="22"/>
        <v>-41251.712515802777</v>
      </c>
    </row>
    <row r="258" spans="1:15">
      <c r="A258" s="21" t="s">
        <v>373</v>
      </c>
      <c r="B258" s="21">
        <v>3506</v>
      </c>
      <c r="C258" s="21" t="s">
        <v>307</v>
      </c>
      <c r="D258" s="21" t="s">
        <v>173</v>
      </c>
      <c r="E258" s="110">
        <v>3745</v>
      </c>
      <c r="F258" s="110">
        <v>23969.401999999998</v>
      </c>
      <c r="G258" s="110">
        <v>39585.913999999997</v>
      </c>
      <c r="H258" s="110">
        <v>104294.92200000001</v>
      </c>
      <c r="I258" s="110">
        <v>143880.83600000001</v>
      </c>
      <c r="J258" s="110">
        <f t="shared" si="21"/>
        <v>-119911.43400000001</v>
      </c>
      <c r="K258" s="110">
        <f t="shared" si="22"/>
        <v>6400.3743658210942</v>
      </c>
      <c r="L258" s="110">
        <f t="shared" si="22"/>
        <v>10570.337516688918</v>
      </c>
      <c r="M258" s="110">
        <f t="shared" si="22"/>
        <v>27849.111348464623</v>
      </c>
      <c r="N258" s="110">
        <f t="shared" si="22"/>
        <v>38419.448865153543</v>
      </c>
      <c r="O258" s="110">
        <f t="shared" si="22"/>
        <v>-32019.074499332448</v>
      </c>
    </row>
    <row r="259" spans="1:15">
      <c r="A259" s="108" t="s">
        <v>373</v>
      </c>
      <c r="B259" s="108">
        <v>3511</v>
      </c>
      <c r="C259" s="108" t="s">
        <v>308</v>
      </c>
      <c r="D259" s="108" t="s">
        <v>181</v>
      </c>
      <c r="E259" s="109">
        <v>3707</v>
      </c>
      <c r="F259" s="109">
        <v>19339.785</v>
      </c>
      <c r="G259" s="109">
        <v>62695.107000000004</v>
      </c>
      <c r="H259" s="109">
        <v>124516.12300000001</v>
      </c>
      <c r="I259" s="109">
        <v>187211.23</v>
      </c>
      <c r="J259" s="109">
        <f t="shared" si="21"/>
        <v>-167871.44500000001</v>
      </c>
      <c r="K259" s="109">
        <f t="shared" si="22"/>
        <v>5217.0987321284056</v>
      </c>
      <c r="L259" s="109">
        <f t="shared" si="22"/>
        <v>16912.626652279472</v>
      </c>
      <c r="M259" s="109">
        <f t="shared" si="22"/>
        <v>33589.458591853254</v>
      </c>
      <c r="N259" s="109">
        <f t="shared" si="22"/>
        <v>50502.085244132722</v>
      </c>
      <c r="O259" s="109">
        <f t="shared" si="22"/>
        <v>-45284.986512004318</v>
      </c>
    </row>
    <row r="260" spans="1:15">
      <c r="A260" s="21" t="s">
        <v>373</v>
      </c>
      <c r="B260" s="21">
        <v>3609</v>
      </c>
      <c r="C260" s="21" t="s">
        <v>309</v>
      </c>
      <c r="D260" s="21" t="s">
        <v>216</v>
      </c>
      <c r="E260" s="110">
        <v>3547</v>
      </c>
      <c r="F260" s="110">
        <v>18010.151000000002</v>
      </c>
      <c r="G260" s="110">
        <v>30571.958999999999</v>
      </c>
      <c r="H260" s="110">
        <v>101661.024</v>
      </c>
      <c r="I260" s="110">
        <v>132232.98300000001</v>
      </c>
      <c r="J260" s="110">
        <f t="shared" si="21"/>
        <v>-114222.83200000001</v>
      </c>
      <c r="K260" s="110">
        <f t="shared" si="22"/>
        <v>5077.5728784888652</v>
      </c>
      <c r="L260" s="110">
        <f t="shared" si="22"/>
        <v>8619.1031857908092</v>
      </c>
      <c r="M260" s="110">
        <f t="shared" si="22"/>
        <v>28661.12884127432</v>
      </c>
      <c r="N260" s="110">
        <f t="shared" si="22"/>
        <v>37280.232027065125</v>
      </c>
      <c r="O260" s="110">
        <f t="shared" si="22"/>
        <v>-32202.659148576266</v>
      </c>
    </row>
    <row r="261" spans="1:15">
      <c r="A261" s="108" t="s">
        <v>373</v>
      </c>
      <c r="B261" s="108">
        <v>3709</v>
      </c>
      <c r="C261" s="108" t="s">
        <v>310</v>
      </c>
      <c r="D261" s="108" t="s">
        <v>166</v>
      </c>
      <c r="E261" s="109">
        <v>3323</v>
      </c>
      <c r="F261" s="109">
        <v>7867.0720000000001</v>
      </c>
      <c r="G261" s="109">
        <v>18496.706999999999</v>
      </c>
      <c r="H261" s="109">
        <v>77668.188999999998</v>
      </c>
      <c r="I261" s="109">
        <v>96164.895999999993</v>
      </c>
      <c r="J261" s="109">
        <f t="shared" si="21"/>
        <v>-88297.823999999993</v>
      </c>
      <c r="K261" s="109">
        <f t="shared" si="22"/>
        <v>2367.4607282575985</v>
      </c>
      <c r="L261" s="109">
        <f t="shared" si="22"/>
        <v>5566.2675293409566</v>
      </c>
      <c r="M261" s="109">
        <f t="shared" si="22"/>
        <v>23372.912729461328</v>
      </c>
      <c r="N261" s="109">
        <f t="shared" si="22"/>
        <v>28939.180258802284</v>
      </c>
      <c r="O261" s="109">
        <f t="shared" si="22"/>
        <v>-26571.719530544688</v>
      </c>
    </row>
    <row r="262" spans="1:15">
      <c r="A262" s="21" t="s">
        <v>373</v>
      </c>
      <c r="B262" s="21">
        <v>3710</v>
      </c>
      <c r="C262" s="21" t="s">
        <v>311</v>
      </c>
      <c r="D262" s="21" t="s">
        <v>197</v>
      </c>
      <c r="E262" s="110">
        <v>3234</v>
      </c>
      <c r="F262" s="110">
        <v>1072.2329999999999</v>
      </c>
      <c r="G262" s="110">
        <v>10489.35</v>
      </c>
      <c r="H262" s="110">
        <v>40621.004999999997</v>
      </c>
      <c r="I262" s="110">
        <v>51110.355000000003</v>
      </c>
      <c r="J262" s="110">
        <f t="shared" si="21"/>
        <v>-50038.122000000003</v>
      </c>
      <c r="K262" s="110">
        <f t="shared" si="22"/>
        <v>331.55009276437846</v>
      </c>
      <c r="L262" s="110">
        <f t="shared" si="22"/>
        <v>3243.4601113172544</v>
      </c>
      <c r="M262" s="110">
        <f t="shared" si="22"/>
        <v>12560.607606679036</v>
      </c>
      <c r="N262" s="110">
        <f t="shared" si="22"/>
        <v>15804.06771799629</v>
      </c>
      <c r="O262" s="110">
        <f t="shared" si="22"/>
        <v>-15472.517625231912</v>
      </c>
    </row>
    <row r="263" spans="1:15">
      <c r="A263" s="108" t="s">
        <v>373</v>
      </c>
      <c r="B263" s="108">
        <v>3711</v>
      </c>
      <c r="C263" s="108" t="s">
        <v>312</v>
      </c>
      <c r="D263" s="108" t="s">
        <v>226</v>
      </c>
      <c r="E263" s="109">
        <v>2566</v>
      </c>
      <c r="F263" s="109">
        <v>920.07399999999996</v>
      </c>
      <c r="G263" s="109">
        <v>20592.210999999999</v>
      </c>
      <c r="H263" s="109">
        <v>43350.762000000002</v>
      </c>
      <c r="I263" s="109">
        <v>63942.972999999998</v>
      </c>
      <c r="J263" s="109">
        <f t="shared" si="21"/>
        <v>-63022.898999999998</v>
      </c>
      <c r="K263" s="109">
        <f t="shared" si="22"/>
        <v>358.56352299298516</v>
      </c>
      <c r="L263" s="109">
        <f t="shared" si="22"/>
        <v>8025.0237724084172</v>
      </c>
      <c r="M263" s="109">
        <f t="shared" si="22"/>
        <v>16894.295401402964</v>
      </c>
      <c r="N263" s="109">
        <f t="shared" si="22"/>
        <v>24919.319173811378</v>
      </c>
      <c r="O263" s="109">
        <f t="shared" si="22"/>
        <v>-24560.755650818392</v>
      </c>
    </row>
    <row r="264" spans="1:15">
      <c r="A264" s="21" t="s">
        <v>373</v>
      </c>
      <c r="B264" s="21">
        <v>3713</v>
      </c>
      <c r="C264" s="21" t="s">
        <v>313</v>
      </c>
      <c r="D264" s="21" t="s">
        <v>217</v>
      </c>
      <c r="E264" s="110">
        <v>2306</v>
      </c>
      <c r="F264" s="110">
        <v>7744.8519999999999</v>
      </c>
      <c r="G264" s="110">
        <v>38877.872000000003</v>
      </c>
      <c r="H264" s="110">
        <v>27576.712</v>
      </c>
      <c r="I264" s="110">
        <v>66454.584000000003</v>
      </c>
      <c r="J264" s="110">
        <f t="shared" si="21"/>
        <v>-58709.732000000004</v>
      </c>
      <c r="K264" s="110">
        <f t="shared" si="22"/>
        <v>3358.5654813529923</v>
      </c>
      <c r="L264" s="110">
        <f t="shared" si="22"/>
        <v>16859.441457068519</v>
      </c>
      <c r="M264" s="110">
        <f t="shared" si="22"/>
        <v>11958.678230702515</v>
      </c>
      <c r="N264" s="110">
        <f t="shared" si="22"/>
        <v>28818.119687771035</v>
      </c>
      <c r="O264" s="110">
        <f t="shared" si="22"/>
        <v>-25459.554206418041</v>
      </c>
    </row>
    <row r="265" spans="1:15">
      <c r="A265" s="108" t="s">
        <v>373</v>
      </c>
      <c r="B265" s="108">
        <v>3714</v>
      </c>
      <c r="C265" s="108" t="s">
        <v>314</v>
      </c>
      <c r="D265" s="108" t="s">
        <v>227</v>
      </c>
      <c r="E265" s="109">
        <v>2111</v>
      </c>
      <c r="F265" s="109">
        <v>5909.6390000000001</v>
      </c>
      <c r="G265" s="109">
        <v>27927.708999999999</v>
      </c>
      <c r="H265" s="109">
        <v>53385.546999999999</v>
      </c>
      <c r="I265" s="109">
        <v>81313.255999999994</v>
      </c>
      <c r="J265" s="109">
        <f t="shared" si="21"/>
        <v>-75403.616999999998</v>
      </c>
      <c r="K265" s="109">
        <f t="shared" si="22"/>
        <v>2799.4500236854574</v>
      </c>
      <c r="L265" s="109">
        <f t="shared" si="22"/>
        <v>13229.611084793936</v>
      </c>
      <c r="M265" s="109">
        <f t="shared" si="22"/>
        <v>25289.221695878728</v>
      </c>
      <c r="N265" s="109">
        <f t="shared" si="22"/>
        <v>38518.832780672667</v>
      </c>
      <c r="O265" s="109">
        <f t="shared" si="22"/>
        <v>-35719.382756987208</v>
      </c>
    </row>
    <row r="266" spans="1:15">
      <c r="A266" s="21" t="s">
        <v>373</v>
      </c>
      <c r="B266" s="21">
        <v>3811</v>
      </c>
      <c r="C266" s="21" t="s">
        <v>315</v>
      </c>
      <c r="D266" s="21" t="s">
        <v>198</v>
      </c>
      <c r="E266" s="110">
        <v>2015</v>
      </c>
      <c r="F266" s="110">
        <v>5581.0680000000002</v>
      </c>
      <c r="G266" s="110">
        <v>33064.773000000001</v>
      </c>
      <c r="H266" s="110">
        <v>40964.550999999999</v>
      </c>
      <c r="I266" s="110">
        <v>74029.323999999993</v>
      </c>
      <c r="J266" s="110">
        <f t="shared" si="21"/>
        <v>-68448.255999999994</v>
      </c>
      <c r="K266" s="110">
        <f t="shared" si="22"/>
        <v>2769.7607940446651</v>
      </c>
      <c r="L266" s="110">
        <f t="shared" si="22"/>
        <v>16409.316625310177</v>
      </c>
      <c r="M266" s="110">
        <f t="shared" si="22"/>
        <v>20329.801985111662</v>
      </c>
      <c r="N266" s="110">
        <f t="shared" si="22"/>
        <v>36739.118610421836</v>
      </c>
      <c r="O266" s="110">
        <f t="shared" si="22"/>
        <v>-33969.357816377167</v>
      </c>
    </row>
    <row r="267" spans="1:15">
      <c r="A267" s="108" t="s">
        <v>373</v>
      </c>
      <c r="B267" s="108">
        <v>4100</v>
      </c>
      <c r="C267" s="108" t="s">
        <v>317</v>
      </c>
      <c r="D267" s="108" t="s">
        <v>199</v>
      </c>
      <c r="E267" s="109">
        <v>1880</v>
      </c>
      <c r="F267" s="109">
        <v>2325.462</v>
      </c>
      <c r="G267" s="109">
        <v>26534.402999999998</v>
      </c>
      <c r="H267" s="109">
        <v>69115.035000000003</v>
      </c>
      <c r="I267" s="109">
        <v>95649.437999999995</v>
      </c>
      <c r="J267" s="109">
        <f t="shared" si="21"/>
        <v>-93323.975999999995</v>
      </c>
      <c r="K267" s="109">
        <f t="shared" si="22"/>
        <v>1236.9478723404254</v>
      </c>
      <c r="L267" s="109">
        <f t="shared" si="22"/>
        <v>14114.044148936169</v>
      </c>
      <c r="M267" s="109">
        <f t="shared" si="22"/>
        <v>36763.316489361707</v>
      </c>
      <c r="N267" s="109">
        <f t="shared" si="22"/>
        <v>50877.360638297876</v>
      </c>
      <c r="O267" s="109">
        <f t="shared" si="22"/>
        <v>-49640.412765957444</v>
      </c>
    </row>
    <row r="268" spans="1:15">
      <c r="A268" s="21" t="s">
        <v>373</v>
      </c>
      <c r="B268" s="21">
        <v>4200</v>
      </c>
      <c r="C268" s="21" t="s">
        <v>316</v>
      </c>
      <c r="D268" s="21" t="s">
        <v>223</v>
      </c>
      <c r="E268" s="110">
        <v>1798</v>
      </c>
      <c r="F268" s="110">
        <v>17060.866000000002</v>
      </c>
      <c r="G268" s="110">
        <v>12361.758</v>
      </c>
      <c r="H268" s="110">
        <v>144916.42300000001</v>
      </c>
      <c r="I268" s="110">
        <v>157278.18100000001</v>
      </c>
      <c r="J268" s="110">
        <f t="shared" si="21"/>
        <v>-140217.315</v>
      </c>
      <c r="K268" s="110">
        <f t="shared" si="22"/>
        <v>9488.8020022246947</v>
      </c>
      <c r="L268" s="110">
        <f t="shared" si="22"/>
        <v>6875.2825361512796</v>
      </c>
      <c r="M268" s="110">
        <f t="shared" si="22"/>
        <v>80598.677975528379</v>
      </c>
      <c r="N268" s="110">
        <f t="shared" si="22"/>
        <v>87473.960511679645</v>
      </c>
      <c r="O268" s="110">
        <f t="shared" si="22"/>
        <v>-77985.158509454952</v>
      </c>
    </row>
    <row r="269" spans="1:15">
      <c r="A269" s="108" t="s">
        <v>373</v>
      </c>
      <c r="B269" s="108">
        <v>4502</v>
      </c>
      <c r="C269" s="108" t="s">
        <v>1254</v>
      </c>
      <c r="D269" s="108" t="s">
        <v>167</v>
      </c>
      <c r="E269" s="109">
        <v>1779</v>
      </c>
      <c r="F269" s="109">
        <v>3431.23</v>
      </c>
      <c r="G269" s="109">
        <v>10809.842000000001</v>
      </c>
      <c r="H269" s="109">
        <v>32290.616000000002</v>
      </c>
      <c r="I269" s="109">
        <v>43100.457999999999</v>
      </c>
      <c r="J269" s="109">
        <f t="shared" si="21"/>
        <v>-39669.227999999996</v>
      </c>
      <c r="K269" s="109">
        <f t="shared" si="22"/>
        <v>1928.7408656548623</v>
      </c>
      <c r="L269" s="109">
        <f t="shared" si="22"/>
        <v>6076.3586284429457</v>
      </c>
      <c r="M269" s="109">
        <f t="shared" si="22"/>
        <v>18150.992692523891</v>
      </c>
      <c r="N269" s="109">
        <f t="shared" si="22"/>
        <v>24227.351320966834</v>
      </c>
      <c r="O269" s="109">
        <f t="shared" si="22"/>
        <v>-22298.610455311969</v>
      </c>
    </row>
    <row r="270" spans="1:15">
      <c r="A270" s="21" t="s">
        <v>373</v>
      </c>
      <c r="B270" s="21">
        <v>4604</v>
      </c>
      <c r="C270" s="21" t="s">
        <v>318</v>
      </c>
      <c r="D270" s="21" t="s">
        <v>178</v>
      </c>
      <c r="E270" s="110">
        <v>1641</v>
      </c>
      <c r="F270" s="110">
        <v>5073.3729999999996</v>
      </c>
      <c r="G270" s="110">
        <v>7710.4549999999999</v>
      </c>
      <c r="H270" s="110">
        <v>54621.483999999997</v>
      </c>
      <c r="I270" s="110">
        <v>62331.938999999998</v>
      </c>
      <c r="J270" s="110">
        <f t="shared" si="21"/>
        <v>-57258.565999999999</v>
      </c>
      <c r="K270" s="110">
        <f t="shared" si="22"/>
        <v>3091.6349786715414</v>
      </c>
      <c r="L270" s="110">
        <f t="shared" si="22"/>
        <v>4698.6319317489342</v>
      </c>
      <c r="M270" s="110">
        <f t="shared" si="22"/>
        <v>33285.486898232783</v>
      </c>
      <c r="N270" s="110">
        <f t="shared" si="22"/>
        <v>37984.118829981715</v>
      </c>
      <c r="O270" s="110">
        <f t="shared" si="22"/>
        <v>-34892.483851310171</v>
      </c>
    </row>
    <row r="271" spans="1:15">
      <c r="A271" s="108" t="s">
        <v>373</v>
      </c>
      <c r="B271" s="108">
        <v>4607</v>
      </c>
      <c r="C271" s="108" t="s">
        <v>319</v>
      </c>
      <c r="D271" s="108" t="s">
        <v>224</v>
      </c>
      <c r="E271" s="109">
        <v>1610</v>
      </c>
      <c r="F271" s="109">
        <v>140.48500000000001</v>
      </c>
      <c r="G271" s="109">
        <v>1203.18</v>
      </c>
      <c r="H271" s="109">
        <v>22081.194</v>
      </c>
      <c r="I271" s="109">
        <v>23284.374</v>
      </c>
      <c r="J271" s="109">
        <f t="shared" si="21"/>
        <v>-23143.888999999999</v>
      </c>
      <c r="K271" s="109">
        <f t="shared" si="22"/>
        <v>87.257763975155285</v>
      </c>
      <c r="L271" s="109">
        <f t="shared" si="22"/>
        <v>747.31677018633548</v>
      </c>
      <c r="M271" s="109">
        <f t="shared" si="22"/>
        <v>13715.027329192546</v>
      </c>
      <c r="N271" s="109">
        <f t="shared" si="22"/>
        <v>14462.344099378883</v>
      </c>
      <c r="O271" s="109">
        <f t="shared" si="22"/>
        <v>-14375.086335403726</v>
      </c>
    </row>
    <row r="272" spans="1:15">
      <c r="A272" s="21" t="s">
        <v>373</v>
      </c>
      <c r="B272" s="21">
        <v>4803</v>
      </c>
      <c r="C272" s="21" t="s">
        <v>1255</v>
      </c>
      <c r="D272" s="21" t="s">
        <v>168</v>
      </c>
      <c r="E272" s="110">
        <v>1595</v>
      </c>
      <c r="F272" s="110">
        <v>3064.154</v>
      </c>
      <c r="G272" s="110">
        <v>3189.6779999999999</v>
      </c>
      <c r="H272" s="110">
        <v>38478.071000000004</v>
      </c>
      <c r="I272" s="110">
        <v>41667.749000000003</v>
      </c>
      <c r="J272" s="110">
        <f t="shared" si="21"/>
        <v>-38603.595000000001</v>
      </c>
      <c r="K272" s="110">
        <f t="shared" si="22"/>
        <v>1921.0996865203763</v>
      </c>
      <c r="L272" s="110">
        <f t="shared" si="22"/>
        <v>1999.7981191222568</v>
      </c>
      <c r="M272" s="110">
        <f t="shared" si="22"/>
        <v>24124.182445141065</v>
      </c>
      <c r="N272" s="110">
        <f t="shared" si="22"/>
        <v>26123.980564263322</v>
      </c>
      <c r="O272" s="110">
        <f t="shared" si="22"/>
        <v>-24202.880877742948</v>
      </c>
    </row>
    <row r="273" spans="1:15">
      <c r="A273" s="108" t="s">
        <v>373</v>
      </c>
      <c r="B273" s="108">
        <v>4901</v>
      </c>
      <c r="C273" s="108" t="s">
        <v>320</v>
      </c>
      <c r="D273" s="108" t="s">
        <v>169</v>
      </c>
      <c r="E273" s="109">
        <v>1268</v>
      </c>
      <c r="F273" s="109">
        <v>2763.348</v>
      </c>
      <c r="G273" s="109">
        <v>9114.1769999999997</v>
      </c>
      <c r="H273" s="109">
        <v>28255.483</v>
      </c>
      <c r="I273" s="109">
        <v>37369.660000000003</v>
      </c>
      <c r="J273" s="109">
        <f t="shared" si="21"/>
        <v>-34606.312000000005</v>
      </c>
      <c r="K273" s="109">
        <f t="shared" si="22"/>
        <v>2179.2965299684543</v>
      </c>
      <c r="L273" s="109">
        <f t="shared" si="22"/>
        <v>7187.8367507886433</v>
      </c>
      <c r="M273" s="109">
        <f t="shared" si="22"/>
        <v>22283.503943217667</v>
      </c>
      <c r="N273" s="109">
        <f t="shared" si="22"/>
        <v>29471.340694006311</v>
      </c>
      <c r="O273" s="109">
        <f t="shared" si="22"/>
        <v>-27292.044164037859</v>
      </c>
    </row>
    <row r="274" spans="1:15">
      <c r="A274" s="21" t="s">
        <v>373</v>
      </c>
      <c r="B274" s="21">
        <v>4902</v>
      </c>
      <c r="C274" s="21" t="s">
        <v>322</v>
      </c>
      <c r="D274" s="21" t="s">
        <v>190</v>
      </c>
      <c r="E274" s="110">
        <v>1193</v>
      </c>
      <c r="F274" s="110">
        <v>27896.519</v>
      </c>
      <c r="G274" s="110">
        <v>32150.141</v>
      </c>
      <c r="H274" s="110">
        <v>61425.932000000001</v>
      </c>
      <c r="I274" s="110">
        <v>93576.073000000004</v>
      </c>
      <c r="J274" s="110">
        <f t="shared" si="21"/>
        <v>-65679.554000000004</v>
      </c>
      <c r="K274" s="110">
        <f t="shared" si="22"/>
        <v>23383.502933780386</v>
      </c>
      <c r="L274" s="110">
        <f t="shared" si="22"/>
        <v>26948.986588432523</v>
      </c>
      <c r="M274" s="110">
        <f t="shared" si="22"/>
        <v>51488.62699077955</v>
      </c>
      <c r="N274" s="110">
        <f t="shared" si="22"/>
        <v>78437.613579212062</v>
      </c>
      <c r="O274" s="110">
        <f t="shared" si="22"/>
        <v>-55054.110645431683</v>
      </c>
    </row>
    <row r="275" spans="1:15">
      <c r="A275" s="108" t="s">
        <v>373</v>
      </c>
      <c r="B275" s="108">
        <v>4911</v>
      </c>
      <c r="C275" s="108" t="s">
        <v>321</v>
      </c>
      <c r="D275" s="108" t="s">
        <v>176</v>
      </c>
      <c r="E275" s="109">
        <v>1177</v>
      </c>
      <c r="F275" s="109">
        <v>29114.402999999998</v>
      </c>
      <c r="G275" s="109">
        <v>36201.213000000003</v>
      </c>
      <c r="H275" s="109">
        <v>46162.175999999999</v>
      </c>
      <c r="I275" s="109">
        <v>82363.388999999996</v>
      </c>
      <c r="J275" s="109">
        <f t="shared" si="21"/>
        <v>-53248.985999999997</v>
      </c>
      <c r="K275" s="109">
        <f t="shared" si="22"/>
        <v>24736.111299915039</v>
      </c>
      <c r="L275" s="109">
        <f t="shared" si="22"/>
        <v>30757.190314358544</v>
      </c>
      <c r="M275" s="109">
        <f t="shared" si="22"/>
        <v>39220.200509770599</v>
      </c>
      <c r="N275" s="109">
        <f t="shared" si="22"/>
        <v>69977.39082412915</v>
      </c>
      <c r="O275" s="109">
        <f t="shared" si="22"/>
        <v>-45241.2795242141</v>
      </c>
    </row>
    <row r="276" spans="1:15">
      <c r="A276" s="21" t="s">
        <v>373</v>
      </c>
      <c r="B276" s="21">
        <v>5200</v>
      </c>
      <c r="C276" s="21" t="s">
        <v>323</v>
      </c>
      <c r="D276" s="21" t="s">
        <v>230</v>
      </c>
      <c r="E276" s="110">
        <v>1115</v>
      </c>
      <c r="F276" s="110">
        <v>46103.89</v>
      </c>
      <c r="G276" s="110">
        <v>19949.177</v>
      </c>
      <c r="H276" s="110">
        <v>39930.080000000002</v>
      </c>
      <c r="I276" s="110">
        <v>59879.256999999998</v>
      </c>
      <c r="J276" s="110">
        <f t="shared" si="21"/>
        <v>-13775.366999999998</v>
      </c>
      <c r="K276" s="110">
        <f t="shared" si="22"/>
        <v>41348.780269058298</v>
      </c>
      <c r="L276" s="110">
        <f t="shared" si="22"/>
        <v>17891.638565022422</v>
      </c>
      <c r="M276" s="110">
        <f t="shared" si="22"/>
        <v>35811.730941704038</v>
      </c>
      <c r="N276" s="110">
        <f t="shared" si="22"/>
        <v>53703.369506726456</v>
      </c>
      <c r="O276" s="110">
        <f t="shared" si="22"/>
        <v>-12354.58923766816</v>
      </c>
    </row>
    <row r="277" spans="1:15">
      <c r="A277" s="108" t="s">
        <v>373</v>
      </c>
      <c r="B277" s="108">
        <v>5508</v>
      </c>
      <c r="C277" s="108" t="s">
        <v>325</v>
      </c>
      <c r="D277" s="108" t="s">
        <v>184</v>
      </c>
      <c r="E277" s="109">
        <v>1024</v>
      </c>
      <c r="F277" s="109">
        <v>29017.15</v>
      </c>
      <c r="G277" s="109">
        <v>13943.201999999999</v>
      </c>
      <c r="H277" s="109">
        <v>77299.141000000003</v>
      </c>
      <c r="I277" s="109">
        <v>91242.342999999993</v>
      </c>
      <c r="J277" s="109">
        <f t="shared" si="21"/>
        <v>-62225.192999999992</v>
      </c>
      <c r="K277" s="109">
        <f t="shared" ref="K277:O308" si="23">(F277/$E277)*1000</f>
        <v>28337.060546875</v>
      </c>
      <c r="L277" s="109">
        <f t="shared" si="23"/>
        <v>13616.408203125</v>
      </c>
      <c r="M277" s="109">
        <f t="shared" si="23"/>
        <v>75487.4423828125</v>
      </c>
      <c r="N277" s="109">
        <f t="shared" si="23"/>
        <v>89103.8505859375</v>
      </c>
      <c r="O277" s="109">
        <f t="shared" si="23"/>
        <v>-60766.790039062493</v>
      </c>
    </row>
    <row r="278" spans="1:15">
      <c r="A278" s="21" t="s">
        <v>373</v>
      </c>
      <c r="B278" s="21">
        <v>5604</v>
      </c>
      <c r="C278" s="21" t="s">
        <v>324</v>
      </c>
      <c r="D278" s="21" t="s">
        <v>200</v>
      </c>
      <c r="E278" s="110">
        <v>1016</v>
      </c>
      <c r="F278" s="110">
        <v>5876.2730000000001</v>
      </c>
      <c r="G278" s="110">
        <v>8071.4049999999997</v>
      </c>
      <c r="H278" s="110">
        <v>37747.216</v>
      </c>
      <c r="I278" s="110">
        <v>45818.620999999999</v>
      </c>
      <c r="J278" s="110">
        <f t="shared" si="21"/>
        <v>-39942.347999999998</v>
      </c>
      <c r="K278" s="110">
        <f t="shared" si="23"/>
        <v>5783.7332677165359</v>
      </c>
      <c r="L278" s="110">
        <f t="shared" si="23"/>
        <v>7944.2962598425192</v>
      </c>
      <c r="M278" s="110">
        <f t="shared" si="23"/>
        <v>37152.771653543306</v>
      </c>
      <c r="N278" s="110">
        <f t="shared" si="23"/>
        <v>45097.067913385828</v>
      </c>
      <c r="O278" s="110">
        <f t="shared" si="23"/>
        <v>-39313.334645669289</v>
      </c>
    </row>
    <row r="279" spans="1:15">
      <c r="A279" s="108" t="s">
        <v>373</v>
      </c>
      <c r="B279" s="108">
        <v>5609</v>
      </c>
      <c r="C279" s="108" t="s">
        <v>328</v>
      </c>
      <c r="D279" s="108" t="s">
        <v>206</v>
      </c>
      <c r="E279" s="109">
        <v>962</v>
      </c>
      <c r="F279" s="109">
        <v>8462.5550000000003</v>
      </c>
      <c r="G279" s="109">
        <v>17218.567999999999</v>
      </c>
      <c r="H279" s="109">
        <v>50363.525000000001</v>
      </c>
      <c r="I279" s="109">
        <v>67582.092999999993</v>
      </c>
      <c r="J279" s="109">
        <f t="shared" si="21"/>
        <v>-59119.537999999993</v>
      </c>
      <c r="K279" s="109">
        <f t="shared" si="23"/>
        <v>8796.8347193347199</v>
      </c>
      <c r="L279" s="109">
        <f t="shared" si="23"/>
        <v>17898.719334719335</v>
      </c>
      <c r="M279" s="109">
        <f t="shared" si="23"/>
        <v>52352.936590436591</v>
      </c>
      <c r="N279" s="109">
        <f t="shared" si="23"/>
        <v>70251.655925155923</v>
      </c>
      <c r="O279" s="109">
        <f t="shared" si="23"/>
        <v>-61454.821205821194</v>
      </c>
    </row>
    <row r="280" spans="1:15">
      <c r="A280" s="21" t="s">
        <v>373</v>
      </c>
      <c r="B280" s="21">
        <v>5611</v>
      </c>
      <c r="C280" s="21" t="s">
        <v>326</v>
      </c>
      <c r="D280" s="21" t="s">
        <v>180</v>
      </c>
      <c r="E280" s="110">
        <v>945</v>
      </c>
      <c r="F280" s="110">
        <v>13418.05</v>
      </c>
      <c r="G280" s="110">
        <v>5725.3019999999997</v>
      </c>
      <c r="H280" s="110">
        <v>35548.029000000002</v>
      </c>
      <c r="I280" s="110">
        <v>41273.330999999998</v>
      </c>
      <c r="J280" s="110">
        <f t="shared" si="21"/>
        <v>-27855.280999999999</v>
      </c>
      <c r="K280" s="110">
        <f t="shared" si="23"/>
        <v>14198.994708994709</v>
      </c>
      <c r="L280" s="110">
        <f t="shared" si="23"/>
        <v>6058.5206349206346</v>
      </c>
      <c r="M280" s="110">
        <f t="shared" si="23"/>
        <v>37616.961904761905</v>
      </c>
      <c r="N280" s="110">
        <f t="shared" si="23"/>
        <v>43675.48253968254</v>
      </c>
      <c r="O280" s="110">
        <f t="shared" si="23"/>
        <v>-29476.487830687831</v>
      </c>
    </row>
    <row r="281" spans="1:15">
      <c r="A281" s="108" t="s">
        <v>373</v>
      </c>
      <c r="B281" s="108">
        <v>5612</v>
      </c>
      <c r="C281" s="108" t="s">
        <v>327</v>
      </c>
      <c r="D281" s="108" t="s">
        <v>191</v>
      </c>
      <c r="E281" s="109">
        <v>895</v>
      </c>
      <c r="F281" s="109">
        <v>5944.3649999999998</v>
      </c>
      <c r="G281" s="109">
        <v>7506.0150000000003</v>
      </c>
      <c r="H281" s="109">
        <v>26950.613000000001</v>
      </c>
      <c r="I281" s="109">
        <v>34456.627999999997</v>
      </c>
      <c r="J281" s="109">
        <f t="shared" si="21"/>
        <v>-28512.262999999999</v>
      </c>
      <c r="K281" s="109">
        <f t="shared" si="23"/>
        <v>6641.7486033519544</v>
      </c>
      <c r="L281" s="109">
        <f t="shared" si="23"/>
        <v>8386.6089385474861</v>
      </c>
      <c r="M281" s="109">
        <f t="shared" si="23"/>
        <v>30112.416759776537</v>
      </c>
      <c r="N281" s="109">
        <f t="shared" si="23"/>
        <v>38499.025698324018</v>
      </c>
      <c r="O281" s="109">
        <f t="shared" si="23"/>
        <v>-31857.277094972065</v>
      </c>
    </row>
    <row r="282" spans="1:15">
      <c r="A282" s="21" t="s">
        <v>373</v>
      </c>
      <c r="B282" s="21">
        <v>5706</v>
      </c>
      <c r="C282" s="21" t="s">
        <v>329</v>
      </c>
      <c r="D282" s="21" t="s">
        <v>174</v>
      </c>
      <c r="E282" s="110">
        <v>877</v>
      </c>
      <c r="F282" s="110">
        <v>3812.39</v>
      </c>
      <c r="G282" s="110">
        <v>5872.9179999999997</v>
      </c>
      <c r="H282" s="110">
        <v>13058.694</v>
      </c>
      <c r="I282" s="110">
        <v>18931.612000000001</v>
      </c>
      <c r="J282" s="110">
        <f t="shared" si="21"/>
        <v>-15119.222000000002</v>
      </c>
      <c r="K282" s="110">
        <f t="shared" si="23"/>
        <v>4347.0809578107182</v>
      </c>
      <c r="L282" s="110">
        <f t="shared" si="23"/>
        <v>6696.5997719498282</v>
      </c>
      <c r="M282" s="110">
        <f t="shared" si="23"/>
        <v>14890.18700114025</v>
      </c>
      <c r="N282" s="110">
        <f t="shared" si="23"/>
        <v>21586.786773090083</v>
      </c>
      <c r="O282" s="110">
        <f t="shared" si="23"/>
        <v>-17239.705815279365</v>
      </c>
    </row>
    <row r="283" spans="1:15">
      <c r="A283" s="108" t="s">
        <v>373</v>
      </c>
      <c r="B283" s="108">
        <v>6000</v>
      </c>
      <c r="C283" s="108" t="s">
        <v>330</v>
      </c>
      <c r="D283" s="108" t="s">
        <v>225</v>
      </c>
      <c r="E283" s="109">
        <v>774</v>
      </c>
      <c r="F283" s="109">
        <v>12222.437</v>
      </c>
      <c r="G283" s="109">
        <v>11422.800999999999</v>
      </c>
      <c r="H283" s="109">
        <v>12377.71</v>
      </c>
      <c r="I283" s="109">
        <v>23800.510999999999</v>
      </c>
      <c r="J283" s="109">
        <f t="shared" si="21"/>
        <v>-11578.073999999999</v>
      </c>
      <c r="K283" s="109">
        <f t="shared" si="23"/>
        <v>15791.26227390181</v>
      </c>
      <c r="L283" s="109">
        <f t="shared" si="23"/>
        <v>14758.140826873385</v>
      </c>
      <c r="M283" s="109">
        <f t="shared" si="23"/>
        <v>15991.873385012919</v>
      </c>
      <c r="N283" s="109">
        <f t="shared" si="23"/>
        <v>30750.014211886304</v>
      </c>
      <c r="O283" s="109">
        <f t="shared" si="23"/>
        <v>-14958.751937984494</v>
      </c>
    </row>
    <row r="284" spans="1:15">
      <c r="A284" s="21" t="s">
        <v>373</v>
      </c>
      <c r="B284" s="21">
        <v>6100</v>
      </c>
      <c r="C284" s="21" t="s">
        <v>337</v>
      </c>
      <c r="D284" s="21" t="s">
        <v>229</v>
      </c>
      <c r="E284" s="110">
        <v>690</v>
      </c>
      <c r="F284" s="110">
        <v>10183.264999999999</v>
      </c>
      <c r="G284" s="110">
        <v>8008.5330000000004</v>
      </c>
      <c r="H284" s="110">
        <v>52092.298000000003</v>
      </c>
      <c r="I284" s="110">
        <v>60100.830999999998</v>
      </c>
      <c r="J284" s="110">
        <f t="shared" si="21"/>
        <v>-49917.565999999999</v>
      </c>
      <c r="K284" s="110">
        <f t="shared" si="23"/>
        <v>14758.355072463766</v>
      </c>
      <c r="L284" s="110">
        <f t="shared" si="23"/>
        <v>11606.569565217391</v>
      </c>
      <c r="M284" s="110">
        <f t="shared" si="23"/>
        <v>75496.08405797102</v>
      </c>
      <c r="N284" s="110">
        <f t="shared" si="23"/>
        <v>87102.653623188409</v>
      </c>
      <c r="O284" s="110">
        <f t="shared" si="23"/>
        <v>-72344.298550724634</v>
      </c>
    </row>
    <row r="285" spans="1:15">
      <c r="A285" s="108" t="s">
        <v>373</v>
      </c>
      <c r="B285" s="108">
        <v>6250</v>
      </c>
      <c r="C285" s="108" t="s">
        <v>332</v>
      </c>
      <c r="D285" s="108" t="s">
        <v>209</v>
      </c>
      <c r="E285" s="109">
        <v>676</v>
      </c>
      <c r="F285" s="109">
        <v>28468.666000000001</v>
      </c>
      <c r="G285" s="109">
        <v>8316.8040000000001</v>
      </c>
      <c r="H285" s="109">
        <v>63787.512999999999</v>
      </c>
      <c r="I285" s="109">
        <v>72104.316999999995</v>
      </c>
      <c r="J285" s="109">
        <f t="shared" si="21"/>
        <v>-43635.650999999998</v>
      </c>
      <c r="K285" s="109">
        <f t="shared" si="23"/>
        <v>42113.411242603557</v>
      </c>
      <c r="L285" s="109">
        <f t="shared" si="23"/>
        <v>12302.964497041421</v>
      </c>
      <c r="M285" s="109">
        <f t="shared" si="23"/>
        <v>94360.226331360944</v>
      </c>
      <c r="N285" s="109">
        <f t="shared" si="23"/>
        <v>106663.19082840237</v>
      </c>
      <c r="O285" s="109">
        <f t="shared" si="23"/>
        <v>-64549.779585798817</v>
      </c>
    </row>
    <row r="286" spans="1:15">
      <c r="A286" s="21" t="s">
        <v>373</v>
      </c>
      <c r="B286" s="21">
        <v>6400</v>
      </c>
      <c r="C286" s="21" t="s">
        <v>333</v>
      </c>
      <c r="D286" s="21" t="s">
        <v>179</v>
      </c>
      <c r="E286" s="110">
        <v>667</v>
      </c>
      <c r="F286" s="110">
        <v>14654.795</v>
      </c>
      <c r="G286" s="110">
        <v>12824.275</v>
      </c>
      <c r="H286" s="110">
        <v>58248.36</v>
      </c>
      <c r="I286" s="110">
        <v>71072.634999999995</v>
      </c>
      <c r="J286" s="110">
        <f t="shared" si="21"/>
        <v>-56417.84</v>
      </c>
      <c r="K286" s="110">
        <f t="shared" si="23"/>
        <v>21971.206896551725</v>
      </c>
      <c r="L286" s="110">
        <f t="shared" si="23"/>
        <v>19226.799100449774</v>
      </c>
      <c r="M286" s="110">
        <f t="shared" si="23"/>
        <v>87328.875562218891</v>
      </c>
      <c r="N286" s="110">
        <f t="shared" si="23"/>
        <v>106555.67466266867</v>
      </c>
      <c r="O286" s="110">
        <f t="shared" si="23"/>
        <v>-84584.467766116926</v>
      </c>
    </row>
    <row r="287" spans="1:15">
      <c r="A287" s="108" t="s">
        <v>373</v>
      </c>
      <c r="B287" s="108">
        <v>6513</v>
      </c>
      <c r="C287" s="108" t="s">
        <v>335</v>
      </c>
      <c r="D287" s="108" t="s">
        <v>211</v>
      </c>
      <c r="E287" s="109">
        <v>655</v>
      </c>
      <c r="F287" s="109">
        <v>3685.2130000000002</v>
      </c>
      <c r="G287" s="109">
        <v>7534.8519999999999</v>
      </c>
      <c r="H287" s="109">
        <v>21771.874</v>
      </c>
      <c r="I287" s="109">
        <v>29306.725999999999</v>
      </c>
      <c r="J287" s="109">
        <f t="shared" si="21"/>
        <v>-25621.512999999999</v>
      </c>
      <c r="K287" s="109">
        <f t="shared" si="23"/>
        <v>5626.2793893129774</v>
      </c>
      <c r="L287" s="109">
        <f t="shared" si="23"/>
        <v>11503.590839694656</v>
      </c>
      <c r="M287" s="109">
        <f t="shared" si="23"/>
        <v>33239.502290076336</v>
      </c>
      <c r="N287" s="109">
        <f t="shared" si="23"/>
        <v>44743.09312977099</v>
      </c>
      <c r="O287" s="109">
        <f t="shared" si="23"/>
        <v>-39116.813740458012</v>
      </c>
    </row>
    <row r="288" spans="1:15">
      <c r="A288" s="21" t="s">
        <v>373</v>
      </c>
      <c r="B288" s="21">
        <v>6515</v>
      </c>
      <c r="C288" s="21" t="s">
        <v>336</v>
      </c>
      <c r="D288" s="21" t="s">
        <v>172</v>
      </c>
      <c r="E288" s="110">
        <v>648</v>
      </c>
      <c r="F288" s="110">
        <v>5590.393</v>
      </c>
      <c r="G288" s="110">
        <v>4199.4520000000002</v>
      </c>
      <c r="H288" s="110">
        <v>28599.991000000002</v>
      </c>
      <c r="I288" s="110">
        <v>32799.442999999999</v>
      </c>
      <c r="J288" s="110">
        <f t="shared" si="21"/>
        <v>-27209.05</v>
      </c>
      <c r="K288" s="110">
        <f t="shared" si="23"/>
        <v>8627.1496913580249</v>
      </c>
      <c r="L288" s="110">
        <f t="shared" si="23"/>
        <v>6480.6358024691363</v>
      </c>
      <c r="M288" s="110">
        <f t="shared" si="23"/>
        <v>44135.788580246917</v>
      </c>
      <c r="N288" s="110">
        <f t="shared" si="23"/>
        <v>50616.424382716046</v>
      </c>
      <c r="O288" s="110">
        <f t="shared" si="23"/>
        <v>-41989.274691358027</v>
      </c>
    </row>
    <row r="289" spans="1:15">
      <c r="A289" s="108" t="s">
        <v>373</v>
      </c>
      <c r="B289" s="108">
        <v>6601</v>
      </c>
      <c r="C289" s="108" t="s">
        <v>334</v>
      </c>
      <c r="D289" s="108" t="s">
        <v>231</v>
      </c>
      <c r="E289" s="109">
        <v>644</v>
      </c>
      <c r="F289" s="109">
        <v>9945.6090000000004</v>
      </c>
      <c r="G289" s="109">
        <v>9524.8559999999998</v>
      </c>
      <c r="H289" s="109">
        <v>43627.258999999998</v>
      </c>
      <c r="I289" s="109">
        <v>53152.114999999998</v>
      </c>
      <c r="J289" s="109">
        <f t="shared" si="21"/>
        <v>-43206.505999999994</v>
      </c>
      <c r="K289" s="109">
        <f t="shared" si="23"/>
        <v>15443.492236024846</v>
      </c>
      <c r="L289" s="109">
        <f t="shared" si="23"/>
        <v>14790.14906832298</v>
      </c>
      <c r="M289" s="109">
        <f t="shared" si="23"/>
        <v>67744.190993788827</v>
      </c>
      <c r="N289" s="109">
        <f t="shared" si="23"/>
        <v>82534.340062111791</v>
      </c>
      <c r="O289" s="109">
        <f t="shared" si="23"/>
        <v>-67090.847826086945</v>
      </c>
    </row>
    <row r="290" spans="1:15">
      <c r="A290" s="21" t="s">
        <v>373</v>
      </c>
      <c r="B290" s="21">
        <v>6602</v>
      </c>
      <c r="C290" s="21" t="s">
        <v>331</v>
      </c>
      <c r="D290" s="21" t="s">
        <v>220</v>
      </c>
      <c r="E290" s="110">
        <v>633</v>
      </c>
      <c r="F290" s="110">
        <v>1753.896</v>
      </c>
      <c r="G290" s="110">
        <v>2397.982</v>
      </c>
      <c r="H290" s="110">
        <v>19848.359</v>
      </c>
      <c r="I290" s="110">
        <v>22246.341</v>
      </c>
      <c r="J290" s="110">
        <f t="shared" si="21"/>
        <v>-20492.445</v>
      </c>
      <c r="K290" s="110">
        <f t="shared" si="23"/>
        <v>2770.7677725118483</v>
      </c>
      <c r="L290" s="110">
        <f t="shared" si="23"/>
        <v>3788.2812006319114</v>
      </c>
      <c r="M290" s="110">
        <f t="shared" si="23"/>
        <v>31356.017377567143</v>
      </c>
      <c r="N290" s="110">
        <f t="shared" si="23"/>
        <v>35144.298578199057</v>
      </c>
      <c r="O290" s="110">
        <f t="shared" si="23"/>
        <v>-32373.530805687202</v>
      </c>
    </row>
    <row r="291" spans="1:15">
      <c r="A291" s="108" t="s">
        <v>373</v>
      </c>
      <c r="B291" s="108">
        <v>6607</v>
      </c>
      <c r="C291" s="108" t="s">
        <v>338</v>
      </c>
      <c r="D291" s="108" t="s">
        <v>201</v>
      </c>
      <c r="E291" s="109">
        <v>580</v>
      </c>
      <c r="F291" s="109">
        <v>2092.5</v>
      </c>
      <c r="G291" s="109">
        <v>2330.107</v>
      </c>
      <c r="H291" s="109">
        <v>19055.598999999998</v>
      </c>
      <c r="I291" s="109">
        <v>21385.705999999998</v>
      </c>
      <c r="J291" s="109">
        <f t="shared" si="21"/>
        <v>-19293.205999999998</v>
      </c>
      <c r="K291" s="109">
        <f t="shared" si="23"/>
        <v>3607.7586206896553</v>
      </c>
      <c r="L291" s="109">
        <f t="shared" si="23"/>
        <v>4017.4258620689657</v>
      </c>
      <c r="M291" s="109">
        <f t="shared" si="23"/>
        <v>32854.481034482749</v>
      </c>
      <c r="N291" s="109">
        <f t="shared" si="23"/>
        <v>36871.906896551722</v>
      </c>
      <c r="O291" s="109">
        <f t="shared" si="23"/>
        <v>-33264.148275862062</v>
      </c>
    </row>
    <row r="292" spans="1:15">
      <c r="A292" s="21" t="s">
        <v>373</v>
      </c>
      <c r="B292" s="21">
        <v>6611</v>
      </c>
      <c r="C292" s="21" t="s">
        <v>339</v>
      </c>
      <c r="D292" s="21" t="s">
        <v>221</v>
      </c>
      <c r="E292" s="110">
        <v>560</v>
      </c>
      <c r="F292" s="110">
        <v>5647.9430000000002</v>
      </c>
      <c r="G292" s="110">
        <v>4832.5050000000001</v>
      </c>
      <c r="H292" s="110">
        <v>20641.580999999998</v>
      </c>
      <c r="I292" s="110">
        <v>25474.085999999999</v>
      </c>
      <c r="J292" s="110">
        <f t="shared" si="21"/>
        <v>-19826.143</v>
      </c>
      <c r="K292" s="110">
        <f t="shared" si="23"/>
        <v>10085.612499999999</v>
      </c>
      <c r="L292" s="110">
        <f t="shared" si="23"/>
        <v>8629.4732142857156</v>
      </c>
      <c r="M292" s="110">
        <f t="shared" si="23"/>
        <v>36859.966071428564</v>
      </c>
      <c r="N292" s="110">
        <f t="shared" si="23"/>
        <v>45489.439285714281</v>
      </c>
      <c r="O292" s="110">
        <f t="shared" si="23"/>
        <v>-35403.826785714286</v>
      </c>
    </row>
    <row r="293" spans="1:15">
      <c r="A293" s="108" t="s">
        <v>373</v>
      </c>
      <c r="B293" s="108">
        <v>6612</v>
      </c>
      <c r="C293" s="108" t="s">
        <v>341</v>
      </c>
      <c r="D293" s="108" t="s">
        <v>204</v>
      </c>
      <c r="E293" s="109">
        <v>493</v>
      </c>
      <c r="F293" s="109">
        <v>1890.7170000000001</v>
      </c>
      <c r="G293" s="109">
        <v>1107.2860000000001</v>
      </c>
      <c r="H293" s="109">
        <v>19355.142</v>
      </c>
      <c r="I293" s="109">
        <v>20462.428</v>
      </c>
      <c r="J293" s="109">
        <f t="shared" si="21"/>
        <v>-18571.710999999999</v>
      </c>
      <c r="K293" s="109">
        <f t="shared" si="23"/>
        <v>3835.1257606490872</v>
      </c>
      <c r="L293" s="109">
        <f t="shared" si="23"/>
        <v>2246.0162271805275</v>
      </c>
      <c r="M293" s="109">
        <f t="shared" si="23"/>
        <v>39259.922920892495</v>
      </c>
      <c r="N293" s="109">
        <f t="shared" si="23"/>
        <v>41505.939148073026</v>
      </c>
      <c r="O293" s="109">
        <f t="shared" si="23"/>
        <v>-37670.813387423936</v>
      </c>
    </row>
    <row r="294" spans="1:15">
      <c r="A294" s="21" t="s">
        <v>373</v>
      </c>
      <c r="B294" s="21">
        <v>6706</v>
      </c>
      <c r="C294" s="21" t="s">
        <v>343</v>
      </c>
      <c r="D294" s="21" t="s">
        <v>202</v>
      </c>
      <c r="E294" s="110">
        <v>483</v>
      </c>
      <c r="F294" s="110">
        <v>0</v>
      </c>
      <c r="G294" s="110">
        <v>554.83000000000004</v>
      </c>
      <c r="H294" s="110">
        <v>5552.74</v>
      </c>
      <c r="I294" s="110">
        <v>6107.57</v>
      </c>
      <c r="J294" s="110">
        <f t="shared" si="21"/>
        <v>-6107.57</v>
      </c>
      <c r="K294" s="110">
        <f t="shared" si="23"/>
        <v>0</v>
      </c>
      <c r="L294" s="110">
        <f t="shared" si="23"/>
        <v>1148.7163561076604</v>
      </c>
      <c r="M294" s="110">
        <f t="shared" si="23"/>
        <v>11496.356107660455</v>
      </c>
      <c r="N294" s="110">
        <f t="shared" si="23"/>
        <v>12645.072463768116</v>
      </c>
      <c r="O294" s="110">
        <f t="shared" si="23"/>
        <v>-12645.072463768116</v>
      </c>
    </row>
    <row r="295" spans="1:15">
      <c r="A295" s="108" t="s">
        <v>373</v>
      </c>
      <c r="B295" s="108">
        <v>6709</v>
      </c>
      <c r="C295" s="108" t="s">
        <v>345</v>
      </c>
      <c r="D295" s="108" t="s">
        <v>192</v>
      </c>
      <c r="E295" s="109">
        <v>482</v>
      </c>
      <c r="F295" s="109">
        <v>673.73699999999997</v>
      </c>
      <c r="G295" s="109">
        <v>4856.6509999999998</v>
      </c>
      <c r="H295" s="109">
        <v>11266.718999999999</v>
      </c>
      <c r="I295" s="109">
        <v>16123.37</v>
      </c>
      <c r="J295" s="109">
        <f t="shared" si="21"/>
        <v>-15449.633000000002</v>
      </c>
      <c r="K295" s="109">
        <f t="shared" si="23"/>
        <v>1397.7946058091286</v>
      </c>
      <c r="L295" s="109">
        <f t="shared" si="23"/>
        <v>10076.039419087136</v>
      </c>
      <c r="M295" s="109">
        <f t="shared" si="23"/>
        <v>23374.935684647302</v>
      </c>
      <c r="N295" s="109">
        <f t="shared" si="23"/>
        <v>33450.975103734439</v>
      </c>
      <c r="O295" s="109">
        <f t="shared" si="23"/>
        <v>-32053.180497925317</v>
      </c>
    </row>
    <row r="296" spans="1:15">
      <c r="A296" s="21" t="s">
        <v>373</v>
      </c>
      <c r="B296" s="21">
        <v>7000</v>
      </c>
      <c r="C296" s="21" t="s">
        <v>340</v>
      </c>
      <c r="D296" s="21" t="s">
        <v>208</v>
      </c>
      <c r="E296" s="110">
        <v>481</v>
      </c>
      <c r="F296" s="110">
        <v>2630.4920000000002</v>
      </c>
      <c r="G296" s="110">
        <v>3052.5940000000001</v>
      </c>
      <c r="H296" s="110">
        <v>15951.169</v>
      </c>
      <c r="I296" s="110">
        <v>19003.762999999999</v>
      </c>
      <c r="J296" s="110">
        <f t="shared" si="21"/>
        <v>-16373.270999999999</v>
      </c>
      <c r="K296" s="110">
        <f t="shared" si="23"/>
        <v>5468.798336798337</v>
      </c>
      <c r="L296" s="110">
        <f t="shared" si="23"/>
        <v>6346.3492723492718</v>
      </c>
      <c r="M296" s="110">
        <f t="shared" si="23"/>
        <v>33162.513513513513</v>
      </c>
      <c r="N296" s="110">
        <f t="shared" si="23"/>
        <v>39508.862785862781</v>
      </c>
      <c r="O296" s="110">
        <f t="shared" si="23"/>
        <v>-34040.064449064448</v>
      </c>
    </row>
    <row r="297" spans="1:15">
      <c r="A297" s="108" t="s">
        <v>373</v>
      </c>
      <c r="B297" s="108">
        <v>7300</v>
      </c>
      <c r="C297" s="108" t="s">
        <v>342</v>
      </c>
      <c r="D297" s="108" t="s">
        <v>228</v>
      </c>
      <c r="E297" s="109">
        <v>479</v>
      </c>
      <c r="F297" s="109">
        <v>6368.2209999999995</v>
      </c>
      <c r="G297" s="109">
        <v>4682.1149999999998</v>
      </c>
      <c r="H297" s="109">
        <v>20543.067999999999</v>
      </c>
      <c r="I297" s="109">
        <v>25225.183000000001</v>
      </c>
      <c r="J297" s="109">
        <f t="shared" si="21"/>
        <v>-18856.962</v>
      </c>
      <c r="K297" s="109">
        <f t="shared" si="23"/>
        <v>13294.824634655532</v>
      </c>
      <c r="L297" s="109">
        <f t="shared" si="23"/>
        <v>9774.7703549060534</v>
      </c>
      <c r="M297" s="109">
        <f t="shared" si="23"/>
        <v>42887.407098121083</v>
      </c>
      <c r="N297" s="109">
        <f t="shared" si="23"/>
        <v>52662.177453027143</v>
      </c>
      <c r="O297" s="109">
        <f t="shared" si="23"/>
        <v>-39367.352818371604</v>
      </c>
    </row>
    <row r="298" spans="1:15">
      <c r="A298" s="21" t="s">
        <v>373</v>
      </c>
      <c r="B298" s="21">
        <v>7502</v>
      </c>
      <c r="C298" s="21" t="s">
        <v>344</v>
      </c>
      <c r="D298" s="21" t="s">
        <v>215</v>
      </c>
      <c r="E298" s="110">
        <v>461</v>
      </c>
      <c r="F298" s="110">
        <v>13486.081</v>
      </c>
      <c r="G298" s="110">
        <v>5333.1620000000003</v>
      </c>
      <c r="H298" s="110">
        <v>14506.796</v>
      </c>
      <c r="I298" s="110">
        <v>19839.957999999999</v>
      </c>
      <c r="J298" s="110">
        <f t="shared" si="21"/>
        <v>-6353.8769999999986</v>
      </c>
      <c r="K298" s="110">
        <f t="shared" si="23"/>
        <v>29253.971800433839</v>
      </c>
      <c r="L298" s="110">
        <f t="shared" si="23"/>
        <v>11568.681127982647</v>
      </c>
      <c r="M298" s="110">
        <f t="shared" si="23"/>
        <v>31468.104121475055</v>
      </c>
      <c r="N298" s="110">
        <f t="shared" si="23"/>
        <v>43036.785249457702</v>
      </c>
      <c r="O298" s="110">
        <f t="shared" si="23"/>
        <v>-13782.813449023859</v>
      </c>
    </row>
    <row r="299" spans="1:15">
      <c r="A299" s="108" t="s">
        <v>373</v>
      </c>
      <c r="B299" s="108">
        <v>7505</v>
      </c>
      <c r="C299" s="108" t="s">
        <v>346</v>
      </c>
      <c r="D299" s="108" t="s">
        <v>188</v>
      </c>
      <c r="E299" s="109">
        <v>451</v>
      </c>
      <c r="F299" s="109">
        <v>3536.154</v>
      </c>
      <c r="G299" s="109">
        <v>1976.5150000000001</v>
      </c>
      <c r="H299" s="109">
        <v>12055.85</v>
      </c>
      <c r="I299" s="109">
        <v>14032.365</v>
      </c>
      <c r="J299" s="109">
        <f t="shared" si="21"/>
        <v>-10496.210999999999</v>
      </c>
      <c r="K299" s="109">
        <f t="shared" si="23"/>
        <v>7840.696230598669</v>
      </c>
      <c r="L299" s="109">
        <f t="shared" si="23"/>
        <v>4382.5166297117521</v>
      </c>
      <c r="M299" s="109">
        <f t="shared" si="23"/>
        <v>26731.374722838136</v>
      </c>
      <c r="N299" s="109">
        <f t="shared" si="23"/>
        <v>31113.89135254989</v>
      </c>
      <c r="O299" s="109">
        <f t="shared" si="23"/>
        <v>-23273.195121951219</v>
      </c>
    </row>
    <row r="300" spans="1:15">
      <c r="A300" s="21" t="s">
        <v>373</v>
      </c>
      <c r="B300" s="21">
        <v>7509</v>
      </c>
      <c r="C300" s="21" t="s">
        <v>347</v>
      </c>
      <c r="D300" s="21" t="s">
        <v>194</v>
      </c>
      <c r="E300" s="110">
        <v>383</v>
      </c>
      <c r="F300" s="110">
        <v>1042.134</v>
      </c>
      <c r="G300" s="110">
        <v>664.89099999999996</v>
      </c>
      <c r="H300" s="110">
        <v>14603.431</v>
      </c>
      <c r="I300" s="110">
        <v>15268.322</v>
      </c>
      <c r="J300" s="110">
        <f t="shared" si="21"/>
        <v>-14226.188</v>
      </c>
      <c r="K300" s="110">
        <f t="shared" si="23"/>
        <v>2720.976501305483</v>
      </c>
      <c r="L300" s="110">
        <f t="shared" si="23"/>
        <v>1736.0078328981722</v>
      </c>
      <c r="M300" s="110">
        <f t="shared" si="23"/>
        <v>38129.062663185381</v>
      </c>
      <c r="N300" s="110">
        <f t="shared" si="23"/>
        <v>39865.070496083557</v>
      </c>
      <c r="O300" s="110">
        <f t="shared" si="23"/>
        <v>-37144.093994778064</v>
      </c>
    </row>
    <row r="301" spans="1:15">
      <c r="A301" s="108" t="s">
        <v>373</v>
      </c>
      <c r="B301" s="108">
        <v>7613</v>
      </c>
      <c r="C301" s="108" t="s">
        <v>348</v>
      </c>
      <c r="D301" s="108" t="s">
        <v>203</v>
      </c>
      <c r="E301" s="109">
        <v>372</v>
      </c>
      <c r="F301" s="109">
        <v>592</v>
      </c>
      <c r="G301" s="109">
        <v>718.61800000000005</v>
      </c>
      <c r="H301" s="109">
        <v>4119.7389999999996</v>
      </c>
      <c r="I301" s="109">
        <v>4838.357</v>
      </c>
      <c r="J301" s="109">
        <f t="shared" si="21"/>
        <v>-4246.357</v>
      </c>
      <c r="K301" s="109">
        <f t="shared" si="23"/>
        <v>1591.3978494623655</v>
      </c>
      <c r="L301" s="109">
        <f t="shared" si="23"/>
        <v>1931.7688172043013</v>
      </c>
      <c r="M301" s="109">
        <f t="shared" si="23"/>
        <v>11074.567204301075</v>
      </c>
      <c r="N301" s="109">
        <f t="shared" si="23"/>
        <v>13006.336021505376</v>
      </c>
      <c r="O301" s="109">
        <f t="shared" si="23"/>
        <v>-11414.93817204301</v>
      </c>
    </row>
    <row r="302" spans="1:15">
      <c r="A302" s="21" t="s">
        <v>373</v>
      </c>
      <c r="B302" s="21">
        <v>7617</v>
      </c>
      <c r="C302" s="21" t="s">
        <v>349</v>
      </c>
      <c r="D302" s="21" t="s">
        <v>182</v>
      </c>
      <c r="E302" s="110">
        <v>275</v>
      </c>
      <c r="F302" s="110">
        <v>1127.2370000000001</v>
      </c>
      <c r="G302" s="110">
        <v>187.38200000000001</v>
      </c>
      <c r="H302" s="110">
        <v>7665.8370000000004</v>
      </c>
      <c r="I302" s="110">
        <v>7853.2190000000001</v>
      </c>
      <c r="J302" s="110">
        <f t="shared" si="21"/>
        <v>-6725.982</v>
      </c>
      <c r="K302" s="110">
        <f t="shared" si="23"/>
        <v>4099.0436363636363</v>
      </c>
      <c r="L302" s="110">
        <f t="shared" si="23"/>
        <v>681.3890909090909</v>
      </c>
      <c r="M302" s="110">
        <f t="shared" si="23"/>
        <v>27875.770909090912</v>
      </c>
      <c r="N302" s="110">
        <f t="shared" si="23"/>
        <v>28557.16</v>
      </c>
      <c r="O302" s="110">
        <f t="shared" si="23"/>
        <v>-24458.116363636364</v>
      </c>
    </row>
    <row r="303" spans="1:15">
      <c r="A303" s="108" t="s">
        <v>373</v>
      </c>
      <c r="B303" s="108">
        <v>7620</v>
      </c>
      <c r="C303" s="108" t="s">
        <v>351</v>
      </c>
      <c r="D303" s="108" t="s">
        <v>222</v>
      </c>
      <c r="E303" s="109">
        <v>247</v>
      </c>
      <c r="F303" s="109">
        <v>21.263999999999999</v>
      </c>
      <c r="G303" s="109">
        <v>165.434</v>
      </c>
      <c r="H303" s="109">
        <v>2217.9690000000001</v>
      </c>
      <c r="I303" s="109">
        <v>2383.4029999999998</v>
      </c>
      <c r="J303" s="109">
        <f t="shared" si="21"/>
        <v>-2362.1389999999997</v>
      </c>
      <c r="K303" s="109">
        <f t="shared" si="23"/>
        <v>86.089068825910928</v>
      </c>
      <c r="L303" s="109">
        <f t="shared" si="23"/>
        <v>669.77327935222672</v>
      </c>
      <c r="M303" s="109">
        <f t="shared" si="23"/>
        <v>8979.6315789473683</v>
      </c>
      <c r="N303" s="109">
        <f t="shared" si="23"/>
        <v>9649.4048582995929</v>
      </c>
      <c r="O303" s="109">
        <f t="shared" si="23"/>
        <v>-9563.3157894736814</v>
      </c>
    </row>
    <row r="304" spans="1:15">
      <c r="A304" s="21" t="s">
        <v>373</v>
      </c>
      <c r="B304" s="21">
        <v>7708</v>
      </c>
      <c r="C304" s="21" t="s">
        <v>350</v>
      </c>
      <c r="D304" s="21" t="s">
        <v>183</v>
      </c>
      <c r="E304" s="110">
        <v>244</v>
      </c>
      <c r="F304" s="110">
        <v>71.385000000000005</v>
      </c>
      <c r="G304" s="110">
        <v>1312.4490000000001</v>
      </c>
      <c r="H304" s="110">
        <v>6639.3819999999996</v>
      </c>
      <c r="I304" s="110">
        <v>7951.8310000000001</v>
      </c>
      <c r="J304" s="110">
        <f t="shared" si="21"/>
        <v>-7880.4459999999999</v>
      </c>
      <c r="K304" s="110">
        <f t="shared" si="23"/>
        <v>292.56147540983608</v>
      </c>
      <c r="L304" s="110">
        <f t="shared" si="23"/>
        <v>5378.8893442622948</v>
      </c>
      <c r="M304" s="110">
        <f t="shared" si="23"/>
        <v>27210.581967213111</v>
      </c>
      <c r="N304" s="110">
        <f t="shared" si="23"/>
        <v>32589.471311475409</v>
      </c>
      <c r="O304" s="110">
        <f t="shared" si="23"/>
        <v>-32296.909836065573</v>
      </c>
    </row>
    <row r="305" spans="1:15">
      <c r="A305" s="108" t="s">
        <v>373</v>
      </c>
      <c r="B305" s="108">
        <v>8000</v>
      </c>
      <c r="C305" s="108" t="s">
        <v>352</v>
      </c>
      <c r="D305" s="108" t="s">
        <v>164</v>
      </c>
      <c r="E305" s="109">
        <v>221</v>
      </c>
      <c r="F305" s="109">
        <v>0</v>
      </c>
      <c r="G305" s="109">
        <v>0</v>
      </c>
      <c r="H305" s="109">
        <v>5066.49</v>
      </c>
      <c r="I305" s="109">
        <v>5066.49</v>
      </c>
      <c r="J305" s="109">
        <f t="shared" si="21"/>
        <v>-5066.49</v>
      </c>
      <c r="K305" s="109">
        <f t="shared" si="23"/>
        <v>0</v>
      </c>
      <c r="L305" s="109">
        <f t="shared" si="23"/>
        <v>0</v>
      </c>
      <c r="M305" s="109">
        <f t="shared" si="23"/>
        <v>22925.294117647059</v>
      </c>
      <c r="N305" s="109">
        <f t="shared" si="23"/>
        <v>22925.294117647059</v>
      </c>
      <c r="O305" s="109">
        <f t="shared" si="23"/>
        <v>-22925.294117647059</v>
      </c>
    </row>
    <row r="306" spans="1:15">
      <c r="A306" s="21" t="s">
        <v>373</v>
      </c>
      <c r="B306" s="21">
        <v>8200</v>
      </c>
      <c r="C306" s="21" t="s">
        <v>353</v>
      </c>
      <c r="D306" s="21" t="s">
        <v>185</v>
      </c>
      <c r="E306" s="110">
        <v>196</v>
      </c>
      <c r="F306" s="110">
        <v>3944.0540000000001</v>
      </c>
      <c r="G306" s="110">
        <v>29.812000000000001</v>
      </c>
      <c r="H306" s="110">
        <v>9651.1329999999998</v>
      </c>
      <c r="I306" s="110">
        <v>9680.9449999999997</v>
      </c>
      <c r="J306" s="110">
        <f t="shared" si="21"/>
        <v>-5736.8909999999996</v>
      </c>
      <c r="K306" s="110">
        <f t="shared" si="23"/>
        <v>20122.724489795917</v>
      </c>
      <c r="L306" s="110">
        <f t="shared" si="23"/>
        <v>152.10204081632654</v>
      </c>
      <c r="M306" s="110">
        <f t="shared" si="23"/>
        <v>49240.474489795917</v>
      </c>
      <c r="N306" s="110">
        <f t="shared" si="23"/>
        <v>49392.576530612248</v>
      </c>
      <c r="O306" s="110">
        <f t="shared" si="23"/>
        <v>-29269.852040816324</v>
      </c>
    </row>
    <row r="307" spans="1:15">
      <c r="A307" s="108" t="s">
        <v>373</v>
      </c>
      <c r="B307" s="108">
        <v>8508</v>
      </c>
      <c r="C307" s="108" t="s">
        <v>354</v>
      </c>
      <c r="D307" s="108" t="s">
        <v>195</v>
      </c>
      <c r="E307" s="109">
        <v>194</v>
      </c>
      <c r="F307" s="109">
        <v>0</v>
      </c>
      <c r="G307" s="109">
        <v>0</v>
      </c>
      <c r="H307" s="109">
        <v>18751</v>
      </c>
      <c r="I307" s="109">
        <v>18751</v>
      </c>
      <c r="J307" s="109">
        <f t="shared" si="21"/>
        <v>-18751</v>
      </c>
      <c r="K307" s="109">
        <f t="shared" si="23"/>
        <v>0</v>
      </c>
      <c r="L307" s="109">
        <f t="shared" si="23"/>
        <v>0</v>
      </c>
      <c r="M307" s="109">
        <f t="shared" si="23"/>
        <v>96654.639175257733</v>
      </c>
      <c r="N307" s="109">
        <f t="shared" si="23"/>
        <v>96654.639175257733</v>
      </c>
      <c r="O307" s="109">
        <f t="shared" si="23"/>
        <v>-96654.639175257733</v>
      </c>
    </row>
    <row r="308" spans="1:15">
      <c r="A308" s="21" t="s">
        <v>373</v>
      </c>
      <c r="B308" s="21">
        <v>8509</v>
      </c>
      <c r="C308" s="21" t="s">
        <v>1256</v>
      </c>
      <c r="D308" s="21" t="s">
        <v>214</v>
      </c>
      <c r="E308" s="110">
        <v>185</v>
      </c>
      <c r="F308" s="110">
        <v>124.943</v>
      </c>
      <c r="G308" s="110">
        <v>3120.1190000000001</v>
      </c>
      <c r="H308" s="110">
        <v>3726.0889999999999</v>
      </c>
      <c r="I308" s="110">
        <v>6846.2079999999996</v>
      </c>
      <c r="J308" s="110">
        <f t="shared" si="21"/>
        <v>-6721.2649999999994</v>
      </c>
      <c r="K308" s="110">
        <f t="shared" si="23"/>
        <v>675.36756756756756</v>
      </c>
      <c r="L308" s="110">
        <f t="shared" si="23"/>
        <v>16865.508108108108</v>
      </c>
      <c r="M308" s="110">
        <f t="shared" si="23"/>
        <v>20141.021621621621</v>
      </c>
      <c r="N308" s="110">
        <f t="shared" si="23"/>
        <v>37006.529729729729</v>
      </c>
      <c r="O308" s="110">
        <f t="shared" si="23"/>
        <v>-36331.16216216216</v>
      </c>
    </row>
    <row r="309" spans="1:15">
      <c r="A309" s="108" t="s">
        <v>373</v>
      </c>
      <c r="B309" s="108">
        <v>8610</v>
      </c>
      <c r="C309" s="108" t="s">
        <v>355</v>
      </c>
      <c r="D309" s="108" t="s">
        <v>177</v>
      </c>
      <c r="E309" s="109">
        <v>129</v>
      </c>
      <c r="F309" s="109">
        <v>-420</v>
      </c>
      <c r="G309" s="109">
        <v>24</v>
      </c>
      <c r="H309" s="109">
        <v>1984</v>
      </c>
      <c r="I309" s="109">
        <v>2008</v>
      </c>
      <c r="J309" s="109">
        <f t="shared" ref="J309:J318" si="24">F309-I309</f>
        <v>-2428</v>
      </c>
      <c r="K309" s="109">
        <f t="shared" ref="K309:O318" si="25">(F309/$E309)*1000</f>
        <v>-3255.8139534883721</v>
      </c>
      <c r="L309" s="109">
        <f t="shared" si="25"/>
        <v>186.04651162790697</v>
      </c>
      <c r="M309" s="109">
        <f t="shared" si="25"/>
        <v>15379.844961240311</v>
      </c>
      <c r="N309" s="109">
        <f t="shared" si="25"/>
        <v>15565.891472868216</v>
      </c>
      <c r="O309" s="109">
        <f t="shared" si="25"/>
        <v>-18821.705426356591</v>
      </c>
    </row>
    <row r="310" spans="1:15">
      <c r="A310" s="21" t="s">
        <v>373</v>
      </c>
      <c r="B310" s="21">
        <v>8613</v>
      </c>
      <c r="C310" s="21" t="s">
        <v>357</v>
      </c>
      <c r="D310" s="21" t="s">
        <v>187</v>
      </c>
      <c r="E310" s="110">
        <v>109</v>
      </c>
      <c r="F310" s="110">
        <v>0</v>
      </c>
      <c r="G310" s="110">
        <v>0</v>
      </c>
      <c r="H310" s="110">
        <v>758</v>
      </c>
      <c r="I310" s="110">
        <v>758</v>
      </c>
      <c r="J310" s="110">
        <f t="shared" si="24"/>
        <v>-758</v>
      </c>
      <c r="K310" s="110">
        <f t="shared" si="25"/>
        <v>0</v>
      </c>
      <c r="L310" s="110">
        <f t="shared" si="25"/>
        <v>0</v>
      </c>
      <c r="M310" s="110">
        <f t="shared" si="25"/>
        <v>6954.1284403669724</v>
      </c>
      <c r="N310" s="110">
        <f t="shared" si="25"/>
        <v>6954.1284403669724</v>
      </c>
      <c r="O310" s="110">
        <f t="shared" si="25"/>
        <v>-6954.1284403669724</v>
      </c>
    </row>
    <row r="311" spans="1:15">
      <c r="A311" s="108" t="s">
        <v>373</v>
      </c>
      <c r="B311" s="108">
        <v>8614</v>
      </c>
      <c r="C311" s="108" t="s">
        <v>356</v>
      </c>
      <c r="D311" s="108" t="s">
        <v>213</v>
      </c>
      <c r="E311" s="109">
        <v>108</v>
      </c>
      <c r="F311" s="109">
        <v>0</v>
      </c>
      <c r="G311" s="109">
        <v>0</v>
      </c>
      <c r="H311" s="109">
        <v>1157</v>
      </c>
      <c r="I311" s="109">
        <v>1157</v>
      </c>
      <c r="J311" s="109">
        <f t="shared" si="24"/>
        <v>-1157</v>
      </c>
      <c r="K311" s="109">
        <f t="shared" si="25"/>
        <v>0</v>
      </c>
      <c r="L311" s="109">
        <f t="shared" si="25"/>
        <v>0</v>
      </c>
      <c r="M311" s="109">
        <f t="shared" si="25"/>
        <v>10712.962962962964</v>
      </c>
      <c r="N311" s="109">
        <f t="shared" si="25"/>
        <v>10712.962962962964</v>
      </c>
      <c r="O311" s="109">
        <f t="shared" si="25"/>
        <v>-10712.962962962964</v>
      </c>
    </row>
    <row r="312" spans="1:15">
      <c r="A312" s="21" t="s">
        <v>373</v>
      </c>
      <c r="B312" s="21">
        <v>8710</v>
      </c>
      <c r="C312" s="21" t="s">
        <v>359</v>
      </c>
      <c r="D312" s="21" t="s">
        <v>193</v>
      </c>
      <c r="E312" s="110">
        <v>93</v>
      </c>
      <c r="F312" s="110">
        <v>-281</v>
      </c>
      <c r="G312" s="110">
        <v>633</v>
      </c>
      <c r="H312" s="110">
        <v>5735</v>
      </c>
      <c r="I312" s="110">
        <v>6368</v>
      </c>
      <c r="J312" s="110">
        <f t="shared" si="24"/>
        <v>-6649</v>
      </c>
      <c r="K312" s="110">
        <f t="shared" si="25"/>
        <v>-3021.505376344086</v>
      </c>
      <c r="L312" s="110">
        <f t="shared" si="25"/>
        <v>6806.4516129032263</v>
      </c>
      <c r="M312" s="110">
        <f t="shared" si="25"/>
        <v>61666.666666666664</v>
      </c>
      <c r="N312" s="110">
        <f t="shared" si="25"/>
        <v>68473.118279569884</v>
      </c>
      <c r="O312" s="110">
        <f t="shared" si="25"/>
        <v>-71494.62365591398</v>
      </c>
    </row>
    <row r="313" spans="1:15">
      <c r="A313" s="108" t="s">
        <v>373</v>
      </c>
      <c r="B313" s="108">
        <v>8716</v>
      </c>
      <c r="C313" s="108" t="s">
        <v>358</v>
      </c>
      <c r="D313" s="108" t="s">
        <v>207</v>
      </c>
      <c r="E313" s="109">
        <v>92</v>
      </c>
      <c r="F313" s="109">
        <v>0</v>
      </c>
      <c r="G313" s="109">
        <v>0</v>
      </c>
      <c r="H313" s="109">
        <v>1429</v>
      </c>
      <c r="I313" s="109">
        <v>1429</v>
      </c>
      <c r="J313" s="109">
        <f t="shared" si="24"/>
        <v>-1429</v>
      </c>
      <c r="K313" s="109">
        <f t="shared" si="25"/>
        <v>0</v>
      </c>
      <c r="L313" s="109">
        <f t="shared" si="25"/>
        <v>0</v>
      </c>
      <c r="M313" s="109">
        <f t="shared" si="25"/>
        <v>15532.608695652174</v>
      </c>
      <c r="N313" s="109">
        <f t="shared" si="25"/>
        <v>15532.608695652174</v>
      </c>
      <c r="O313" s="109">
        <f t="shared" si="25"/>
        <v>-15532.608695652174</v>
      </c>
    </row>
    <row r="314" spans="1:15">
      <c r="A314" s="21" t="s">
        <v>373</v>
      </c>
      <c r="B314" s="21">
        <v>8717</v>
      </c>
      <c r="C314" s="21" t="s">
        <v>360</v>
      </c>
      <c r="D314" s="21" t="s">
        <v>212</v>
      </c>
      <c r="E314" s="110">
        <v>76</v>
      </c>
      <c r="F314" s="110">
        <v>-645</v>
      </c>
      <c r="G314" s="110">
        <v>164</v>
      </c>
      <c r="H314" s="110">
        <v>12516</v>
      </c>
      <c r="I314" s="110">
        <v>12680</v>
      </c>
      <c r="J314" s="110">
        <f t="shared" si="24"/>
        <v>-13325</v>
      </c>
      <c r="K314" s="110">
        <f t="shared" si="25"/>
        <v>-8486.8421052631584</v>
      </c>
      <c r="L314" s="110">
        <f t="shared" si="25"/>
        <v>2157.8947368421054</v>
      </c>
      <c r="M314" s="110">
        <f t="shared" si="25"/>
        <v>164684.21052631579</v>
      </c>
      <c r="N314" s="110">
        <f t="shared" si="25"/>
        <v>166842.10526315789</v>
      </c>
      <c r="O314" s="110">
        <f t="shared" si="25"/>
        <v>-175328.94736842104</v>
      </c>
    </row>
    <row r="315" spans="1:15">
      <c r="A315" s="108" t="s">
        <v>373</v>
      </c>
      <c r="B315" s="108">
        <v>8719</v>
      </c>
      <c r="C315" s="108" t="s">
        <v>361</v>
      </c>
      <c r="D315" s="108" t="s">
        <v>175</v>
      </c>
      <c r="E315" s="109">
        <v>58</v>
      </c>
      <c r="F315" s="109"/>
      <c r="G315" s="109"/>
      <c r="H315" s="109"/>
      <c r="I315" s="109"/>
      <c r="J315" s="109">
        <f t="shared" si="24"/>
        <v>0</v>
      </c>
      <c r="K315" s="109">
        <f t="shared" si="25"/>
        <v>0</v>
      </c>
      <c r="L315" s="109">
        <f t="shared" si="25"/>
        <v>0</v>
      </c>
      <c r="M315" s="109">
        <f t="shared" si="25"/>
        <v>0</v>
      </c>
      <c r="N315" s="109">
        <f t="shared" si="25"/>
        <v>0</v>
      </c>
      <c r="O315" s="109">
        <f t="shared" si="25"/>
        <v>0</v>
      </c>
    </row>
    <row r="316" spans="1:15">
      <c r="A316" s="21" t="s">
        <v>373</v>
      </c>
      <c r="B316" s="21">
        <v>8720</v>
      </c>
      <c r="C316" s="21" t="s">
        <v>363</v>
      </c>
      <c r="D316" s="21" t="s">
        <v>205</v>
      </c>
      <c r="E316" s="110">
        <v>58</v>
      </c>
      <c r="F316" s="110">
        <v>-198.6</v>
      </c>
      <c r="G316" s="110">
        <v>450</v>
      </c>
      <c r="H316" s="110">
        <v>7081.5149999999994</v>
      </c>
      <c r="I316" s="110">
        <v>7531.5149999999994</v>
      </c>
      <c r="J316" s="110">
        <f t="shared" si="24"/>
        <v>-7730.1149999999998</v>
      </c>
      <c r="K316" s="110">
        <f t="shared" si="25"/>
        <v>-3424.1379310344828</v>
      </c>
      <c r="L316" s="110">
        <f t="shared" si="25"/>
        <v>7758.620689655173</v>
      </c>
      <c r="M316" s="110">
        <f t="shared" si="25"/>
        <v>122095.08620689654</v>
      </c>
      <c r="N316" s="110">
        <f t="shared" si="25"/>
        <v>129853.70689655172</v>
      </c>
      <c r="O316" s="110">
        <f t="shared" si="25"/>
        <v>-133277.8448275862</v>
      </c>
    </row>
    <row r="317" spans="1:15">
      <c r="A317" s="108" t="s">
        <v>373</v>
      </c>
      <c r="B317" s="108">
        <v>8721</v>
      </c>
      <c r="C317" s="108" t="s">
        <v>362</v>
      </c>
      <c r="D317" s="108" t="s">
        <v>171</v>
      </c>
      <c r="E317" s="109">
        <v>56</v>
      </c>
      <c r="F317" s="109"/>
      <c r="G317" s="109"/>
      <c r="H317" s="109"/>
      <c r="I317" s="109"/>
      <c r="J317" s="109">
        <f t="shared" si="24"/>
        <v>0</v>
      </c>
      <c r="K317" s="109">
        <f t="shared" si="25"/>
        <v>0</v>
      </c>
      <c r="L317" s="109">
        <f t="shared" si="25"/>
        <v>0</v>
      </c>
      <c r="M317" s="109">
        <f t="shared" si="25"/>
        <v>0</v>
      </c>
      <c r="N317" s="109">
        <f t="shared" si="25"/>
        <v>0</v>
      </c>
      <c r="O317" s="109">
        <f t="shared" si="25"/>
        <v>0</v>
      </c>
    </row>
    <row r="318" spans="1:15">
      <c r="A318" s="21" t="s">
        <v>373</v>
      </c>
      <c r="B318" s="21">
        <v>8722</v>
      </c>
      <c r="C318" s="21" t="s">
        <v>364</v>
      </c>
      <c r="D318" s="21" t="s">
        <v>186</v>
      </c>
      <c r="E318" s="110">
        <v>43</v>
      </c>
      <c r="F318" s="110">
        <v>-35</v>
      </c>
      <c r="G318" s="110">
        <v>0</v>
      </c>
      <c r="H318" s="110">
        <v>1529</v>
      </c>
      <c r="I318" s="110">
        <v>1529</v>
      </c>
      <c r="J318" s="110">
        <f t="shared" si="24"/>
        <v>-1564</v>
      </c>
      <c r="K318" s="110">
        <f t="shared" si="25"/>
        <v>-813.95348837209303</v>
      </c>
      <c r="L318" s="110">
        <f t="shared" si="25"/>
        <v>0</v>
      </c>
      <c r="M318" s="110">
        <f t="shared" si="25"/>
        <v>35558.139534883725</v>
      </c>
      <c r="N318" s="110">
        <f t="shared" si="25"/>
        <v>35558.139534883725</v>
      </c>
      <c r="O318" s="110">
        <f t="shared" si="25"/>
        <v>-36372.093023255817</v>
      </c>
    </row>
    <row r="319" spans="1:15"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</row>
    <row r="320" spans="1:15">
      <c r="E320" s="111">
        <f>SUM(E245:E318)</f>
        <v>348450</v>
      </c>
      <c r="F320" s="111">
        <f t="shared" ref="F320:J320" si="26">SUM(F245:F318)</f>
        <v>1648197.9989999987</v>
      </c>
      <c r="G320" s="111">
        <f t="shared" si="26"/>
        <v>3358132.6509999991</v>
      </c>
      <c r="H320" s="111">
        <f t="shared" si="26"/>
        <v>8269310.3010000056</v>
      </c>
      <c r="I320" s="111">
        <f t="shared" si="26"/>
        <v>11627442.952</v>
      </c>
      <c r="J320" s="111">
        <f t="shared" si="26"/>
        <v>-9979244.9530000016</v>
      </c>
      <c r="K320" s="111">
        <f t="shared" ref="K320:O320" si="27">(F320/$E320)*1000</f>
        <v>4730.0846577701204</v>
      </c>
      <c r="L320" s="111">
        <f t="shared" si="27"/>
        <v>9637.3443851341635</v>
      </c>
      <c r="M320" s="111">
        <f t="shared" si="27"/>
        <v>23731.698381403374</v>
      </c>
      <c r="N320" s="111">
        <f t="shared" si="27"/>
        <v>33369.042766537525</v>
      </c>
      <c r="O320" s="111">
        <f t="shared" si="27"/>
        <v>-28638.958108767405</v>
      </c>
    </row>
    <row r="321" spans="1:15"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</row>
    <row r="322" spans="1:15">
      <c r="D322" s="115" t="s">
        <v>374</v>
      </c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</row>
    <row r="323" spans="1:15">
      <c r="D323" s="116" t="s">
        <v>279</v>
      </c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</row>
    <row r="324" spans="1:15">
      <c r="A324" s="108" t="s">
        <v>375</v>
      </c>
      <c r="B324" s="108">
        <v>0</v>
      </c>
      <c r="C324" s="108" t="s">
        <v>293</v>
      </c>
      <c r="D324" s="108" t="s">
        <v>18</v>
      </c>
      <c r="E324" s="109">
        <v>126041</v>
      </c>
      <c r="F324" s="109">
        <v>1763833.3859999999</v>
      </c>
      <c r="G324" s="109">
        <v>3269426.466</v>
      </c>
      <c r="H324" s="109">
        <v>7227409.4019999998</v>
      </c>
      <c r="I324" s="109">
        <v>10496835.868000001</v>
      </c>
      <c r="J324" s="109">
        <f t="shared" ref="J324:J387" si="28">F324-I324</f>
        <v>-8733002.4820000008</v>
      </c>
      <c r="K324" s="109">
        <f t="shared" ref="K324:O355" si="29">(F324/$E324)*1000</f>
        <v>13994.124023135328</v>
      </c>
      <c r="L324" s="109">
        <f t="shared" si="29"/>
        <v>25939.388500567275</v>
      </c>
      <c r="M324" s="109">
        <f t="shared" si="29"/>
        <v>57341.733261399066</v>
      </c>
      <c r="N324" s="109">
        <f t="shared" si="29"/>
        <v>83281.121761966351</v>
      </c>
      <c r="O324" s="109">
        <f t="shared" si="29"/>
        <v>-69286.997738831022</v>
      </c>
    </row>
    <row r="325" spans="1:15">
      <c r="A325" s="21" t="s">
        <v>375</v>
      </c>
      <c r="B325" s="21">
        <v>1000</v>
      </c>
      <c r="C325" s="21" t="s">
        <v>294</v>
      </c>
      <c r="D325" s="21" t="s">
        <v>159</v>
      </c>
      <c r="E325" s="110">
        <v>35970</v>
      </c>
      <c r="F325" s="110">
        <v>1909790.0379999999</v>
      </c>
      <c r="G325" s="110">
        <v>1026074.166</v>
      </c>
      <c r="H325" s="110">
        <v>3307442.2659999998</v>
      </c>
      <c r="I325" s="110">
        <v>4333516.432</v>
      </c>
      <c r="J325" s="110">
        <f t="shared" si="28"/>
        <v>-2423726.3940000003</v>
      </c>
      <c r="K325" s="110">
        <f t="shared" si="29"/>
        <v>53093.968251320541</v>
      </c>
      <c r="L325" s="110">
        <f t="shared" si="29"/>
        <v>28525.831693077562</v>
      </c>
      <c r="M325" s="110">
        <f t="shared" si="29"/>
        <v>91950.021295524042</v>
      </c>
      <c r="N325" s="110">
        <f t="shared" si="29"/>
        <v>120475.85298860162</v>
      </c>
      <c r="O325" s="110">
        <f t="shared" si="29"/>
        <v>-67381.884737281071</v>
      </c>
    </row>
    <row r="326" spans="1:15">
      <c r="A326" s="108" t="s">
        <v>375</v>
      </c>
      <c r="B326" s="108">
        <v>1100</v>
      </c>
      <c r="C326" s="108" t="s">
        <v>295</v>
      </c>
      <c r="D326" s="108" t="s">
        <v>162</v>
      </c>
      <c r="E326" s="109">
        <v>29412</v>
      </c>
      <c r="F326" s="109">
        <v>563821.56900000002</v>
      </c>
      <c r="G326" s="109">
        <v>690589.46699999995</v>
      </c>
      <c r="H326" s="109">
        <v>1581787.9979999999</v>
      </c>
      <c r="I326" s="109">
        <v>2272377.4649999999</v>
      </c>
      <c r="J326" s="109">
        <f t="shared" si="28"/>
        <v>-1708555.8959999997</v>
      </c>
      <c r="K326" s="109">
        <f t="shared" si="29"/>
        <v>19169.779987760099</v>
      </c>
      <c r="L326" s="109">
        <f t="shared" si="29"/>
        <v>23479.854039167683</v>
      </c>
      <c r="M326" s="109">
        <f t="shared" si="29"/>
        <v>53780.361689106488</v>
      </c>
      <c r="N326" s="109">
        <f t="shared" si="29"/>
        <v>77260.215728274183</v>
      </c>
      <c r="O326" s="109">
        <f t="shared" si="29"/>
        <v>-58090.435740514069</v>
      </c>
    </row>
    <row r="327" spans="1:15">
      <c r="A327" s="21" t="s">
        <v>375</v>
      </c>
      <c r="B327" s="21">
        <v>1300</v>
      </c>
      <c r="C327" s="21" t="s">
        <v>296</v>
      </c>
      <c r="D327" s="21" t="s">
        <v>196</v>
      </c>
      <c r="E327" s="110">
        <v>18787</v>
      </c>
      <c r="F327" s="110">
        <v>584432.49800000002</v>
      </c>
      <c r="G327" s="110">
        <v>698642.98300000001</v>
      </c>
      <c r="H327" s="110">
        <v>1821996.9539999999</v>
      </c>
      <c r="I327" s="110">
        <v>2520639.9369999999</v>
      </c>
      <c r="J327" s="110">
        <f t="shared" si="28"/>
        <v>-1936207.4389999998</v>
      </c>
      <c r="K327" s="110">
        <f t="shared" si="29"/>
        <v>31108.346090381649</v>
      </c>
      <c r="L327" s="110">
        <f t="shared" si="29"/>
        <v>37187.575610794695</v>
      </c>
      <c r="M327" s="110">
        <f t="shared" si="29"/>
        <v>96981.793474210892</v>
      </c>
      <c r="N327" s="110">
        <f t="shared" si="29"/>
        <v>134169.3690850056</v>
      </c>
      <c r="O327" s="110">
        <f t="shared" si="29"/>
        <v>-103061.02299462393</v>
      </c>
    </row>
    <row r="328" spans="1:15">
      <c r="A328" s="108" t="s">
        <v>375</v>
      </c>
      <c r="B328" s="108">
        <v>1400</v>
      </c>
      <c r="C328" s="108" t="s">
        <v>297</v>
      </c>
      <c r="D328" s="108" t="s">
        <v>165</v>
      </c>
      <c r="E328" s="109">
        <v>17805</v>
      </c>
      <c r="F328" s="109">
        <v>294676.29599999997</v>
      </c>
      <c r="G328" s="109">
        <v>323498.78499999997</v>
      </c>
      <c r="H328" s="109">
        <v>714679.63899999997</v>
      </c>
      <c r="I328" s="109">
        <v>1038178.424</v>
      </c>
      <c r="J328" s="109">
        <f t="shared" si="28"/>
        <v>-743502.12800000003</v>
      </c>
      <c r="K328" s="109">
        <f t="shared" si="29"/>
        <v>16550.199157540013</v>
      </c>
      <c r="L328" s="109">
        <f t="shared" si="29"/>
        <v>18168.985397360291</v>
      </c>
      <c r="M328" s="109">
        <f t="shared" si="29"/>
        <v>40139.266442010674</v>
      </c>
      <c r="N328" s="109">
        <f t="shared" si="29"/>
        <v>58308.251839370962</v>
      </c>
      <c r="O328" s="109">
        <f t="shared" si="29"/>
        <v>-41758.052681830944</v>
      </c>
    </row>
    <row r="329" spans="1:15">
      <c r="A329" s="21" t="s">
        <v>375</v>
      </c>
      <c r="B329" s="21">
        <v>1604</v>
      </c>
      <c r="C329" s="21" t="s">
        <v>298</v>
      </c>
      <c r="D329" s="21" t="s">
        <v>161</v>
      </c>
      <c r="E329" s="110">
        <v>15709</v>
      </c>
      <c r="F329" s="110">
        <v>214731.81899999999</v>
      </c>
      <c r="G329" s="110">
        <v>395555.60499999998</v>
      </c>
      <c r="H329" s="110">
        <v>1300132.5390000001</v>
      </c>
      <c r="I329" s="110">
        <v>1695688.1440000001</v>
      </c>
      <c r="J329" s="110">
        <f t="shared" si="28"/>
        <v>-1480956.3250000002</v>
      </c>
      <c r="K329" s="110">
        <f t="shared" si="29"/>
        <v>13669.349990451332</v>
      </c>
      <c r="L329" s="110">
        <f t="shared" si="29"/>
        <v>25180.190018460751</v>
      </c>
      <c r="M329" s="110">
        <f t="shared" si="29"/>
        <v>82763.54567445413</v>
      </c>
      <c r="N329" s="110">
        <f t="shared" si="29"/>
        <v>107943.7356929149</v>
      </c>
      <c r="O329" s="110">
        <f t="shared" si="29"/>
        <v>-94274.385702463565</v>
      </c>
    </row>
    <row r="330" spans="1:15">
      <c r="A330" s="108" t="s">
        <v>375</v>
      </c>
      <c r="B330" s="108">
        <v>1606</v>
      </c>
      <c r="C330" s="108" t="s">
        <v>299</v>
      </c>
      <c r="D330" s="108" t="s">
        <v>163</v>
      </c>
      <c r="E330" s="109">
        <v>10556</v>
      </c>
      <c r="F330" s="109">
        <v>458357.55499999999</v>
      </c>
      <c r="G330" s="109">
        <v>385464.13500000001</v>
      </c>
      <c r="H330" s="109">
        <v>947128.25800000003</v>
      </c>
      <c r="I330" s="109">
        <v>1332592.3929999999</v>
      </c>
      <c r="J330" s="109">
        <f t="shared" si="28"/>
        <v>-874234.83799999999</v>
      </c>
      <c r="K330" s="109">
        <f t="shared" si="29"/>
        <v>43421.519041303523</v>
      </c>
      <c r="L330" s="109">
        <f t="shared" si="29"/>
        <v>36516.117374005305</v>
      </c>
      <c r="M330" s="109">
        <f t="shared" si="29"/>
        <v>89724.162372110659</v>
      </c>
      <c r="N330" s="109">
        <f t="shared" si="29"/>
        <v>126240.27974611595</v>
      </c>
      <c r="O330" s="109">
        <f t="shared" si="29"/>
        <v>-82818.760704812434</v>
      </c>
    </row>
    <row r="331" spans="1:15">
      <c r="A331" s="21" t="s">
        <v>375</v>
      </c>
      <c r="B331" s="21">
        <v>2000</v>
      </c>
      <c r="C331" s="21" t="s">
        <v>300</v>
      </c>
      <c r="D331" s="21" t="s">
        <v>219</v>
      </c>
      <c r="E331" s="110">
        <v>8995</v>
      </c>
      <c r="F331" s="110">
        <v>568675.94700000004</v>
      </c>
      <c r="G331" s="110">
        <v>319050.82500000001</v>
      </c>
      <c r="H331" s="110">
        <v>892091.80799999996</v>
      </c>
      <c r="I331" s="110">
        <v>1211142.6329999999</v>
      </c>
      <c r="J331" s="110">
        <f t="shared" si="28"/>
        <v>-642466.68599999987</v>
      </c>
      <c r="K331" s="110">
        <f t="shared" si="29"/>
        <v>63221.339299610896</v>
      </c>
      <c r="L331" s="110">
        <f t="shared" si="29"/>
        <v>35469.797109505278</v>
      </c>
      <c r="M331" s="110">
        <f t="shared" si="29"/>
        <v>99176.410005558631</v>
      </c>
      <c r="N331" s="110">
        <f t="shared" si="29"/>
        <v>134646.20711506391</v>
      </c>
      <c r="O331" s="110">
        <f t="shared" si="29"/>
        <v>-71424.867815453006</v>
      </c>
    </row>
    <row r="332" spans="1:15">
      <c r="A332" s="108" t="s">
        <v>375</v>
      </c>
      <c r="B332" s="108">
        <v>2300</v>
      </c>
      <c r="C332" s="108" t="s">
        <v>301</v>
      </c>
      <c r="D332" s="108" t="s">
        <v>170</v>
      </c>
      <c r="E332" s="109">
        <v>7259</v>
      </c>
      <c r="F332" s="109">
        <v>302000.05</v>
      </c>
      <c r="G332" s="109">
        <v>263125.77399999998</v>
      </c>
      <c r="H332" s="109">
        <v>485330.91899999999</v>
      </c>
      <c r="I332" s="109">
        <v>748456.69299999997</v>
      </c>
      <c r="J332" s="109">
        <f t="shared" si="28"/>
        <v>-446456.64299999998</v>
      </c>
      <c r="K332" s="109">
        <f t="shared" si="29"/>
        <v>41603.533544565369</v>
      </c>
      <c r="L332" s="109">
        <f t="shared" si="29"/>
        <v>36248.212425953985</v>
      </c>
      <c r="M332" s="109">
        <f t="shared" si="29"/>
        <v>66859.198098911686</v>
      </c>
      <c r="N332" s="109">
        <f t="shared" si="29"/>
        <v>103107.41052486569</v>
      </c>
      <c r="O332" s="109">
        <f t="shared" si="29"/>
        <v>-61503.876980300309</v>
      </c>
    </row>
    <row r="333" spans="1:15">
      <c r="A333" s="21" t="s">
        <v>375</v>
      </c>
      <c r="B333" s="21">
        <v>2503</v>
      </c>
      <c r="C333" s="21" t="s">
        <v>302</v>
      </c>
      <c r="D333" s="21" t="s">
        <v>210</v>
      </c>
      <c r="E333" s="110">
        <v>4777</v>
      </c>
      <c r="F333" s="110">
        <v>104160.948</v>
      </c>
      <c r="G333" s="110">
        <v>230162.30799999999</v>
      </c>
      <c r="H333" s="110">
        <v>581871.38899999997</v>
      </c>
      <c r="I333" s="110">
        <v>812033.69700000004</v>
      </c>
      <c r="J333" s="110">
        <f t="shared" si="28"/>
        <v>-707872.74900000007</v>
      </c>
      <c r="K333" s="110">
        <f t="shared" si="29"/>
        <v>21804.678249947669</v>
      </c>
      <c r="L333" s="110">
        <f t="shared" si="29"/>
        <v>48181.349801130418</v>
      </c>
      <c r="M333" s="110">
        <f t="shared" si="29"/>
        <v>121806.86393133766</v>
      </c>
      <c r="N333" s="110">
        <f t="shared" si="29"/>
        <v>169988.21373246811</v>
      </c>
      <c r="O333" s="110">
        <f t="shared" si="29"/>
        <v>-148183.53548252041</v>
      </c>
    </row>
    <row r="334" spans="1:15">
      <c r="A334" s="108" t="s">
        <v>375</v>
      </c>
      <c r="B334" s="108">
        <v>2504</v>
      </c>
      <c r="C334" s="108" t="s">
        <v>303</v>
      </c>
      <c r="D334" s="108" t="s">
        <v>160</v>
      </c>
      <c r="E334" s="109">
        <v>4575</v>
      </c>
      <c r="F334" s="109">
        <v>137902.696</v>
      </c>
      <c r="G334" s="109">
        <v>165251.01</v>
      </c>
      <c r="H334" s="109">
        <v>452954.103</v>
      </c>
      <c r="I334" s="109">
        <v>618205.11300000001</v>
      </c>
      <c r="J334" s="109">
        <f t="shared" si="28"/>
        <v>-480302.41700000002</v>
      </c>
      <c r="K334" s="109">
        <f t="shared" si="29"/>
        <v>30142.665792349726</v>
      </c>
      <c r="L334" s="109">
        <f t="shared" si="29"/>
        <v>36120.439344262297</v>
      </c>
      <c r="M334" s="109">
        <f t="shared" si="29"/>
        <v>99006.361311475412</v>
      </c>
      <c r="N334" s="109">
        <f t="shared" si="29"/>
        <v>135126.80065573769</v>
      </c>
      <c r="O334" s="109">
        <f t="shared" si="29"/>
        <v>-104984.13486338798</v>
      </c>
    </row>
    <row r="335" spans="1:15">
      <c r="A335" s="21" t="s">
        <v>375</v>
      </c>
      <c r="B335" s="21">
        <v>2506</v>
      </c>
      <c r="C335" s="21" t="s">
        <v>305</v>
      </c>
      <c r="D335" s="21" t="s">
        <v>218</v>
      </c>
      <c r="E335" s="110">
        <v>4284</v>
      </c>
      <c r="F335" s="110">
        <v>175690.74299999999</v>
      </c>
      <c r="G335" s="110">
        <v>130614.97500000001</v>
      </c>
      <c r="H335" s="110">
        <v>418695.98300000001</v>
      </c>
      <c r="I335" s="110">
        <v>549310.95799999998</v>
      </c>
      <c r="J335" s="110">
        <f t="shared" si="28"/>
        <v>-373620.21499999997</v>
      </c>
      <c r="K335" s="110">
        <f t="shared" si="29"/>
        <v>41010.911064425767</v>
      </c>
      <c r="L335" s="110">
        <f t="shared" si="29"/>
        <v>30489.023109243699</v>
      </c>
      <c r="M335" s="110">
        <f t="shared" si="29"/>
        <v>97734.823295985072</v>
      </c>
      <c r="N335" s="110">
        <f t="shared" si="29"/>
        <v>128223.84640522876</v>
      </c>
      <c r="O335" s="110">
        <f t="shared" si="29"/>
        <v>-87212.935340802986</v>
      </c>
    </row>
    <row r="336" spans="1:15">
      <c r="A336" s="108" t="s">
        <v>375</v>
      </c>
      <c r="B336" s="108">
        <v>3000</v>
      </c>
      <c r="C336" s="108" t="s">
        <v>306</v>
      </c>
      <c r="D336" s="108" t="s">
        <v>189</v>
      </c>
      <c r="E336" s="109">
        <v>3955</v>
      </c>
      <c r="F336" s="109">
        <v>115885.30100000001</v>
      </c>
      <c r="G336" s="109">
        <v>190713.519</v>
      </c>
      <c r="H336" s="109">
        <v>275485.21999999997</v>
      </c>
      <c r="I336" s="109">
        <v>466198.739</v>
      </c>
      <c r="J336" s="109">
        <f t="shared" si="28"/>
        <v>-350313.43799999997</v>
      </c>
      <c r="K336" s="109">
        <f t="shared" si="29"/>
        <v>29300.961061946902</v>
      </c>
      <c r="L336" s="109">
        <f t="shared" si="29"/>
        <v>48220.864475347662</v>
      </c>
      <c r="M336" s="109">
        <f t="shared" si="29"/>
        <v>69654.922882427301</v>
      </c>
      <c r="N336" s="109">
        <f t="shared" si="29"/>
        <v>117875.78735777497</v>
      </c>
      <c r="O336" s="109">
        <f t="shared" si="29"/>
        <v>-88574.826295828054</v>
      </c>
    </row>
    <row r="337" spans="1:15">
      <c r="A337" s="21" t="s">
        <v>375</v>
      </c>
      <c r="B337" s="21">
        <v>3506</v>
      </c>
      <c r="C337" s="21" t="s">
        <v>307</v>
      </c>
      <c r="D337" s="21" t="s">
        <v>173</v>
      </c>
      <c r="E337" s="110">
        <v>3745</v>
      </c>
      <c r="F337" s="110">
        <v>92671.930999999997</v>
      </c>
      <c r="G337" s="110">
        <v>128199.234</v>
      </c>
      <c r="H337" s="110">
        <v>238562.72899999999</v>
      </c>
      <c r="I337" s="110">
        <v>366761.96299999999</v>
      </c>
      <c r="J337" s="110">
        <f t="shared" si="28"/>
        <v>-274090.03200000001</v>
      </c>
      <c r="K337" s="110">
        <f t="shared" si="29"/>
        <v>24745.508945260346</v>
      </c>
      <c r="L337" s="110">
        <f t="shared" si="29"/>
        <v>34232.105206942593</v>
      </c>
      <c r="M337" s="110">
        <f t="shared" si="29"/>
        <v>63701.663284379174</v>
      </c>
      <c r="N337" s="110">
        <f t="shared" si="29"/>
        <v>97933.768491321753</v>
      </c>
      <c r="O337" s="110">
        <f t="shared" si="29"/>
        <v>-73188.25954606141</v>
      </c>
    </row>
    <row r="338" spans="1:15">
      <c r="A338" s="108" t="s">
        <v>375</v>
      </c>
      <c r="B338" s="108">
        <v>3511</v>
      </c>
      <c r="C338" s="108" t="s">
        <v>308</v>
      </c>
      <c r="D338" s="108" t="s">
        <v>181</v>
      </c>
      <c r="E338" s="109">
        <v>3707</v>
      </c>
      <c r="F338" s="109">
        <v>144819.65100000001</v>
      </c>
      <c r="G338" s="109">
        <v>167575.04699999999</v>
      </c>
      <c r="H338" s="109">
        <v>478468.28100000002</v>
      </c>
      <c r="I338" s="109">
        <v>646043.32799999998</v>
      </c>
      <c r="J338" s="109">
        <f t="shared" si="28"/>
        <v>-501223.67699999997</v>
      </c>
      <c r="K338" s="109">
        <f t="shared" si="29"/>
        <v>39066.536552468307</v>
      </c>
      <c r="L338" s="109">
        <f t="shared" si="29"/>
        <v>45205.030213110324</v>
      </c>
      <c r="M338" s="109">
        <f t="shared" si="29"/>
        <v>129071.5621796601</v>
      </c>
      <c r="N338" s="109">
        <f t="shared" si="29"/>
        <v>174276.59239277043</v>
      </c>
      <c r="O338" s="109">
        <f t="shared" si="29"/>
        <v>-135210.05584030211</v>
      </c>
    </row>
    <row r="339" spans="1:15">
      <c r="A339" s="21" t="s">
        <v>375</v>
      </c>
      <c r="B339" s="21">
        <v>3609</v>
      </c>
      <c r="C339" s="21" t="s">
        <v>309</v>
      </c>
      <c r="D339" s="21" t="s">
        <v>216</v>
      </c>
      <c r="E339" s="110">
        <v>3547</v>
      </c>
      <c r="F339" s="110">
        <v>153023.47200000001</v>
      </c>
      <c r="G339" s="110">
        <v>126411.249</v>
      </c>
      <c r="H339" s="110">
        <v>310233.41600000003</v>
      </c>
      <c r="I339" s="110">
        <v>436644.66499999998</v>
      </c>
      <c r="J339" s="110">
        <f t="shared" si="28"/>
        <v>-283621.19299999997</v>
      </c>
      <c r="K339" s="110">
        <f t="shared" si="29"/>
        <v>43141.661122074991</v>
      </c>
      <c r="L339" s="110">
        <f t="shared" si="29"/>
        <v>35638.919932337187</v>
      </c>
      <c r="M339" s="110">
        <f t="shared" si="29"/>
        <v>87463.607555680865</v>
      </c>
      <c r="N339" s="110">
        <f t="shared" si="29"/>
        <v>123102.52748801804</v>
      </c>
      <c r="O339" s="110">
        <f t="shared" si="29"/>
        <v>-79960.866365943046</v>
      </c>
    </row>
    <row r="340" spans="1:15">
      <c r="A340" s="108" t="s">
        <v>375</v>
      </c>
      <c r="B340" s="108">
        <v>3709</v>
      </c>
      <c r="C340" s="108" t="s">
        <v>310</v>
      </c>
      <c r="D340" s="108" t="s">
        <v>166</v>
      </c>
      <c r="E340" s="109">
        <v>3323</v>
      </c>
      <c r="F340" s="109">
        <v>94725.263000000006</v>
      </c>
      <c r="G340" s="109">
        <v>164238.91399999999</v>
      </c>
      <c r="H340" s="109">
        <v>418937.84399999998</v>
      </c>
      <c r="I340" s="109">
        <v>583176.75800000003</v>
      </c>
      <c r="J340" s="109">
        <f t="shared" si="28"/>
        <v>-488451.495</v>
      </c>
      <c r="K340" s="109">
        <f t="shared" si="29"/>
        <v>28505.94733674391</v>
      </c>
      <c r="L340" s="109">
        <f t="shared" si="29"/>
        <v>49424.891363225994</v>
      </c>
      <c r="M340" s="109">
        <f t="shared" si="29"/>
        <v>126072.17694854048</v>
      </c>
      <c r="N340" s="109">
        <f t="shared" si="29"/>
        <v>175497.06831176649</v>
      </c>
      <c r="O340" s="109">
        <f t="shared" si="29"/>
        <v>-146991.12097502255</v>
      </c>
    </row>
    <row r="341" spans="1:15">
      <c r="A341" s="21" t="s">
        <v>375</v>
      </c>
      <c r="B341" s="21">
        <v>3710</v>
      </c>
      <c r="C341" s="21" t="s">
        <v>311</v>
      </c>
      <c r="D341" s="21" t="s">
        <v>197</v>
      </c>
      <c r="E341" s="110">
        <v>3234</v>
      </c>
      <c r="F341" s="110">
        <v>52949.16</v>
      </c>
      <c r="G341" s="110">
        <v>100332.29300000001</v>
      </c>
      <c r="H341" s="110">
        <v>158112.81400000001</v>
      </c>
      <c r="I341" s="110">
        <v>258445.10699999999</v>
      </c>
      <c r="J341" s="110">
        <f t="shared" si="28"/>
        <v>-205495.94699999999</v>
      </c>
      <c r="K341" s="110">
        <f t="shared" si="29"/>
        <v>16372.65306122449</v>
      </c>
      <c r="L341" s="110">
        <f t="shared" si="29"/>
        <v>31024.209338280769</v>
      </c>
      <c r="M341" s="110">
        <f t="shared" si="29"/>
        <v>48890.789734075457</v>
      </c>
      <c r="N341" s="110">
        <f t="shared" si="29"/>
        <v>79914.999072356208</v>
      </c>
      <c r="O341" s="110">
        <f t="shared" si="29"/>
        <v>-63542.346011131718</v>
      </c>
    </row>
    <row r="342" spans="1:15">
      <c r="A342" s="108" t="s">
        <v>375</v>
      </c>
      <c r="B342" s="108">
        <v>3711</v>
      </c>
      <c r="C342" s="108" t="s">
        <v>312</v>
      </c>
      <c r="D342" s="108" t="s">
        <v>226</v>
      </c>
      <c r="E342" s="109">
        <v>2566</v>
      </c>
      <c r="F342" s="109">
        <v>135895.024</v>
      </c>
      <c r="G342" s="109">
        <v>127664.38400000001</v>
      </c>
      <c r="H342" s="109">
        <v>205039.038</v>
      </c>
      <c r="I342" s="109">
        <v>332703.42200000002</v>
      </c>
      <c r="J342" s="109">
        <f t="shared" si="28"/>
        <v>-196808.39800000002</v>
      </c>
      <c r="K342" s="109">
        <f t="shared" si="29"/>
        <v>52959.8690568979</v>
      </c>
      <c r="L342" s="109">
        <f t="shared" si="29"/>
        <v>49752.293063133286</v>
      </c>
      <c r="M342" s="109">
        <f t="shared" si="29"/>
        <v>79906.09431021045</v>
      </c>
      <c r="N342" s="109">
        <f t="shared" si="29"/>
        <v>129658.38737334374</v>
      </c>
      <c r="O342" s="109">
        <f t="shared" si="29"/>
        <v>-76698.518316445843</v>
      </c>
    </row>
    <row r="343" spans="1:15">
      <c r="A343" s="21" t="s">
        <v>375</v>
      </c>
      <c r="B343" s="21">
        <v>3713</v>
      </c>
      <c r="C343" s="21" t="s">
        <v>313</v>
      </c>
      <c r="D343" s="21" t="s">
        <v>217</v>
      </c>
      <c r="E343" s="110">
        <v>2306</v>
      </c>
      <c r="F343" s="110">
        <v>35498.947</v>
      </c>
      <c r="G343" s="110">
        <v>94384.010999999999</v>
      </c>
      <c r="H343" s="110">
        <v>149498.59700000001</v>
      </c>
      <c r="I343" s="110">
        <v>243882.60800000001</v>
      </c>
      <c r="J343" s="110">
        <f t="shared" si="28"/>
        <v>-208383.66100000002</v>
      </c>
      <c r="K343" s="110">
        <f t="shared" si="29"/>
        <v>15394.166088464875</v>
      </c>
      <c r="L343" s="110">
        <f t="shared" si="29"/>
        <v>40929.753252385082</v>
      </c>
      <c r="M343" s="110">
        <f t="shared" si="29"/>
        <v>64830.267562879439</v>
      </c>
      <c r="N343" s="110">
        <f t="shared" si="29"/>
        <v>105760.02081526452</v>
      </c>
      <c r="O343" s="110">
        <f t="shared" si="29"/>
        <v>-90365.854726799662</v>
      </c>
    </row>
    <row r="344" spans="1:15">
      <c r="A344" s="108" t="s">
        <v>375</v>
      </c>
      <c r="B344" s="108">
        <v>3714</v>
      </c>
      <c r="C344" s="108" t="s">
        <v>314</v>
      </c>
      <c r="D344" s="108" t="s">
        <v>227</v>
      </c>
      <c r="E344" s="109">
        <v>2111</v>
      </c>
      <c r="F344" s="109">
        <v>41861.106</v>
      </c>
      <c r="G344" s="109">
        <v>89066.739000000001</v>
      </c>
      <c r="H344" s="109">
        <v>188314.454</v>
      </c>
      <c r="I344" s="109">
        <v>277381.19300000003</v>
      </c>
      <c r="J344" s="109">
        <f t="shared" si="28"/>
        <v>-235520.08700000003</v>
      </c>
      <c r="K344" s="109">
        <f t="shared" si="29"/>
        <v>19829.988630980577</v>
      </c>
      <c r="L344" s="109">
        <f t="shared" si="29"/>
        <v>42191.728564661295</v>
      </c>
      <c r="M344" s="109">
        <f t="shared" si="29"/>
        <v>89206.278540975851</v>
      </c>
      <c r="N344" s="109">
        <f t="shared" si="29"/>
        <v>131398.00710563717</v>
      </c>
      <c r="O344" s="109">
        <f t="shared" si="29"/>
        <v>-111568.01847465656</v>
      </c>
    </row>
    <row r="345" spans="1:15">
      <c r="A345" s="21" t="s">
        <v>375</v>
      </c>
      <c r="B345" s="21">
        <v>3811</v>
      </c>
      <c r="C345" s="21" t="s">
        <v>315</v>
      </c>
      <c r="D345" s="21" t="s">
        <v>198</v>
      </c>
      <c r="E345" s="110">
        <v>2015</v>
      </c>
      <c r="F345" s="110">
        <v>60652.146999999997</v>
      </c>
      <c r="G345" s="110">
        <v>97468.902000000002</v>
      </c>
      <c r="H345" s="110">
        <v>212686.139</v>
      </c>
      <c r="I345" s="110">
        <v>310155.04100000003</v>
      </c>
      <c r="J345" s="110">
        <f t="shared" si="28"/>
        <v>-249502.89400000003</v>
      </c>
      <c r="K345" s="110">
        <f t="shared" si="29"/>
        <v>30100.321091811413</v>
      </c>
      <c r="L345" s="110">
        <f t="shared" si="29"/>
        <v>48371.663523573203</v>
      </c>
      <c r="M345" s="110">
        <f t="shared" si="29"/>
        <v>105551.43374689826</v>
      </c>
      <c r="N345" s="110">
        <f t="shared" si="29"/>
        <v>153923.09727047148</v>
      </c>
      <c r="O345" s="110">
        <f t="shared" si="29"/>
        <v>-123822.77617866006</v>
      </c>
    </row>
    <row r="346" spans="1:15">
      <c r="A346" s="108" t="s">
        <v>375</v>
      </c>
      <c r="B346" s="108">
        <v>4100</v>
      </c>
      <c r="C346" s="108" t="s">
        <v>317</v>
      </c>
      <c r="D346" s="108" t="s">
        <v>199</v>
      </c>
      <c r="E346" s="109">
        <v>1880</v>
      </c>
      <c r="F346" s="109">
        <v>39711.569000000003</v>
      </c>
      <c r="G346" s="109">
        <v>82488.054000000004</v>
      </c>
      <c r="H346" s="109">
        <v>224402.723</v>
      </c>
      <c r="I346" s="109">
        <v>306890.777</v>
      </c>
      <c r="J346" s="109">
        <f t="shared" si="28"/>
        <v>-267179.20799999998</v>
      </c>
      <c r="K346" s="109">
        <f t="shared" si="29"/>
        <v>21123.175000000003</v>
      </c>
      <c r="L346" s="109">
        <f t="shared" si="29"/>
        <v>43876.624468085109</v>
      </c>
      <c r="M346" s="109">
        <f t="shared" si="29"/>
        <v>119363.1505319149</v>
      </c>
      <c r="N346" s="109">
        <f t="shared" si="29"/>
        <v>163239.77500000002</v>
      </c>
      <c r="O346" s="109">
        <f t="shared" si="29"/>
        <v>-142116.6</v>
      </c>
    </row>
    <row r="347" spans="1:15">
      <c r="A347" s="21" t="s">
        <v>375</v>
      </c>
      <c r="B347" s="21">
        <v>4200</v>
      </c>
      <c r="C347" s="21" t="s">
        <v>316</v>
      </c>
      <c r="D347" s="21" t="s">
        <v>223</v>
      </c>
      <c r="E347" s="110">
        <v>1798</v>
      </c>
      <c r="F347" s="110">
        <v>46335.334000000003</v>
      </c>
      <c r="G347" s="110">
        <v>69084.149999999994</v>
      </c>
      <c r="H347" s="110">
        <v>124833.556</v>
      </c>
      <c r="I347" s="110">
        <v>193917.70600000001</v>
      </c>
      <c r="J347" s="110">
        <f t="shared" si="28"/>
        <v>-147582.372</v>
      </c>
      <c r="K347" s="110">
        <f t="shared" si="29"/>
        <v>25770.486095661847</v>
      </c>
      <c r="L347" s="110">
        <f t="shared" si="29"/>
        <v>38422.775305895433</v>
      </c>
      <c r="M347" s="110">
        <f t="shared" si="29"/>
        <v>69429.119021134597</v>
      </c>
      <c r="N347" s="110">
        <f t="shared" si="29"/>
        <v>107851.89432703004</v>
      </c>
      <c r="O347" s="110">
        <f t="shared" si="29"/>
        <v>-82081.408231368187</v>
      </c>
    </row>
    <row r="348" spans="1:15">
      <c r="A348" s="108" t="s">
        <v>375</v>
      </c>
      <c r="B348" s="108">
        <v>4502</v>
      </c>
      <c r="C348" s="108" t="s">
        <v>1254</v>
      </c>
      <c r="D348" s="108" t="s">
        <v>167</v>
      </c>
      <c r="E348" s="109">
        <v>1779</v>
      </c>
      <c r="F348" s="109">
        <v>34589.476999999999</v>
      </c>
      <c r="G348" s="109">
        <v>97248.15</v>
      </c>
      <c r="H348" s="109">
        <v>135945.17800000001</v>
      </c>
      <c r="I348" s="109">
        <v>233193.32800000001</v>
      </c>
      <c r="J348" s="109">
        <f t="shared" si="28"/>
        <v>-198603.85100000002</v>
      </c>
      <c r="K348" s="109">
        <f t="shared" si="29"/>
        <v>19443.213603147837</v>
      </c>
      <c r="L348" s="109">
        <f t="shared" si="29"/>
        <v>54664.502529510952</v>
      </c>
      <c r="M348" s="109">
        <f t="shared" si="29"/>
        <v>76416.626194491299</v>
      </c>
      <c r="N348" s="109">
        <f t="shared" si="29"/>
        <v>131081.12872400225</v>
      </c>
      <c r="O348" s="109">
        <f t="shared" si="29"/>
        <v>-111637.91512085444</v>
      </c>
    </row>
    <row r="349" spans="1:15">
      <c r="A349" s="21" t="s">
        <v>375</v>
      </c>
      <c r="B349" s="21">
        <v>4604</v>
      </c>
      <c r="C349" s="21" t="s">
        <v>318</v>
      </c>
      <c r="D349" s="21" t="s">
        <v>178</v>
      </c>
      <c r="E349" s="110">
        <v>1641</v>
      </c>
      <c r="F349" s="110">
        <v>29579.557000000001</v>
      </c>
      <c r="G349" s="110">
        <v>106582.819</v>
      </c>
      <c r="H349" s="110">
        <v>112897.364</v>
      </c>
      <c r="I349" s="110">
        <v>219480.18299999999</v>
      </c>
      <c r="J349" s="110">
        <f t="shared" si="28"/>
        <v>-189900.62599999999</v>
      </c>
      <c r="K349" s="110">
        <f t="shared" si="29"/>
        <v>18025.324192565509</v>
      </c>
      <c r="L349" s="110">
        <f t="shared" si="29"/>
        <v>64949.920170627665</v>
      </c>
      <c r="M349" s="110">
        <f t="shared" si="29"/>
        <v>68797.906154783675</v>
      </c>
      <c r="N349" s="110">
        <f t="shared" si="29"/>
        <v>133747.82632541133</v>
      </c>
      <c r="O349" s="110">
        <f t="shared" si="29"/>
        <v>-115722.50213284582</v>
      </c>
    </row>
    <row r="350" spans="1:15">
      <c r="A350" s="108" t="s">
        <v>375</v>
      </c>
      <c r="B350" s="108">
        <v>4607</v>
      </c>
      <c r="C350" s="108" t="s">
        <v>319</v>
      </c>
      <c r="D350" s="108" t="s">
        <v>224</v>
      </c>
      <c r="E350" s="109">
        <v>1610</v>
      </c>
      <c r="F350" s="109">
        <v>105511.18</v>
      </c>
      <c r="G350" s="109">
        <v>69772.017000000007</v>
      </c>
      <c r="H350" s="109">
        <v>196492.88</v>
      </c>
      <c r="I350" s="109">
        <v>266264.897</v>
      </c>
      <c r="J350" s="109">
        <f t="shared" si="28"/>
        <v>-160753.717</v>
      </c>
      <c r="K350" s="109">
        <f t="shared" si="29"/>
        <v>65534.894409937879</v>
      </c>
      <c r="L350" s="109">
        <f t="shared" si="29"/>
        <v>43336.65652173914</v>
      </c>
      <c r="M350" s="109">
        <f t="shared" si="29"/>
        <v>122045.26708074535</v>
      </c>
      <c r="N350" s="109">
        <f t="shared" si="29"/>
        <v>165381.92360248449</v>
      </c>
      <c r="O350" s="109">
        <f t="shared" si="29"/>
        <v>-99847.029192546586</v>
      </c>
    </row>
    <row r="351" spans="1:15">
      <c r="A351" s="21" t="s">
        <v>375</v>
      </c>
      <c r="B351" s="21">
        <v>4803</v>
      </c>
      <c r="C351" s="21" t="s">
        <v>1255</v>
      </c>
      <c r="D351" s="21" t="s">
        <v>168</v>
      </c>
      <c r="E351" s="110">
        <v>1595</v>
      </c>
      <c r="F351" s="110">
        <v>46189.860999999997</v>
      </c>
      <c r="G351" s="110">
        <v>87506.432000000001</v>
      </c>
      <c r="H351" s="110">
        <v>85267.710999999996</v>
      </c>
      <c r="I351" s="110">
        <v>172774.14300000001</v>
      </c>
      <c r="J351" s="110">
        <f t="shared" si="28"/>
        <v>-126584.28200000001</v>
      </c>
      <c r="K351" s="110">
        <f t="shared" si="29"/>
        <v>28959.160501567396</v>
      </c>
      <c r="L351" s="110">
        <f t="shared" si="29"/>
        <v>54862.966771159874</v>
      </c>
      <c r="M351" s="110">
        <f t="shared" si="29"/>
        <v>53459.379937304067</v>
      </c>
      <c r="N351" s="110">
        <f t="shared" si="29"/>
        <v>108322.34670846396</v>
      </c>
      <c r="O351" s="110">
        <f t="shared" si="29"/>
        <v>-79363.186206896557</v>
      </c>
    </row>
    <row r="352" spans="1:15">
      <c r="A352" s="108" t="s">
        <v>375</v>
      </c>
      <c r="B352" s="108">
        <v>4901</v>
      </c>
      <c r="C352" s="108" t="s">
        <v>320</v>
      </c>
      <c r="D352" s="108" t="s">
        <v>169</v>
      </c>
      <c r="E352" s="109">
        <v>1268</v>
      </c>
      <c r="F352" s="109">
        <v>23792.635999999999</v>
      </c>
      <c r="G352" s="109">
        <v>64091.29</v>
      </c>
      <c r="H352" s="109">
        <v>83144.702000000005</v>
      </c>
      <c r="I352" s="109">
        <v>147235.992</v>
      </c>
      <c r="J352" s="109">
        <f t="shared" si="28"/>
        <v>-123443.356</v>
      </c>
      <c r="K352" s="109">
        <f t="shared" si="29"/>
        <v>18763.908517350155</v>
      </c>
      <c r="L352" s="109">
        <f t="shared" si="29"/>
        <v>50545.181388012621</v>
      </c>
      <c r="M352" s="109">
        <f t="shared" si="29"/>
        <v>65571.531545741323</v>
      </c>
      <c r="N352" s="109">
        <f t="shared" si="29"/>
        <v>116116.71293375395</v>
      </c>
      <c r="O352" s="109">
        <f t="shared" si="29"/>
        <v>-97352.804416403786</v>
      </c>
    </row>
    <row r="353" spans="1:15">
      <c r="A353" s="21" t="s">
        <v>375</v>
      </c>
      <c r="B353" s="21">
        <v>4902</v>
      </c>
      <c r="C353" s="21" t="s">
        <v>322</v>
      </c>
      <c r="D353" s="21" t="s">
        <v>190</v>
      </c>
      <c r="E353" s="110">
        <v>1193</v>
      </c>
      <c r="F353" s="110">
        <v>26587.067999999999</v>
      </c>
      <c r="G353" s="110">
        <v>44537.978000000003</v>
      </c>
      <c r="H353" s="110">
        <v>63082.75</v>
      </c>
      <c r="I353" s="110">
        <v>107620.728</v>
      </c>
      <c r="J353" s="110">
        <f t="shared" si="28"/>
        <v>-81033.66</v>
      </c>
      <c r="K353" s="110">
        <f t="shared" si="29"/>
        <v>22285.891031014249</v>
      </c>
      <c r="L353" s="110">
        <f t="shared" si="29"/>
        <v>37332.756077116515</v>
      </c>
      <c r="M353" s="110">
        <f t="shared" si="29"/>
        <v>52877.409891031013</v>
      </c>
      <c r="N353" s="110">
        <f t="shared" si="29"/>
        <v>90210.165968147528</v>
      </c>
      <c r="O353" s="110">
        <f t="shared" si="29"/>
        <v>-67924.274937133276</v>
      </c>
    </row>
    <row r="354" spans="1:15">
      <c r="A354" s="108" t="s">
        <v>375</v>
      </c>
      <c r="B354" s="108">
        <v>4911</v>
      </c>
      <c r="C354" s="108" t="s">
        <v>321</v>
      </c>
      <c r="D354" s="108" t="s">
        <v>176</v>
      </c>
      <c r="E354" s="109">
        <v>1177</v>
      </c>
      <c r="F354" s="109">
        <v>41616.106</v>
      </c>
      <c r="G354" s="109">
        <v>74412.495999999999</v>
      </c>
      <c r="H354" s="109">
        <v>116834.59600000001</v>
      </c>
      <c r="I354" s="109">
        <v>191247.092</v>
      </c>
      <c r="J354" s="109">
        <f t="shared" si="28"/>
        <v>-149630.986</v>
      </c>
      <c r="K354" s="109">
        <f t="shared" si="29"/>
        <v>35357.77909940527</v>
      </c>
      <c r="L354" s="109">
        <f t="shared" si="29"/>
        <v>63222.171622769747</v>
      </c>
      <c r="M354" s="109">
        <f t="shared" si="29"/>
        <v>99264.737468139341</v>
      </c>
      <c r="N354" s="109">
        <f t="shared" si="29"/>
        <v>162486.90909090912</v>
      </c>
      <c r="O354" s="109">
        <f t="shared" si="29"/>
        <v>-127129.12999150383</v>
      </c>
    </row>
    <row r="355" spans="1:15">
      <c r="A355" s="21" t="s">
        <v>375</v>
      </c>
      <c r="B355" s="21">
        <v>5200</v>
      </c>
      <c r="C355" s="21" t="s">
        <v>323</v>
      </c>
      <c r="D355" s="21" t="s">
        <v>230</v>
      </c>
      <c r="E355" s="110">
        <v>1115</v>
      </c>
      <c r="F355" s="110">
        <v>17106.469000000001</v>
      </c>
      <c r="G355" s="110">
        <v>21113.917000000001</v>
      </c>
      <c r="H355" s="110">
        <v>46890.692999999999</v>
      </c>
      <c r="I355" s="110">
        <v>68004.61</v>
      </c>
      <c r="J355" s="110">
        <f t="shared" si="28"/>
        <v>-50898.141000000003</v>
      </c>
      <c r="K355" s="110">
        <f t="shared" si="29"/>
        <v>15342.12466367713</v>
      </c>
      <c r="L355" s="110">
        <f t="shared" si="29"/>
        <v>18936.248430493277</v>
      </c>
      <c r="M355" s="110">
        <f t="shared" si="29"/>
        <v>42054.433183856505</v>
      </c>
      <c r="N355" s="110">
        <f t="shared" si="29"/>
        <v>60990.681614349778</v>
      </c>
      <c r="O355" s="110">
        <f t="shared" si="29"/>
        <v>-45648.556950672646</v>
      </c>
    </row>
    <row r="356" spans="1:15">
      <c r="A356" s="108" t="s">
        <v>375</v>
      </c>
      <c r="B356" s="108">
        <v>5508</v>
      </c>
      <c r="C356" s="108" t="s">
        <v>325</v>
      </c>
      <c r="D356" s="108" t="s">
        <v>184</v>
      </c>
      <c r="E356" s="109">
        <v>1024</v>
      </c>
      <c r="F356" s="109">
        <v>30010.415000000001</v>
      </c>
      <c r="G356" s="109">
        <v>64895.500999999997</v>
      </c>
      <c r="H356" s="109">
        <v>91509.468999999997</v>
      </c>
      <c r="I356" s="109">
        <v>156404.97</v>
      </c>
      <c r="J356" s="109">
        <f t="shared" si="28"/>
        <v>-126394.55499999999</v>
      </c>
      <c r="K356" s="109">
        <f t="shared" ref="K356:O387" si="30">(F356/$E356)*1000</f>
        <v>29307.0458984375</v>
      </c>
      <c r="L356" s="109">
        <f t="shared" si="30"/>
        <v>63374.5126953125</v>
      </c>
      <c r="M356" s="109">
        <f t="shared" si="30"/>
        <v>89364.7158203125</v>
      </c>
      <c r="N356" s="109">
        <f t="shared" si="30"/>
        <v>152739.228515625</v>
      </c>
      <c r="O356" s="109">
        <f t="shared" si="30"/>
        <v>-123432.1826171875</v>
      </c>
    </row>
    <row r="357" spans="1:15">
      <c r="A357" s="21" t="s">
        <v>375</v>
      </c>
      <c r="B357" s="21">
        <v>5604</v>
      </c>
      <c r="C357" s="21" t="s">
        <v>324</v>
      </c>
      <c r="D357" s="21" t="s">
        <v>200</v>
      </c>
      <c r="E357" s="110">
        <v>1016</v>
      </c>
      <c r="F357" s="110">
        <v>27781.111000000001</v>
      </c>
      <c r="G357" s="110">
        <v>55413.398000000001</v>
      </c>
      <c r="H357" s="110">
        <v>66108.972999999998</v>
      </c>
      <c r="I357" s="110">
        <v>121522.371</v>
      </c>
      <c r="J357" s="110">
        <f t="shared" si="28"/>
        <v>-93741.26</v>
      </c>
      <c r="K357" s="110">
        <f t="shared" si="30"/>
        <v>27343.613188976378</v>
      </c>
      <c r="L357" s="110">
        <f t="shared" si="30"/>
        <v>54540.746062992126</v>
      </c>
      <c r="M357" s="110">
        <f t="shared" si="30"/>
        <v>65067.886811023629</v>
      </c>
      <c r="N357" s="110">
        <f t="shared" si="30"/>
        <v>119608.63287401575</v>
      </c>
      <c r="O357" s="110">
        <f t="shared" si="30"/>
        <v>-92265.01968503937</v>
      </c>
    </row>
    <row r="358" spans="1:15">
      <c r="A358" s="108" t="s">
        <v>375</v>
      </c>
      <c r="B358" s="108">
        <v>5609</v>
      </c>
      <c r="C358" s="108" t="s">
        <v>328</v>
      </c>
      <c r="D358" s="108" t="s">
        <v>206</v>
      </c>
      <c r="E358" s="109">
        <v>962</v>
      </c>
      <c r="F358" s="109">
        <v>7192.2650000000003</v>
      </c>
      <c r="G358" s="109">
        <v>21652.267</v>
      </c>
      <c r="H358" s="109">
        <v>21464.414000000001</v>
      </c>
      <c r="I358" s="109">
        <v>43116.680999999997</v>
      </c>
      <c r="J358" s="109">
        <f t="shared" si="28"/>
        <v>-35924.415999999997</v>
      </c>
      <c r="K358" s="109">
        <f t="shared" si="30"/>
        <v>7476.366943866944</v>
      </c>
      <c r="L358" s="109">
        <f t="shared" si="30"/>
        <v>22507.554054054053</v>
      </c>
      <c r="M358" s="109">
        <f t="shared" si="30"/>
        <v>22312.280665280668</v>
      </c>
      <c r="N358" s="109">
        <f t="shared" si="30"/>
        <v>44819.834719334714</v>
      </c>
      <c r="O358" s="109">
        <f t="shared" si="30"/>
        <v>-37343.467775467769</v>
      </c>
    </row>
    <row r="359" spans="1:15">
      <c r="A359" s="21" t="s">
        <v>375</v>
      </c>
      <c r="B359" s="21">
        <v>5611</v>
      </c>
      <c r="C359" s="21" t="s">
        <v>326</v>
      </c>
      <c r="D359" s="21" t="s">
        <v>180</v>
      </c>
      <c r="E359" s="110">
        <v>945</v>
      </c>
      <c r="F359" s="110">
        <v>46459.211000000003</v>
      </c>
      <c r="G359" s="110">
        <v>51884.05</v>
      </c>
      <c r="H359" s="110">
        <v>65794.612999999998</v>
      </c>
      <c r="I359" s="110">
        <v>117678.663</v>
      </c>
      <c r="J359" s="110">
        <f t="shared" si="28"/>
        <v>-71219.45199999999</v>
      </c>
      <c r="K359" s="110">
        <f t="shared" si="30"/>
        <v>49163.186243386248</v>
      </c>
      <c r="L359" s="110">
        <f t="shared" si="30"/>
        <v>54903.756613756617</v>
      </c>
      <c r="M359" s="110">
        <f t="shared" si="30"/>
        <v>69623.929100529102</v>
      </c>
      <c r="N359" s="110">
        <f t="shared" si="30"/>
        <v>124527.6857142857</v>
      </c>
      <c r="O359" s="110">
        <f t="shared" si="30"/>
        <v>-75364.499470899464</v>
      </c>
    </row>
    <row r="360" spans="1:15">
      <c r="A360" s="108" t="s">
        <v>375</v>
      </c>
      <c r="B360" s="108">
        <v>5612</v>
      </c>
      <c r="C360" s="108" t="s">
        <v>327</v>
      </c>
      <c r="D360" s="108" t="s">
        <v>191</v>
      </c>
      <c r="E360" s="109">
        <v>895</v>
      </c>
      <c r="F360" s="109">
        <v>43309.343999999997</v>
      </c>
      <c r="G360" s="109">
        <v>62379.201000000001</v>
      </c>
      <c r="H360" s="109">
        <v>150551.91899999999</v>
      </c>
      <c r="I360" s="109">
        <v>212931.12</v>
      </c>
      <c r="J360" s="109">
        <f t="shared" si="28"/>
        <v>-169621.77600000001</v>
      </c>
      <c r="K360" s="109">
        <f t="shared" si="30"/>
        <v>48390.328491620108</v>
      </c>
      <c r="L360" s="109">
        <f t="shared" si="30"/>
        <v>69697.431284916209</v>
      </c>
      <c r="M360" s="109">
        <f t="shared" si="30"/>
        <v>168214.43463687151</v>
      </c>
      <c r="N360" s="109">
        <f t="shared" si="30"/>
        <v>237911.86592178768</v>
      </c>
      <c r="O360" s="109">
        <f t="shared" si="30"/>
        <v>-189521.53743016761</v>
      </c>
    </row>
    <row r="361" spans="1:15">
      <c r="A361" s="21" t="s">
        <v>375</v>
      </c>
      <c r="B361" s="21">
        <v>5706</v>
      </c>
      <c r="C361" s="21" t="s">
        <v>329</v>
      </c>
      <c r="D361" s="21" t="s">
        <v>174</v>
      </c>
      <c r="E361" s="110">
        <v>877</v>
      </c>
      <c r="F361" s="110">
        <v>16009.174999999999</v>
      </c>
      <c r="G361" s="110">
        <v>23810.853999999999</v>
      </c>
      <c r="H361" s="110">
        <v>42195.249000000003</v>
      </c>
      <c r="I361" s="110">
        <v>66006.103000000003</v>
      </c>
      <c r="J361" s="110">
        <f t="shared" si="28"/>
        <v>-49996.928</v>
      </c>
      <c r="K361" s="110">
        <f t="shared" si="30"/>
        <v>18254.475484606613</v>
      </c>
      <c r="L361" s="110">
        <f t="shared" si="30"/>
        <v>27150.346636259976</v>
      </c>
      <c r="M361" s="110">
        <f t="shared" si="30"/>
        <v>48113.168757126572</v>
      </c>
      <c r="N361" s="110">
        <f t="shared" si="30"/>
        <v>75263.515393386551</v>
      </c>
      <c r="O361" s="110">
        <f t="shared" si="30"/>
        <v>-57009.039908779931</v>
      </c>
    </row>
    <row r="362" spans="1:15">
      <c r="A362" s="108" t="s">
        <v>375</v>
      </c>
      <c r="B362" s="108">
        <v>6000</v>
      </c>
      <c r="C362" s="108" t="s">
        <v>330</v>
      </c>
      <c r="D362" s="108" t="s">
        <v>225</v>
      </c>
      <c r="E362" s="109">
        <v>774</v>
      </c>
      <c r="F362" s="109">
        <v>44435.993000000002</v>
      </c>
      <c r="G362" s="109">
        <v>32653.367999999999</v>
      </c>
      <c r="H362" s="109">
        <v>71743.888000000006</v>
      </c>
      <c r="I362" s="109">
        <v>104397.25599999999</v>
      </c>
      <c r="J362" s="109">
        <f t="shared" si="28"/>
        <v>-59961.262999999992</v>
      </c>
      <c r="K362" s="109">
        <f t="shared" si="30"/>
        <v>57410.843669250644</v>
      </c>
      <c r="L362" s="109">
        <f t="shared" si="30"/>
        <v>42187.813953488374</v>
      </c>
      <c r="M362" s="109">
        <f t="shared" si="30"/>
        <v>92692.361757105959</v>
      </c>
      <c r="N362" s="109">
        <f t="shared" si="30"/>
        <v>134880.17571059431</v>
      </c>
      <c r="O362" s="109">
        <f t="shared" si="30"/>
        <v>-77469.33204134366</v>
      </c>
    </row>
    <row r="363" spans="1:15">
      <c r="A363" s="21" t="s">
        <v>375</v>
      </c>
      <c r="B363" s="21">
        <v>6100</v>
      </c>
      <c r="C363" s="21" t="s">
        <v>337</v>
      </c>
      <c r="D363" s="21" t="s">
        <v>229</v>
      </c>
      <c r="E363" s="110">
        <v>690</v>
      </c>
      <c r="F363" s="110">
        <v>295.2</v>
      </c>
      <c r="G363" s="110">
        <v>3924.672</v>
      </c>
      <c r="H363" s="110">
        <v>36911.714</v>
      </c>
      <c r="I363" s="110">
        <v>40836.385999999999</v>
      </c>
      <c r="J363" s="110">
        <f t="shared" si="28"/>
        <v>-40541.186000000002</v>
      </c>
      <c r="K363" s="110">
        <f t="shared" si="30"/>
        <v>427.82608695652175</v>
      </c>
      <c r="L363" s="110">
        <f t="shared" si="30"/>
        <v>5687.9304347826092</v>
      </c>
      <c r="M363" s="110">
        <f t="shared" si="30"/>
        <v>53495.237681159422</v>
      </c>
      <c r="N363" s="110">
        <f t="shared" si="30"/>
        <v>59183.168115942026</v>
      </c>
      <c r="O363" s="110">
        <f t="shared" si="30"/>
        <v>-58755.342028985513</v>
      </c>
    </row>
    <row r="364" spans="1:15">
      <c r="A364" s="108" t="s">
        <v>375</v>
      </c>
      <c r="B364" s="108">
        <v>6250</v>
      </c>
      <c r="C364" s="108" t="s">
        <v>332</v>
      </c>
      <c r="D364" s="108" t="s">
        <v>209</v>
      </c>
      <c r="E364" s="109">
        <v>676</v>
      </c>
      <c r="F364" s="109">
        <v>23137.134999999998</v>
      </c>
      <c r="G364" s="109">
        <v>23221.041000000001</v>
      </c>
      <c r="H364" s="109">
        <v>53348.675999999999</v>
      </c>
      <c r="I364" s="109">
        <v>76569.717000000004</v>
      </c>
      <c r="J364" s="109">
        <f t="shared" si="28"/>
        <v>-53432.582000000009</v>
      </c>
      <c r="K364" s="109">
        <f t="shared" si="30"/>
        <v>34226.531065088755</v>
      </c>
      <c r="L364" s="109">
        <f t="shared" si="30"/>
        <v>34350.652366863906</v>
      </c>
      <c r="M364" s="109">
        <f t="shared" si="30"/>
        <v>78918.159763313612</v>
      </c>
      <c r="N364" s="109">
        <f t="shared" si="30"/>
        <v>113268.81213017752</v>
      </c>
      <c r="O364" s="109">
        <f t="shared" si="30"/>
        <v>-79042.28106508877</v>
      </c>
    </row>
    <row r="365" spans="1:15">
      <c r="A365" s="21" t="s">
        <v>375</v>
      </c>
      <c r="B365" s="21">
        <v>6400</v>
      </c>
      <c r="C365" s="21" t="s">
        <v>333</v>
      </c>
      <c r="D365" s="21" t="s">
        <v>179</v>
      </c>
      <c r="E365" s="110">
        <v>667</v>
      </c>
      <c r="F365" s="110">
        <v>10964.41</v>
      </c>
      <c r="G365" s="110">
        <v>11184.018</v>
      </c>
      <c r="H365" s="110">
        <v>47486.485999999997</v>
      </c>
      <c r="I365" s="110">
        <v>58670.504000000001</v>
      </c>
      <c r="J365" s="110">
        <f t="shared" si="28"/>
        <v>-47706.093999999997</v>
      </c>
      <c r="K365" s="110">
        <f t="shared" si="30"/>
        <v>16438.395802098948</v>
      </c>
      <c r="L365" s="110">
        <f t="shared" si="30"/>
        <v>16767.643178410792</v>
      </c>
      <c r="M365" s="110">
        <f t="shared" si="30"/>
        <v>71194.131934032979</v>
      </c>
      <c r="N365" s="110">
        <f t="shared" si="30"/>
        <v>87961.775112443778</v>
      </c>
      <c r="O365" s="110">
        <f t="shared" si="30"/>
        <v>-71523.379310344826</v>
      </c>
    </row>
    <row r="366" spans="1:15">
      <c r="A366" s="108" t="s">
        <v>375</v>
      </c>
      <c r="B366" s="108">
        <v>6513</v>
      </c>
      <c r="C366" s="108" t="s">
        <v>335</v>
      </c>
      <c r="D366" s="108" t="s">
        <v>211</v>
      </c>
      <c r="E366" s="109">
        <v>655</v>
      </c>
      <c r="F366" s="109">
        <v>10654.638999999999</v>
      </c>
      <c r="G366" s="109">
        <v>44709.345000000001</v>
      </c>
      <c r="H366" s="109">
        <v>28606.03</v>
      </c>
      <c r="I366" s="109">
        <v>73315.375</v>
      </c>
      <c r="J366" s="109">
        <f t="shared" si="28"/>
        <v>-62660.736000000004</v>
      </c>
      <c r="K366" s="109">
        <f t="shared" si="30"/>
        <v>16266.624427480912</v>
      </c>
      <c r="L366" s="109">
        <f t="shared" si="30"/>
        <v>68258.54198473283</v>
      </c>
      <c r="M366" s="109">
        <f t="shared" si="30"/>
        <v>43673.32824427481</v>
      </c>
      <c r="N366" s="109">
        <f t="shared" si="30"/>
        <v>111931.87022900763</v>
      </c>
      <c r="O366" s="109">
        <f t="shared" si="30"/>
        <v>-95665.245801526718</v>
      </c>
    </row>
    <row r="367" spans="1:15">
      <c r="A367" s="21" t="s">
        <v>375</v>
      </c>
      <c r="B367" s="21">
        <v>6515</v>
      </c>
      <c r="C367" s="21" t="s">
        <v>336</v>
      </c>
      <c r="D367" s="21" t="s">
        <v>172</v>
      </c>
      <c r="E367" s="110">
        <v>648</v>
      </c>
      <c r="F367" s="110">
        <v>2051.7440000000001</v>
      </c>
      <c r="G367" s="110">
        <v>15424.728999999999</v>
      </c>
      <c r="H367" s="110">
        <v>14563.842000000001</v>
      </c>
      <c r="I367" s="110">
        <v>29988.571</v>
      </c>
      <c r="J367" s="110">
        <f t="shared" si="28"/>
        <v>-27936.827000000001</v>
      </c>
      <c r="K367" s="110">
        <f t="shared" si="30"/>
        <v>3166.271604938272</v>
      </c>
      <c r="L367" s="110">
        <f t="shared" si="30"/>
        <v>23803.594135802465</v>
      </c>
      <c r="M367" s="110">
        <f t="shared" si="30"/>
        <v>22475.064814814814</v>
      </c>
      <c r="N367" s="110">
        <f t="shared" si="30"/>
        <v>46278.658950617282</v>
      </c>
      <c r="O367" s="110">
        <f t="shared" si="30"/>
        <v>-43112.38734567901</v>
      </c>
    </row>
    <row r="368" spans="1:15">
      <c r="A368" s="108" t="s">
        <v>375</v>
      </c>
      <c r="B368" s="108">
        <v>6601</v>
      </c>
      <c r="C368" s="108" t="s">
        <v>334</v>
      </c>
      <c r="D368" s="108" t="s">
        <v>231</v>
      </c>
      <c r="E368" s="109">
        <v>644</v>
      </c>
      <c r="F368" s="109">
        <v>358.84899999999999</v>
      </c>
      <c r="G368" s="109">
        <v>6662.4269999999997</v>
      </c>
      <c r="H368" s="109">
        <v>4358.7759999999998</v>
      </c>
      <c r="I368" s="109">
        <v>11021.203</v>
      </c>
      <c r="J368" s="109">
        <f t="shared" si="28"/>
        <v>-10662.353999999999</v>
      </c>
      <c r="K368" s="109">
        <f t="shared" si="30"/>
        <v>557.21894409937886</v>
      </c>
      <c r="L368" s="109">
        <f t="shared" si="30"/>
        <v>10345.383540372672</v>
      </c>
      <c r="M368" s="109">
        <f t="shared" si="30"/>
        <v>6768.2857142857138</v>
      </c>
      <c r="N368" s="109">
        <f t="shared" si="30"/>
        <v>17113.669254658384</v>
      </c>
      <c r="O368" s="109">
        <f t="shared" si="30"/>
        <v>-16556.450310559005</v>
      </c>
    </row>
    <row r="369" spans="1:15">
      <c r="A369" s="21" t="s">
        <v>375</v>
      </c>
      <c r="B369" s="21">
        <v>6602</v>
      </c>
      <c r="C369" s="21" t="s">
        <v>331</v>
      </c>
      <c r="D369" s="21" t="s">
        <v>220</v>
      </c>
      <c r="E369" s="110">
        <v>633</v>
      </c>
      <c r="F369" s="110">
        <v>15395.226000000001</v>
      </c>
      <c r="G369" s="110">
        <v>21028.21</v>
      </c>
      <c r="H369" s="110">
        <v>36816.233</v>
      </c>
      <c r="I369" s="110">
        <v>57844.442999999999</v>
      </c>
      <c r="J369" s="110">
        <f t="shared" si="28"/>
        <v>-42449.216999999997</v>
      </c>
      <c r="K369" s="110">
        <f t="shared" si="30"/>
        <v>24321.052132701421</v>
      </c>
      <c r="L369" s="110">
        <f t="shared" si="30"/>
        <v>33219.921011058454</v>
      </c>
      <c r="M369" s="110">
        <f t="shared" si="30"/>
        <v>58161.505529225906</v>
      </c>
      <c r="N369" s="110">
        <f t="shared" si="30"/>
        <v>91381.426540284359</v>
      </c>
      <c r="O369" s="110">
        <f t="shared" si="30"/>
        <v>-67060.374407582931</v>
      </c>
    </row>
    <row r="370" spans="1:15">
      <c r="A370" s="108" t="s">
        <v>375</v>
      </c>
      <c r="B370" s="108">
        <v>6607</v>
      </c>
      <c r="C370" s="108" t="s">
        <v>338</v>
      </c>
      <c r="D370" s="108" t="s">
        <v>201</v>
      </c>
      <c r="E370" s="109">
        <v>580</v>
      </c>
      <c r="F370" s="109">
        <v>41482.258000000002</v>
      </c>
      <c r="G370" s="109">
        <v>37658.338000000003</v>
      </c>
      <c r="H370" s="109">
        <v>55125.64</v>
      </c>
      <c r="I370" s="109">
        <v>92783.978000000003</v>
      </c>
      <c r="J370" s="109">
        <f t="shared" si="28"/>
        <v>-51301.72</v>
      </c>
      <c r="K370" s="109">
        <f t="shared" si="30"/>
        <v>71521.134482758629</v>
      </c>
      <c r="L370" s="109">
        <f t="shared" si="30"/>
        <v>64928.168965517245</v>
      </c>
      <c r="M370" s="109">
        <f t="shared" si="30"/>
        <v>95044.206896551725</v>
      </c>
      <c r="N370" s="109">
        <f t="shared" si="30"/>
        <v>159972.37586206896</v>
      </c>
      <c r="O370" s="109">
        <f t="shared" si="30"/>
        <v>-88451.241379310348</v>
      </c>
    </row>
    <row r="371" spans="1:15">
      <c r="A371" s="21" t="s">
        <v>375</v>
      </c>
      <c r="B371" s="21">
        <v>6611</v>
      </c>
      <c r="C371" s="21" t="s">
        <v>339</v>
      </c>
      <c r="D371" s="21" t="s">
        <v>221</v>
      </c>
      <c r="E371" s="110">
        <v>560</v>
      </c>
      <c r="F371" s="110">
        <v>17045.324000000001</v>
      </c>
      <c r="G371" s="110">
        <v>32769.707000000002</v>
      </c>
      <c r="H371" s="110">
        <v>51728.957000000002</v>
      </c>
      <c r="I371" s="110">
        <v>84498.664000000004</v>
      </c>
      <c r="J371" s="110">
        <f t="shared" si="28"/>
        <v>-67453.34</v>
      </c>
      <c r="K371" s="110">
        <f t="shared" si="30"/>
        <v>30438.078571428574</v>
      </c>
      <c r="L371" s="110">
        <f t="shared" si="30"/>
        <v>58517.333928571432</v>
      </c>
      <c r="M371" s="110">
        <f t="shared" si="30"/>
        <v>92373.137499999997</v>
      </c>
      <c r="N371" s="110">
        <f t="shared" si="30"/>
        <v>150890.47142857144</v>
      </c>
      <c r="O371" s="110">
        <f t="shared" si="30"/>
        <v>-120452.39285714286</v>
      </c>
    </row>
    <row r="372" spans="1:15">
      <c r="A372" s="108" t="s">
        <v>375</v>
      </c>
      <c r="B372" s="108">
        <v>6612</v>
      </c>
      <c r="C372" s="108" t="s">
        <v>341</v>
      </c>
      <c r="D372" s="108" t="s">
        <v>204</v>
      </c>
      <c r="E372" s="109">
        <v>493</v>
      </c>
      <c r="F372" s="109">
        <v>8843.0570000000007</v>
      </c>
      <c r="G372" s="109">
        <v>13487.636</v>
      </c>
      <c r="H372" s="109">
        <v>23938.598000000002</v>
      </c>
      <c r="I372" s="109">
        <v>37426.233999999997</v>
      </c>
      <c r="J372" s="109">
        <f t="shared" si="28"/>
        <v>-28583.176999999996</v>
      </c>
      <c r="K372" s="109">
        <f t="shared" si="30"/>
        <v>17937.23529411765</v>
      </c>
      <c r="L372" s="109">
        <f t="shared" si="30"/>
        <v>27358.288032454362</v>
      </c>
      <c r="M372" s="109">
        <f t="shared" si="30"/>
        <v>48556.99391480731</v>
      </c>
      <c r="N372" s="109">
        <f t="shared" si="30"/>
        <v>75915.281947261668</v>
      </c>
      <c r="O372" s="109">
        <f t="shared" si="30"/>
        <v>-57978.046653144003</v>
      </c>
    </row>
    <row r="373" spans="1:15">
      <c r="A373" s="21" t="s">
        <v>375</v>
      </c>
      <c r="B373" s="21">
        <v>6706</v>
      </c>
      <c r="C373" s="21" t="s">
        <v>343</v>
      </c>
      <c r="D373" s="21" t="s">
        <v>202</v>
      </c>
      <c r="E373" s="110">
        <v>483</v>
      </c>
      <c r="F373" s="110">
        <v>45</v>
      </c>
      <c r="G373" s="110">
        <v>11977.458000000001</v>
      </c>
      <c r="H373" s="110">
        <v>13061.672</v>
      </c>
      <c r="I373" s="110">
        <v>25039.13</v>
      </c>
      <c r="J373" s="110">
        <f t="shared" si="28"/>
        <v>-24994.13</v>
      </c>
      <c r="K373" s="110">
        <f t="shared" si="30"/>
        <v>93.167701863354026</v>
      </c>
      <c r="L373" s="110">
        <f t="shared" si="30"/>
        <v>24798.049689440995</v>
      </c>
      <c r="M373" s="110">
        <f t="shared" si="30"/>
        <v>27042.799171842653</v>
      </c>
      <c r="N373" s="110">
        <f t="shared" si="30"/>
        <v>51840.848861283645</v>
      </c>
      <c r="O373" s="110">
        <f t="shared" si="30"/>
        <v>-51747.681159420288</v>
      </c>
    </row>
    <row r="374" spans="1:15">
      <c r="A374" s="108" t="s">
        <v>375</v>
      </c>
      <c r="B374" s="108">
        <v>6709</v>
      </c>
      <c r="C374" s="108" t="s">
        <v>345</v>
      </c>
      <c r="D374" s="108" t="s">
        <v>192</v>
      </c>
      <c r="E374" s="109">
        <v>482</v>
      </c>
      <c r="F374" s="109">
        <v>7734.933</v>
      </c>
      <c r="G374" s="109">
        <v>24307.257000000001</v>
      </c>
      <c r="H374" s="109">
        <v>23318.246999999999</v>
      </c>
      <c r="I374" s="109">
        <v>47625.504000000001</v>
      </c>
      <c r="J374" s="109">
        <f t="shared" si="28"/>
        <v>-39890.571000000004</v>
      </c>
      <c r="K374" s="109">
        <f t="shared" si="30"/>
        <v>16047.578838174275</v>
      </c>
      <c r="L374" s="109">
        <f t="shared" si="30"/>
        <v>50429.99377593361</v>
      </c>
      <c r="M374" s="109">
        <f t="shared" si="30"/>
        <v>48378.105809128625</v>
      </c>
      <c r="N374" s="109">
        <f t="shared" si="30"/>
        <v>98808.099585062242</v>
      </c>
      <c r="O374" s="109">
        <f t="shared" si="30"/>
        <v>-82760.520746887982</v>
      </c>
    </row>
    <row r="375" spans="1:15">
      <c r="A375" s="21" t="s">
        <v>375</v>
      </c>
      <c r="B375" s="21">
        <v>7000</v>
      </c>
      <c r="C375" s="21" t="s">
        <v>340</v>
      </c>
      <c r="D375" s="21" t="s">
        <v>208</v>
      </c>
      <c r="E375" s="110">
        <v>481</v>
      </c>
      <c r="F375" s="110">
        <v>15236.77</v>
      </c>
      <c r="G375" s="110">
        <v>23079.008999999998</v>
      </c>
      <c r="H375" s="110">
        <v>40690.504000000001</v>
      </c>
      <c r="I375" s="110">
        <v>63769.512999999999</v>
      </c>
      <c r="J375" s="110">
        <f t="shared" si="28"/>
        <v>-48532.743000000002</v>
      </c>
      <c r="K375" s="110">
        <f t="shared" si="30"/>
        <v>31677.276507276511</v>
      </c>
      <c r="L375" s="110">
        <f t="shared" si="30"/>
        <v>47981.307692307688</v>
      </c>
      <c r="M375" s="110">
        <f t="shared" si="30"/>
        <v>84595.642411642417</v>
      </c>
      <c r="N375" s="110">
        <f t="shared" si="30"/>
        <v>132576.9501039501</v>
      </c>
      <c r="O375" s="110">
        <f t="shared" si="30"/>
        <v>-100899.6735966736</v>
      </c>
    </row>
    <row r="376" spans="1:15">
      <c r="A376" s="108" t="s">
        <v>375</v>
      </c>
      <c r="B376" s="108">
        <v>7300</v>
      </c>
      <c r="C376" s="108" t="s">
        <v>342</v>
      </c>
      <c r="D376" s="108" t="s">
        <v>228</v>
      </c>
      <c r="E376" s="109">
        <v>479</v>
      </c>
      <c r="F376" s="109">
        <v>26766.875</v>
      </c>
      <c r="G376" s="109">
        <v>38928.635000000002</v>
      </c>
      <c r="H376" s="109">
        <v>63165.809000000001</v>
      </c>
      <c r="I376" s="109">
        <v>102094.444</v>
      </c>
      <c r="J376" s="109">
        <f t="shared" si="28"/>
        <v>-75327.569000000003</v>
      </c>
      <c r="K376" s="109">
        <f t="shared" si="30"/>
        <v>55880.741127348643</v>
      </c>
      <c r="L376" s="109">
        <f t="shared" si="30"/>
        <v>81270.636743215029</v>
      </c>
      <c r="M376" s="109">
        <f t="shared" si="30"/>
        <v>131870.16492693109</v>
      </c>
      <c r="N376" s="109">
        <f t="shared" si="30"/>
        <v>213140.80167014615</v>
      </c>
      <c r="O376" s="109">
        <f t="shared" si="30"/>
        <v>-157260.0605427975</v>
      </c>
    </row>
    <row r="377" spans="1:15">
      <c r="A377" s="21" t="s">
        <v>375</v>
      </c>
      <c r="B377" s="21">
        <v>7502</v>
      </c>
      <c r="C377" s="21" t="s">
        <v>344</v>
      </c>
      <c r="D377" s="21" t="s">
        <v>215</v>
      </c>
      <c r="E377" s="110">
        <v>461</v>
      </c>
      <c r="F377" s="110">
        <v>9714.0280000000002</v>
      </c>
      <c r="G377" s="110">
        <v>35968.794000000002</v>
      </c>
      <c r="H377" s="110">
        <v>46381.487000000001</v>
      </c>
      <c r="I377" s="110">
        <v>82350.281000000003</v>
      </c>
      <c r="J377" s="110">
        <f t="shared" si="28"/>
        <v>-72636.252999999997</v>
      </c>
      <c r="K377" s="110">
        <f t="shared" si="30"/>
        <v>21071.644251626898</v>
      </c>
      <c r="L377" s="110">
        <f t="shared" si="30"/>
        <v>78023.414316702823</v>
      </c>
      <c r="M377" s="110">
        <f t="shared" si="30"/>
        <v>100610.60086767895</v>
      </c>
      <c r="N377" s="110">
        <f t="shared" si="30"/>
        <v>178634.01518438177</v>
      </c>
      <c r="O377" s="110">
        <f t="shared" si="30"/>
        <v>-157562.37093275489</v>
      </c>
    </row>
    <row r="378" spans="1:15">
      <c r="A378" s="108" t="s">
        <v>375</v>
      </c>
      <c r="B378" s="108">
        <v>7505</v>
      </c>
      <c r="C378" s="108" t="s">
        <v>346</v>
      </c>
      <c r="D378" s="108" t="s">
        <v>188</v>
      </c>
      <c r="E378" s="109">
        <v>451</v>
      </c>
      <c r="F378" s="109">
        <v>15157.824000000001</v>
      </c>
      <c r="G378" s="109">
        <v>50926.260999999999</v>
      </c>
      <c r="H378" s="109">
        <v>36903.432999999997</v>
      </c>
      <c r="I378" s="109">
        <v>87829.694000000003</v>
      </c>
      <c r="J378" s="109">
        <f t="shared" si="28"/>
        <v>-72671.87</v>
      </c>
      <c r="K378" s="109">
        <f t="shared" si="30"/>
        <v>33609.365853658535</v>
      </c>
      <c r="L378" s="109">
        <f t="shared" si="30"/>
        <v>112918.53880266075</v>
      </c>
      <c r="M378" s="109">
        <f t="shared" si="30"/>
        <v>81825.793791574266</v>
      </c>
      <c r="N378" s="109">
        <f t="shared" si="30"/>
        <v>194744.33259423502</v>
      </c>
      <c r="O378" s="109">
        <f t="shared" si="30"/>
        <v>-161134.96674057649</v>
      </c>
    </row>
    <row r="379" spans="1:15">
      <c r="A379" s="21" t="s">
        <v>375</v>
      </c>
      <c r="B379" s="21">
        <v>7509</v>
      </c>
      <c r="C379" s="21" t="s">
        <v>347</v>
      </c>
      <c r="D379" s="21" t="s">
        <v>194</v>
      </c>
      <c r="E379" s="110">
        <v>383</v>
      </c>
      <c r="F379" s="110">
        <v>0</v>
      </c>
      <c r="G379" s="110">
        <v>1177.3330000000001</v>
      </c>
      <c r="H379" s="110">
        <v>7785.0780000000004</v>
      </c>
      <c r="I379" s="110">
        <v>8962.4110000000001</v>
      </c>
      <c r="J379" s="110">
        <f t="shared" si="28"/>
        <v>-8962.4110000000001</v>
      </c>
      <c r="K379" s="110">
        <f t="shared" si="30"/>
        <v>0</v>
      </c>
      <c r="L379" s="110">
        <f t="shared" si="30"/>
        <v>3073.9765013054835</v>
      </c>
      <c r="M379" s="110">
        <f t="shared" si="30"/>
        <v>20326.574412532638</v>
      </c>
      <c r="N379" s="110">
        <f t="shared" si="30"/>
        <v>23400.55091383812</v>
      </c>
      <c r="O379" s="110">
        <f t="shared" si="30"/>
        <v>-23400.55091383812</v>
      </c>
    </row>
    <row r="380" spans="1:15">
      <c r="A380" s="108" t="s">
        <v>375</v>
      </c>
      <c r="B380" s="108">
        <v>7613</v>
      </c>
      <c r="C380" s="108" t="s">
        <v>348</v>
      </c>
      <c r="D380" s="108" t="s">
        <v>203</v>
      </c>
      <c r="E380" s="109">
        <v>372</v>
      </c>
      <c r="F380" s="109">
        <v>9711.4930000000004</v>
      </c>
      <c r="G380" s="109">
        <v>16300.885</v>
      </c>
      <c r="H380" s="109">
        <v>33193.658000000003</v>
      </c>
      <c r="I380" s="109">
        <v>49494.542999999998</v>
      </c>
      <c r="J380" s="109">
        <f t="shared" si="28"/>
        <v>-39783.049999999996</v>
      </c>
      <c r="K380" s="109">
        <f t="shared" si="30"/>
        <v>26106.163978494624</v>
      </c>
      <c r="L380" s="109">
        <f t="shared" si="30"/>
        <v>43819.583333333336</v>
      </c>
      <c r="M380" s="109">
        <f t="shared" si="30"/>
        <v>89230.263440860232</v>
      </c>
      <c r="N380" s="109">
        <f t="shared" si="30"/>
        <v>133049.84677419355</v>
      </c>
      <c r="O380" s="109">
        <f t="shared" si="30"/>
        <v>-106943.68279569891</v>
      </c>
    </row>
    <row r="381" spans="1:15">
      <c r="A381" s="21" t="s">
        <v>375</v>
      </c>
      <c r="B381" s="21">
        <v>7617</v>
      </c>
      <c r="C381" s="21" t="s">
        <v>349</v>
      </c>
      <c r="D381" s="21" t="s">
        <v>182</v>
      </c>
      <c r="E381" s="110">
        <v>275</v>
      </c>
      <c r="F381" s="110">
        <v>8693.7999999999993</v>
      </c>
      <c r="G381" s="110">
        <v>12451.482</v>
      </c>
      <c r="H381" s="110">
        <v>14191.173000000001</v>
      </c>
      <c r="I381" s="110">
        <v>26642.654999999999</v>
      </c>
      <c r="J381" s="110">
        <f t="shared" si="28"/>
        <v>-17948.855</v>
      </c>
      <c r="K381" s="110">
        <f t="shared" si="30"/>
        <v>31613.81818181818</v>
      </c>
      <c r="L381" s="110">
        <f t="shared" si="30"/>
        <v>45278.116363636364</v>
      </c>
      <c r="M381" s="110">
        <f t="shared" si="30"/>
        <v>51604.265454545457</v>
      </c>
      <c r="N381" s="110">
        <f t="shared" si="30"/>
        <v>96882.381818181806</v>
      </c>
      <c r="O381" s="110">
        <f t="shared" si="30"/>
        <v>-65268.563636363637</v>
      </c>
    </row>
    <row r="382" spans="1:15">
      <c r="A382" s="108" t="s">
        <v>375</v>
      </c>
      <c r="B382" s="108">
        <v>7620</v>
      </c>
      <c r="C382" s="108" t="s">
        <v>351</v>
      </c>
      <c r="D382" s="108" t="s">
        <v>222</v>
      </c>
      <c r="E382" s="109">
        <v>247</v>
      </c>
      <c r="F382" s="109">
        <v>0</v>
      </c>
      <c r="G382" s="109">
        <v>0</v>
      </c>
      <c r="H382" s="109">
        <v>20591.239000000001</v>
      </c>
      <c r="I382" s="109">
        <v>20591.239000000001</v>
      </c>
      <c r="J382" s="109">
        <f t="shared" si="28"/>
        <v>-20591.239000000001</v>
      </c>
      <c r="K382" s="109">
        <f t="shared" si="30"/>
        <v>0</v>
      </c>
      <c r="L382" s="109">
        <f t="shared" si="30"/>
        <v>0</v>
      </c>
      <c r="M382" s="109">
        <f t="shared" si="30"/>
        <v>83365.34008097167</v>
      </c>
      <c r="N382" s="109">
        <f t="shared" si="30"/>
        <v>83365.34008097167</v>
      </c>
      <c r="O382" s="109">
        <f t="shared" si="30"/>
        <v>-83365.34008097167</v>
      </c>
    </row>
    <row r="383" spans="1:15">
      <c r="A383" s="21" t="s">
        <v>375</v>
      </c>
      <c r="B383" s="21">
        <v>7708</v>
      </c>
      <c r="C383" s="21" t="s">
        <v>350</v>
      </c>
      <c r="D383" s="21" t="s">
        <v>183</v>
      </c>
      <c r="E383" s="110">
        <v>244</v>
      </c>
      <c r="F383" s="110">
        <v>13167.684999999999</v>
      </c>
      <c r="G383" s="110">
        <v>23024.674999999999</v>
      </c>
      <c r="H383" s="110">
        <v>46855.527000000002</v>
      </c>
      <c r="I383" s="110">
        <v>69880.202000000005</v>
      </c>
      <c r="J383" s="110">
        <f t="shared" si="28"/>
        <v>-56712.517000000007</v>
      </c>
      <c r="K383" s="110">
        <f t="shared" si="30"/>
        <v>53965.922131147534</v>
      </c>
      <c r="L383" s="110">
        <f t="shared" si="30"/>
        <v>94363.422131147541</v>
      </c>
      <c r="M383" s="110">
        <f t="shared" si="30"/>
        <v>192030.84836065574</v>
      </c>
      <c r="N383" s="110">
        <f t="shared" si="30"/>
        <v>286394.2704918033</v>
      </c>
      <c r="O383" s="110">
        <f t="shared" si="30"/>
        <v>-232428.34836065577</v>
      </c>
    </row>
    <row r="384" spans="1:15">
      <c r="A384" s="108" t="s">
        <v>375</v>
      </c>
      <c r="B384" s="108">
        <v>8000</v>
      </c>
      <c r="C384" s="108" t="s">
        <v>352</v>
      </c>
      <c r="D384" s="108" t="s">
        <v>164</v>
      </c>
      <c r="E384" s="109">
        <v>221</v>
      </c>
      <c r="F384" s="109">
        <v>0</v>
      </c>
      <c r="G384" s="109">
        <v>423.78</v>
      </c>
      <c r="H384" s="109">
        <v>694.952</v>
      </c>
      <c r="I384" s="109">
        <v>1118.732</v>
      </c>
      <c r="J384" s="109">
        <f t="shared" si="28"/>
        <v>-1118.732</v>
      </c>
      <c r="K384" s="109">
        <f t="shared" si="30"/>
        <v>0</v>
      </c>
      <c r="L384" s="109">
        <f t="shared" si="30"/>
        <v>1917.5565610859728</v>
      </c>
      <c r="M384" s="109">
        <f t="shared" si="30"/>
        <v>3144.579185520362</v>
      </c>
      <c r="N384" s="109">
        <f t="shared" si="30"/>
        <v>5062.1357466063346</v>
      </c>
      <c r="O384" s="109">
        <f t="shared" si="30"/>
        <v>-5062.1357466063346</v>
      </c>
    </row>
    <row r="385" spans="1:15">
      <c r="A385" s="21" t="s">
        <v>375</v>
      </c>
      <c r="B385" s="21">
        <v>8200</v>
      </c>
      <c r="C385" s="21" t="s">
        <v>353</v>
      </c>
      <c r="D385" s="21" t="s">
        <v>185</v>
      </c>
      <c r="E385" s="110">
        <v>196</v>
      </c>
      <c r="F385" s="110">
        <v>1278.6279999999999</v>
      </c>
      <c r="G385" s="110">
        <v>2444.4870000000001</v>
      </c>
      <c r="H385" s="110">
        <v>6730.3990000000003</v>
      </c>
      <c r="I385" s="110">
        <v>9174.8860000000004</v>
      </c>
      <c r="J385" s="110">
        <f t="shared" si="28"/>
        <v>-7896.2580000000007</v>
      </c>
      <c r="K385" s="110">
        <f t="shared" si="30"/>
        <v>6523.6122448979586</v>
      </c>
      <c r="L385" s="110">
        <f t="shared" si="30"/>
        <v>12471.872448979593</v>
      </c>
      <c r="M385" s="110">
        <f t="shared" si="30"/>
        <v>34338.770408163269</v>
      </c>
      <c r="N385" s="110">
        <f t="shared" si="30"/>
        <v>46810.642857142862</v>
      </c>
      <c r="O385" s="110">
        <f t="shared" si="30"/>
        <v>-40287.030612244904</v>
      </c>
    </row>
    <row r="386" spans="1:15">
      <c r="A386" s="108" t="s">
        <v>375</v>
      </c>
      <c r="B386" s="108">
        <v>8508</v>
      </c>
      <c r="C386" s="108" t="s">
        <v>354</v>
      </c>
      <c r="D386" s="108" t="s">
        <v>195</v>
      </c>
      <c r="E386" s="109">
        <v>194</v>
      </c>
      <c r="F386" s="109">
        <v>0</v>
      </c>
      <c r="G386" s="109">
        <v>0</v>
      </c>
      <c r="H386" s="109">
        <v>14023</v>
      </c>
      <c r="I386" s="109">
        <v>14023</v>
      </c>
      <c r="J386" s="109">
        <f t="shared" si="28"/>
        <v>-14023</v>
      </c>
      <c r="K386" s="109">
        <f t="shared" si="30"/>
        <v>0</v>
      </c>
      <c r="L386" s="109">
        <f t="shared" si="30"/>
        <v>0</v>
      </c>
      <c r="M386" s="109">
        <f t="shared" si="30"/>
        <v>72283.505154639177</v>
      </c>
      <c r="N386" s="109">
        <f t="shared" si="30"/>
        <v>72283.505154639177</v>
      </c>
      <c r="O386" s="109">
        <f t="shared" si="30"/>
        <v>-72283.505154639177</v>
      </c>
    </row>
    <row r="387" spans="1:15">
      <c r="A387" s="21" t="s">
        <v>375</v>
      </c>
      <c r="B387" s="21">
        <v>8509</v>
      </c>
      <c r="C387" s="21" t="s">
        <v>1256</v>
      </c>
      <c r="D387" s="21" t="s">
        <v>214</v>
      </c>
      <c r="E387" s="110">
        <v>185</v>
      </c>
      <c r="F387" s="110">
        <v>1229.711</v>
      </c>
      <c r="G387" s="110">
        <v>4107.7700000000004</v>
      </c>
      <c r="H387" s="110">
        <v>8465.1509999999998</v>
      </c>
      <c r="I387" s="110">
        <v>12572.921</v>
      </c>
      <c r="J387" s="110">
        <f t="shared" si="28"/>
        <v>-11343.210000000001</v>
      </c>
      <c r="K387" s="110">
        <f t="shared" si="30"/>
        <v>6647.0864864864861</v>
      </c>
      <c r="L387" s="110">
        <f t="shared" si="30"/>
        <v>22204.162162162163</v>
      </c>
      <c r="M387" s="110">
        <f t="shared" si="30"/>
        <v>45757.572972972972</v>
      </c>
      <c r="N387" s="110">
        <f t="shared" si="30"/>
        <v>67961.735135135139</v>
      </c>
      <c r="O387" s="110">
        <f t="shared" si="30"/>
        <v>-61314.648648648654</v>
      </c>
    </row>
    <row r="388" spans="1:15">
      <c r="A388" s="108" t="s">
        <v>375</v>
      </c>
      <c r="B388" s="108">
        <v>8610</v>
      </c>
      <c r="C388" s="108" t="s">
        <v>355</v>
      </c>
      <c r="D388" s="108" t="s">
        <v>177</v>
      </c>
      <c r="E388" s="109">
        <v>129</v>
      </c>
      <c r="F388" s="109">
        <v>0</v>
      </c>
      <c r="G388" s="109">
        <v>0</v>
      </c>
      <c r="H388" s="109">
        <v>0</v>
      </c>
      <c r="I388" s="109">
        <v>0</v>
      </c>
      <c r="J388" s="109">
        <f t="shared" ref="J388:J397" si="31">F388-I388</f>
        <v>0</v>
      </c>
      <c r="K388" s="109">
        <f t="shared" ref="K388:O397" si="32">(F388/$E388)*1000</f>
        <v>0</v>
      </c>
      <c r="L388" s="109">
        <f t="shared" si="32"/>
        <v>0</v>
      </c>
      <c r="M388" s="109">
        <f t="shared" si="32"/>
        <v>0</v>
      </c>
      <c r="N388" s="109">
        <f t="shared" si="32"/>
        <v>0</v>
      </c>
      <c r="O388" s="109">
        <f t="shared" si="32"/>
        <v>0</v>
      </c>
    </row>
    <row r="389" spans="1:15">
      <c r="A389" s="21" t="s">
        <v>375</v>
      </c>
      <c r="B389" s="21">
        <v>8613</v>
      </c>
      <c r="C389" s="21" t="s">
        <v>357</v>
      </c>
      <c r="D389" s="21" t="s">
        <v>187</v>
      </c>
      <c r="E389" s="110">
        <v>109</v>
      </c>
      <c r="F389" s="110">
        <v>-1849</v>
      </c>
      <c r="G389" s="110">
        <v>9636</v>
      </c>
      <c r="H389" s="110">
        <v>12946</v>
      </c>
      <c r="I389" s="110">
        <v>22582</v>
      </c>
      <c r="J389" s="110">
        <f t="shared" si="31"/>
        <v>-24431</v>
      </c>
      <c r="K389" s="110">
        <f t="shared" si="32"/>
        <v>-16963.302752293581</v>
      </c>
      <c r="L389" s="110">
        <f t="shared" si="32"/>
        <v>88403.669724770632</v>
      </c>
      <c r="M389" s="110">
        <f t="shared" si="32"/>
        <v>118770.64220183487</v>
      </c>
      <c r="N389" s="110">
        <f t="shared" si="32"/>
        <v>207174.3119266055</v>
      </c>
      <c r="O389" s="110">
        <f t="shared" si="32"/>
        <v>-224137.61467889906</v>
      </c>
    </row>
    <row r="390" spans="1:15">
      <c r="A390" s="108" t="s">
        <v>375</v>
      </c>
      <c r="B390" s="108">
        <v>8614</v>
      </c>
      <c r="C390" s="108" t="s">
        <v>356</v>
      </c>
      <c r="D390" s="108" t="s">
        <v>213</v>
      </c>
      <c r="E390" s="109">
        <v>108</v>
      </c>
      <c r="F390" s="109">
        <v>-88</v>
      </c>
      <c r="G390" s="109">
        <v>0</v>
      </c>
      <c r="H390" s="109">
        <v>3467</v>
      </c>
      <c r="I390" s="109">
        <v>3467</v>
      </c>
      <c r="J390" s="109">
        <f t="shared" si="31"/>
        <v>-3555</v>
      </c>
      <c r="K390" s="109">
        <f t="shared" si="32"/>
        <v>-814.81481481481478</v>
      </c>
      <c r="L390" s="109">
        <f t="shared" si="32"/>
        <v>0</v>
      </c>
      <c r="M390" s="109">
        <f t="shared" si="32"/>
        <v>32101.851851851854</v>
      </c>
      <c r="N390" s="109">
        <f t="shared" si="32"/>
        <v>32101.851851851854</v>
      </c>
      <c r="O390" s="109">
        <f t="shared" si="32"/>
        <v>-32916.666666666664</v>
      </c>
    </row>
    <row r="391" spans="1:15">
      <c r="A391" s="21" t="s">
        <v>375</v>
      </c>
      <c r="B391" s="21">
        <v>8710</v>
      </c>
      <c r="C391" s="21" t="s">
        <v>359</v>
      </c>
      <c r="D391" s="21" t="s">
        <v>193</v>
      </c>
      <c r="E391" s="110">
        <v>93</v>
      </c>
      <c r="F391" s="110">
        <v>0</v>
      </c>
      <c r="G391" s="110">
        <v>0</v>
      </c>
      <c r="H391" s="110">
        <v>737</v>
      </c>
      <c r="I391" s="110">
        <v>737</v>
      </c>
      <c r="J391" s="110">
        <f t="shared" si="31"/>
        <v>-737</v>
      </c>
      <c r="K391" s="110">
        <f t="shared" si="32"/>
        <v>0</v>
      </c>
      <c r="L391" s="110">
        <f t="shared" si="32"/>
        <v>0</v>
      </c>
      <c r="M391" s="110">
        <f t="shared" si="32"/>
        <v>7924.7311827956992</v>
      </c>
      <c r="N391" s="110">
        <f t="shared" si="32"/>
        <v>7924.7311827956992</v>
      </c>
      <c r="O391" s="110">
        <f t="shared" si="32"/>
        <v>-7924.7311827956992</v>
      </c>
    </row>
    <row r="392" spans="1:15">
      <c r="A392" s="108" t="s">
        <v>375</v>
      </c>
      <c r="B392" s="108">
        <v>8716</v>
      </c>
      <c r="C392" s="108" t="s">
        <v>358</v>
      </c>
      <c r="D392" s="108" t="s">
        <v>207</v>
      </c>
      <c r="E392" s="109">
        <v>92</v>
      </c>
      <c r="F392" s="109">
        <v>0</v>
      </c>
      <c r="G392" s="109">
        <v>0</v>
      </c>
      <c r="H392" s="109">
        <v>8256</v>
      </c>
      <c r="I392" s="109">
        <v>8256</v>
      </c>
      <c r="J392" s="109">
        <f t="shared" si="31"/>
        <v>-8256</v>
      </c>
      <c r="K392" s="109">
        <f t="shared" si="32"/>
        <v>0</v>
      </c>
      <c r="L392" s="109">
        <f t="shared" si="32"/>
        <v>0</v>
      </c>
      <c r="M392" s="109">
        <f t="shared" si="32"/>
        <v>89739.130434782608</v>
      </c>
      <c r="N392" s="109">
        <f t="shared" si="32"/>
        <v>89739.130434782608</v>
      </c>
      <c r="O392" s="109">
        <f t="shared" si="32"/>
        <v>-89739.130434782608</v>
      </c>
    </row>
    <row r="393" spans="1:15">
      <c r="A393" s="21" t="s">
        <v>375</v>
      </c>
      <c r="B393" s="21">
        <v>8717</v>
      </c>
      <c r="C393" s="21" t="s">
        <v>360</v>
      </c>
      <c r="D393" s="21" t="s">
        <v>212</v>
      </c>
      <c r="E393" s="110">
        <v>76</v>
      </c>
      <c r="F393" s="110">
        <v>0</v>
      </c>
      <c r="G393" s="110">
        <v>61</v>
      </c>
      <c r="H393" s="110">
        <v>945</v>
      </c>
      <c r="I393" s="110">
        <v>1006</v>
      </c>
      <c r="J393" s="110">
        <f t="shared" si="31"/>
        <v>-1006</v>
      </c>
      <c r="K393" s="110">
        <f t="shared" si="32"/>
        <v>0</v>
      </c>
      <c r="L393" s="110">
        <f t="shared" si="32"/>
        <v>802.63157894736844</v>
      </c>
      <c r="M393" s="110">
        <f t="shared" si="32"/>
        <v>12434.21052631579</v>
      </c>
      <c r="N393" s="110">
        <f t="shared" si="32"/>
        <v>13236.842105263158</v>
      </c>
      <c r="O393" s="110">
        <f t="shared" si="32"/>
        <v>-13236.842105263158</v>
      </c>
    </row>
    <row r="394" spans="1:15">
      <c r="A394" s="108" t="s">
        <v>375</v>
      </c>
      <c r="B394" s="108">
        <v>8719</v>
      </c>
      <c r="C394" s="108" t="s">
        <v>361</v>
      </c>
      <c r="D394" s="108" t="s">
        <v>175</v>
      </c>
      <c r="E394" s="109">
        <v>58</v>
      </c>
      <c r="F394" s="109"/>
      <c r="G394" s="109"/>
      <c r="H394" s="109"/>
      <c r="I394" s="109"/>
      <c r="J394" s="109">
        <f t="shared" si="31"/>
        <v>0</v>
      </c>
      <c r="K394" s="109">
        <f t="shared" si="32"/>
        <v>0</v>
      </c>
      <c r="L394" s="109">
        <f t="shared" si="32"/>
        <v>0</v>
      </c>
      <c r="M394" s="109">
        <f t="shared" si="32"/>
        <v>0</v>
      </c>
      <c r="N394" s="109">
        <f t="shared" si="32"/>
        <v>0</v>
      </c>
      <c r="O394" s="109">
        <f t="shared" si="32"/>
        <v>0</v>
      </c>
    </row>
    <row r="395" spans="1:15">
      <c r="A395" s="21" t="s">
        <v>375</v>
      </c>
      <c r="B395" s="21">
        <v>8720</v>
      </c>
      <c r="C395" s="21" t="s">
        <v>363</v>
      </c>
      <c r="D395" s="21" t="s">
        <v>205</v>
      </c>
      <c r="E395" s="110">
        <v>58</v>
      </c>
      <c r="F395" s="110">
        <v>0</v>
      </c>
      <c r="G395" s="110">
        <v>0</v>
      </c>
      <c r="H395" s="110">
        <v>80</v>
      </c>
      <c r="I395" s="110">
        <v>80</v>
      </c>
      <c r="J395" s="110">
        <f t="shared" si="31"/>
        <v>-80</v>
      </c>
      <c r="K395" s="110">
        <f t="shared" si="32"/>
        <v>0</v>
      </c>
      <c r="L395" s="110">
        <f t="shared" si="32"/>
        <v>0</v>
      </c>
      <c r="M395" s="110">
        <f t="shared" si="32"/>
        <v>1379.3103448275863</v>
      </c>
      <c r="N395" s="110">
        <f t="shared" si="32"/>
        <v>1379.3103448275863</v>
      </c>
      <c r="O395" s="110">
        <f t="shared" si="32"/>
        <v>-1379.3103448275863</v>
      </c>
    </row>
    <row r="396" spans="1:15">
      <c r="A396" s="108" t="s">
        <v>375</v>
      </c>
      <c r="B396" s="108">
        <v>8721</v>
      </c>
      <c r="C396" s="108" t="s">
        <v>362</v>
      </c>
      <c r="D396" s="108" t="s">
        <v>171</v>
      </c>
      <c r="E396" s="109">
        <v>56</v>
      </c>
      <c r="F396" s="109"/>
      <c r="G396" s="109"/>
      <c r="H396" s="109"/>
      <c r="I396" s="109"/>
      <c r="J396" s="109">
        <f t="shared" si="31"/>
        <v>0</v>
      </c>
      <c r="K396" s="109">
        <f t="shared" si="32"/>
        <v>0</v>
      </c>
      <c r="L396" s="109">
        <f t="shared" si="32"/>
        <v>0</v>
      </c>
      <c r="M396" s="109">
        <f t="shared" si="32"/>
        <v>0</v>
      </c>
      <c r="N396" s="109">
        <f t="shared" si="32"/>
        <v>0</v>
      </c>
      <c r="O396" s="109">
        <f t="shared" si="32"/>
        <v>0</v>
      </c>
    </row>
    <row r="397" spans="1:15">
      <c r="A397" s="21" t="s">
        <v>375</v>
      </c>
      <c r="B397" s="21">
        <v>8722</v>
      </c>
      <c r="C397" s="21" t="s">
        <v>364</v>
      </c>
      <c r="D397" s="21" t="s">
        <v>186</v>
      </c>
      <c r="E397" s="110">
        <v>43</v>
      </c>
      <c r="F397" s="110">
        <v>0</v>
      </c>
      <c r="G397" s="110">
        <v>105</v>
      </c>
      <c r="H397" s="110">
        <v>0</v>
      </c>
      <c r="I397" s="110">
        <v>105</v>
      </c>
      <c r="J397" s="110">
        <f t="shared" si="31"/>
        <v>-105</v>
      </c>
      <c r="K397" s="110">
        <f t="shared" si="32"/>
        <v>0</v>
      </c>
      <c r="L397" s="110">
        <f t="shared" si="32"/>
        <v>2441.8604651162791</v>
      </c>
      <c r="M397" s="110">
        <f t="shared" si="32"/>
        <v>0</v>
      </c>
      <c r="N397" s="110">
        <f t="shared" si="32"/>
        <v>2441.8604651162791</v>
      </c>
      <c r="O397" s="110">
        <f t="shared" si="32"/>
        <v>-2441.8604651162791</v>
      </c>
    </row>
    <row r="398" spans="1:15"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</row>
    <row r="399" spans="1:15">
      <c r="E399" s="111">
        <f>SUM(E324:E397)</f>
        <v>348450</v>
      </c>
      <c r="F399" s="111">
        <f t="shared" ref="F399:J399" si="33">SUM(F324:F397)</f>
        <v>8869299.9069999978</v>
      </c>
      <c r="G399" s="111">
        <f t="shared" si="33"/>
        <v>10678026.682000004</v>
      </c>
      <c r="H399" s="111">
        <f t="shared" si="33"/>
        <v>24821387.749000002</v>
      </c>
      <c r="I399" s="111">
        <f t="shared" si="33"/>
        <v>35499414.430999994</v>
      </c>
      <c r="J399" s="111">
        <f t="shared" si="33"/>
        <v>-26630114.524000008</v>
      </c>
      <c r="K399" s="111">
        <f t="shared" ref="K399:O399" si="34">(F399/$E399)*1000</f>
        <v>25453.579873726496</v>
      </c>
      <c r="L399" s="111">
        <f t="shared" si="34"/>
        <v>30644.358392882776</v>
      </c>
      <c r="M399" s="111">
        <f t="shared" si="34"/>
        <v>71233.714303343382</v>
      </c>
      <c r="N399" s="111">
        <f t="shared" si="34"/>
        <v>101878.07269622613</v>
      </c>
      <c r="O399" s="111">
        <f t="shared" si="34"/>
        <v>-76424.492822499655</v>
      </c>
    </row>
    <row r="400" spans="1:15"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</row>
    <row r="401" spans="1:15">
      <c r="D401" s="115" t="s">
        <v>85</v>
      </c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</row>
    <row r="402" spans="1:15">
      <c r="D402" s="116" t="s">
        <v>279</v>
      </c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</row>
    <row r="403" spans="1:15">
      <c r="A403" s="108" t="s">
        <v>376</v>
      </c>
      <c r="B403" s="108">
        <v>0</v>
      </c>
      <c r="C403" s="108" t="s">
        <v>293</v>
      </c>
      <c r="D403" s="108" t="s">
        <v>18</v>
      </c>
      <c r="E403" s="109">
        <v>126041</v>
      </c>
      <c r="F403" s="109">
        <v>0</v>
      </c>
      <c r="G403" s="109">
        <v>0</v>
      </c>
      <c r="H403" s="109">
        <v>877205.20600000001</v>
      </c>
      <c r="I403" s="109">
        <v>877205.20600000001</v>
      </c>
      <c r="J403" s="109">
        <f t="shared" ref="J403:J466" si="35">F403-I403</f>
        <v>-877205.20600000001</v>
      </c>
      <c r="K403" s="109">
        <f t="shared" ref="K403:O434" si="36">(F403/$E403)*1000</f>
        <v>0</v>
      </c>
      <c r="L403" s="109">
        <f t="shared" si="36"/>
        <v>0</v>
      </c>
      <c r="M403" s="109">
        <f t="shared" si="36"/>
        <v>6959.6814211248729</v>
      </c>
      <c r="N403" s="109">
        <f t="shared" si="36"/>
        <v>6959.6814211248729</v>
      </c>
      <c r="O403" s="109">
        <f t="shared" si="36"/>
        <v>-6959.6814211248729</v>
      </c>
    </row>
    <row r="404" spans="1:15">
      <c r="A404" s="21" t="s">
        <v>376</v>
      </c>
      <c r="B404" s="21">
        <v>1000</v>
      </c>
      <c r="C404" s="21" t="s">
        <v>294</v>
      </c>
      <c r="D404" s="21" t="s">
        <v>159</v>
      </c>
      <c r="E404" s="110">
        <v>35970</v>
      </c>
      <c r="F404" s="110">
        <v>0</v>
      </c>
      <c r="G404" s="110">
        <v>0</v>
      </c>
      <c r="H404" s="110">
        <v>263377.20400000003</v>
      </c>
      <c r="I404" s="110">
        <v>263377.20400000003</v>
      </c>
      <c r="J404" s="110">
        <f t="shared" si="35"/>
        <v>-263377.20400000003</v>
      </c>
      <c r="K404" s="110">
        <f t="shared" si="36"/>
        <v>0</v>
      </c>
      <c r="L404" s="110">
        <f t="shared" si="36"/>
        <v>0</v>
      </c>
      <c r="M404" s="110">
        <f t="shared" si="36"/>
        <v>7322.1352237976098</v>
      </c>
      <c r="N404" s="110">
        <f t="shared" si="36"/>
        <v>7322.1352237976098</v>
      </c>
      <c r="O404" s="110">
        <f t="shared" si="36"/>
        <v>-7322.1352237976098</v>
      </c>
    </row>
    <row r="405" spans="1:15">
      <c r="A405" s="108" t="s">
        <v>376</v>
      </c>
      <c r="B405" s="108">
        <v>1100</v>
      </c>
      <c r="C405" s="108" t="s">
        <v>295</v>
      </c>
      <c r="D405" s="108" t="s">
        <v>162</v>
      </c>
      <c r="E405" s="109">
        <v>29412</v>
      </c>
      <c r="F405" s="109">
        <v>0</v>
      </c>
      <c r="G405" s="109">
        <v>0</v>
      </c>
      <c r="H405" s="109">
        <v>219085.49799999999</v>
      </c>
      <c r="I405" s="109">
        <v>219085.49799999999</v>
      </c>
      <c r="J405" s="109">
        <f t="shared" si="35"/>
        <v>-219085.49799999999</v>
      </c>
      <c r="K405" s="109">
        <f t="shared" si="36"/>
        <v>0</v>
      </c>
      <c r="L405" s="109">
        <f t="shared" si="36"/>
        <v>0</v>
      </c>
      <c r="M405" s="109">
        <f t="shared" si="36"/>
        <v>7448.8473412212697</v>
      </c>
      <c r="N405" s="109">
        <f t="shared" si="36"/>
        <v>7448.8473412212697</v>
      </c>
      <c r="O405" s="109">
        <f t="shared" si="36"/>
        <v>-7448.8473412212697</v>
      </c>
    </row>
    <row r="406" spans="1:15">
      <c r="A406" s="21" t="s">
        <v>376</v>
      </c>
      <c r="B406" s="21">
        <v>1300</v>
      </c>
      <c r="C406" s="21" t="s">
        <v>296</v>
      </c>
      <c r="D406" s="21" t="s">
        <v>196</v>
      </c>
      <c r="E406" s="110">
        <v>18787</v>
      </c>
      <c r="F406" s="110">
        <v>223638.46299999999</v>
      </c>
      <c r="G406" s="110">
        <v>361669.158</v>
      </c>
      <c r="H406" s="110">
        <v>96780.66</v>
      </c>
      <c r="I406" s="110">
        <v>458449.81800000003</v>
      </c>
      <c r="J406" s="110">
        <f t="shared" si="35"/>
        <v>-234811.35500000004</v>
      </c>
      <c r="K406" s="110">
        <f t="shared" si="36"/>
        <v>11903.894341832118</v>
      </c>
      <c r="L406" s="110">
        <f t="shared" si="36"/>
        <v>19251.033054771917</v>
      </c>
      <c r="M406" s="110">
        <f t="shared" si="36"/>
        <v>5151.4696332570393</v>
      </c>
      <c r="N406" s="110">
        <f t="shared" si="36"/>
        <v>24402.502688028955</v>
      </c>
      <c r="O406" s="110">
        <f t="shared" si="36"/>
        <v>-12498.608346196841</v>
      </c>
    </row>
    <row r="407" spans="1:15">
      <c r="A407" s="108" t="s">
        <v>376</v>
      </c>
      <c r="B407" s="108">
        <v>1400</v>
      </c>
      <c r="C407" s="108" t="s">
        <v>297</v>
      </c>
      <c r="D407" s="108" t="s">
        <v>165</v>
      </c>
      <c r="E407" s="109">
        <v>17805</v>
      </c>
      <c r="F407" s="109">
        <v>0</v>
      </c>
      <c r="G407" s="109">
        <v>0</v>
      </c>
      <c r="H407" s="109">
        <v>239522.12899999999</v>
      </c>
      <c r="I407" s="109">
        <v>239522.12899999999</v>
      </c>
      <c r="J407" s="109">
        <f t="shared" si="35"/>
        <v>-239522.12899999999</v>
      </c>
      <c r="K407" s="109">
        <f t="shared" si="36"/>
        <v>0</v>
      </c>
      <c r="L407" s="109">
        <f t="shared" si="36"/>
        <v>0</v>
      </c>
      <c r="M407" s="109">
        <f t="shared" si="36"/>
        <v>13452.520584105587</v>
      </c>
      <c r="N407" s="109">
        <f t="shared" si="36"/>
        <v>13452.520584105587</v>
      </c>
      <c r="O407" s="109">
        <f t="shared" si="36"/>
        <v>-13452.520584105587</v>
      </c>
    </row>
    <row r="408" spans="1:15">
      <c r="A408" s="21" t="s">
        <v>376</v>
      </c>
      <c r="B408" s="21">
        <v>1604</v>
      </c>
      <c r="C408" s="21" t="s">
        <v>298</v>
      </c>
      <c r="D408" s="21" t="s">
        <v>161</v>
      </c>
      <c r="E408" s="110">
        <v>15709</v>
      </c>
      <c r="F408" s="110">
        <v>0</v>
      </c>
      <c r="G408" s="110">
        <v>0</v>
      </c>
      <c r="H408" s="110">
        <v>104926.209</v>
      </c>
      <c r="I408" s="110">
        <v>104926.209</v>
      </c>
      <c r="J408" s="110">
        <f t="shared" si="35"/>
        <v>-104926.209</v>
      </c>
      <c r="K408" s="110">
        <f t="shared" si="36"/>
        <v>0</v>
      </c>
      <c r="L408" s="110">
        <f t="shared" si="36"/>
        <v>0</v>
      </c>
      <c r="M408" s="110">
        <f t="shared" si="36"/>
        <v>6679.3690877840727</v>
      </c>
      <c r="N408" s="110">
        <f t="shared" si="36"/>
        <v>6679.3690877840727</v>
      </c>
      <c r="O408" s="110">
        <f t="shared" si="36"/>
        <v>-6679.3690877840727</v>
      </c>
    </row>
    <row r="409" spans="1:15">
      <c r="A409" s="108" t="s">
        <v>376</v>
      </c>
      <c r="B409" s="108">
        <v>1606</v>
      </c>
      <c r="C409" s="108" t="s">
        <v>299</v>
      </c>
      <c r="D409" s="108" t="s">
        <v>163</v>
      </c>
      <c r="E409" s="109">
        <v>10556</v>
      </c>
      <c r="F409" s="109">
        <v>0</v>
      </c>
      <c r="G409" s="109">
        <v>0</v>
      </c>
      <c r="H409" s="109">
        <v>73636.168000000005</v>
      </c>
      <c r="I409" s="109">
        <v>73636.168000000005</v>
      </c>
      <c r="J409" s="109">
        <f t="shared" si="35"/>
        <v>-73636.168000000005</v>
      </c>
      <c r="K409" s="109">
        <f t="shared" si="36"/>
        <v>0</v>
      </c>
      <c r="L409" s="109">
        <f t="shared" si="36"/>
        <v>0</v>
      </c>
      <c r="M409" s="109">
        <f t="shared" si="36"/>
        <v>6975.7643046608573</v>
      </c>
      <c r="N409" s="109">
        <f t="shared" si="36"/>
        <v>6975.7643046608573</v>
      </c>
      <c r="O409" s="109">
        <f t="shared" si="36"/>
        <v>-6975.7643046608573</v>
      </c>
    </row>
    <row r="410" spans="1:15">
      <c r="A410" s="21" t="s">
        <v>376</v>
      </c>
      <c r="B410" s="21">
        <v>2000</v>
      </c>
      <c r="C410" s="21" t="s">
        <v>300</v>
      </c>
      <c r="D410" s="21" t="s">
        <v>219</v>
      </c>
      <c r="E410" s="110">
        <v>8995</v>
      </c>
      <c r="F410" s="110">
        <v>0</v>
      </c>
      <c r="G410" s="110">
        <v>0</v>
      </c>
      <c r="H410" s="110">
        <v>113310.618</v>
      </c>
      <c r="I410" s="110">
        <v>113310.618</v>
      </c>
      <c r="J410" s="110">
        <f t="shared" si="35"/>
        <v>-113310.618</v>
      </c>
      <c r="K410" s="110">
        <f t="shared" si="36"/>
        <v>0</v>
      </c>
      <c r="L410" s="110">
        <f t="shared" si="36"/>
        <v>0</v>
      </c>
      <c r="M410" s="110">
        <f t="shared" si="36"/>
        <v>12597.067037242914</v>
      </c>
      <c r="N410" s="110">
        <f t="shared" si="36"/>
        <v>12597.067037242914</v>
      </c>
      <c r="O410" s="110">
        <f t="shared" si="36"/>
        <v>-12597.067037242914</v>
      </c>
    </row>
    <row r="411" spans="1:15">
      <c r="A411" s="108" t="s">
        <v>376</v>
      </c>
      <c r="B411" s="108">
        <v>2300</v>
      </c>
      <c r="C411" s="108" t="s">
        <v>301</v>
      </c>
      <c r="D411" s="108" t="s">
        <v>170</v>
      </c>
      <c r="E411" s="109">
        <v>7259</v>
      </c>
      <c r="F411" s="109">
        <v>20145.941999999999</v>
      </c>
      <c r="G411" s="109">
        <v>42747.762999999999</v>
      </c>
      <c r="H411" s="109">
        <v>31491.231</v>
      </c>
      <c r="I411" s="109">
        <v>74238.994000000006</v>
      </c>
      <c r="J411" s="109">
        <f t="shared" si="35"/>
        <v>-54093.052000000011</v>
      </c>
      <c r="K411" s="109">
        <f t="shared" si="36"/>
        <v>2775.3054139688661</v>
      </c>
      <c r="L411" s="109">
        <f t="shared" si="36"/>
        <v>5888.9327731092435</v>
      </c>
      <c r="M411" s="109">
        <f t="shared" si="36"/>
        <v>4338.2326766772285</v>
      </c>
      <c r="N411" s="109">
        <f t="shared" si="36"/>
        <v>10227.165449786473</v>
      </c>
      <c r="O411" s="109">
        <f t="shared" si="36"/>
        <v>-7451.8600358176072</v>
      </c>
    </row>
    <row r="412" spans="1:15">
      <c r="A412" s="21" t="s">
        <v>376</v>
      </c>
      <c r="B412" s="21">
        <v>2503</v>
      </c>
      <c r="C412" s="21" t="s">
        <v>302</v>
      </c>
      <c r="D412" s="21" t="s">
        <v>210</v>
      </c>
      <c r="E412" s="110">
        <v>4777</v>
      </c>
      <c r="F412" s="110">
        <v>164633.416</v>
      </c>
      <c r="G412" s="110">
        <v>221871.68700000001</v>
      </c>
      <c r="H412" s="110">
        <v>101634.10400000001</v>
      </c>
      <c r="I412" s="110">
        <v>323505.79100000003</v>
      </c>
      <c r="J412" s="110">
        <f t="shared" si="35"/>
        <v>-158872.37500000003</v>
      </c>
      <c r="K412" s="110">
        <f t="shared" si="36"/>
        <v>34463.767217919201</v>
      </c>
      <c r="L412" s="110">
        <f t="shared" si="36"/>
        <v>46445.821017374925</v>
      </c>
      <c r="M412" s="110">
        <f t="shared" si="36"/>
        <v>21275.717814527947</v>
      </c>
      <c r="N412" s="110">
        <f t="shared" si="36"/>
        <v>67721.538831902872</v>
      </c>
      <c r="O412" s="110">
        <f t="shared" si="36"/>
        <v>-33257.771613983678</v>
      </c>
    </row>
    <row r="413" spans="1:15">
      <c r="A413" s="108" t="s">
        <v>376</v>
      </c>
      <c r="B413" s="108">
        <v>2504</v>
      </c>
      <c r="C413" s="108" t="s">
        <v>303</v>
      </c>
      <c r="D413" s="108" t="s">
        <v>160</v>
      </c>
      <c r="E413" s="109">
        <v>4575</v>
      </c>
      <c r="F413" s="109">
        <v>0</v>
      </c>
      <c r="G413" s="109">
        <v>0</v>
      </c>
      <c r="H413" s="109">
        <v>38352.362999999998</v>
      </c>
      <c r="I413" s="109">
        <v>38352.362999999998</v>
      </c>
      <c r="J413" s="109">
        <f t="shared" si="35"/>
        <v>-38352.362999999998</v>
      </c>
      <c r="K413" s="109">
        <f t="shared" si="36"/>
        <v>0</v>
      </c>
      <c r="L413" s="109">
        <f t="shared" si="36"/>
        <v>0</v>
      </c>
      <c r="M413" s="109">
        <f t="shared" si="36"/>
        <v>8383.0301639344252</v>
      </c>
      <c r="N413" s="109">
        <f t="shared" si="36"/>
        <v>8383.0301639344252</v>
      </c>
      <c r="O413" s="109">
        <f t="shared" si="36"/>
        <v>-8383.0301639344252</v>
      </c>
    </row>
    <row r="414" spans="1:15">
      <c r="A414" s="21" t="s">
        <v>376</v>
      </c>
      <c r="B414" s="21">
        <v>2506</v>
      </c>
      <c r="C414" s="21" t="s">
        <v>305</v>
      </c>
      <c r="D414" s="21" t="s">
        <v>218</v>
      </c>
      <c r="E414" s="110">
        <v>4284</v>
      </c>
      <c r="F414" s="110">
        <v>3216.5839999999998</v>
      </c>
      <c r="G414" s="110">
        <v>34309.142999999996</v>
      </c>
      <c r="H414" s="110">
        <v>12238.769</v>
      </c>
      <c r="I414" s="110">
        <v>46547.911999999997</v>
      </c>
      <c r="J414" s="110">
        <f t="shared" si="35"/>
        <v>-43331.327999999994</v>
      </c>
      <c r="K414" s="110">
        <f t="shared" si="36"/>
        <v>750.83660130718954</v>
      </c>
      <c r="L414" s="110">
        <f t="shared" si="36"/>
        <v>8008.6701680672268</v>
      </c>
      <c r="M414" s="110">
        <f t="shared" si="36"/>
        <v>2856.8555088702146</v>
      </c>
      <c r="N414" s="110">
        <f t="shared" si="36"/>
        <v>10865.525676937441</v>
      </c>
      <c r="O414" s="110">
        <f t="shared" si="36"/>
        <v>-10114.689075630251</v>
      </c>
    </row>
    <row r="415" spans="1:15">
      <c r="A415" s="108" t="s">
        <v>376</v>
      </c>
      <c r="B415" s="108">
        <v>3000</v>
      </c>
      <c r="C415" s="108" t="s">
        <v>306</v>
      </c>
      <c r="D415" s="108" t="s">
        <v>189</v>
      </c>
      <c r="E415" s="109">
        <v>3955</v>
      </c>
      <c r="F415" s="109">
        <v>39923.033000000003</v>
      </c>
      <c r="G415" s="109">
        <v>72178.005000000005</v>
      </c>
      <c r="H415" s="109">
        <v>31095.474999999999</v>
      </c>
      <c r="I415" s="109">
        <v>103273.48</v>
      </c>
      <c r="J415" s="109">
        <f t="shared" si="35"/>
        <v>-63350.446999999993</v>
      </c>
      <c r="K415" s="109">
        <f t="shared" si="36"/>
        <v>10094.3193426043</v>
      </c>
      <c r="L415" s="109">
        <f t="shared" si="36"/>
        <v>18249.811630847031</v>
      </c>
      <c r="M415" s="109">
        <f t="shared" si="36"/>
        <v>7862.3198482932994</v>
      </c>
      <c r="N415" s="109">
        <f t="shared" si="36"/>
        <v>26112.131479140327</v>
      </c>
      <c r="O415" s="109">
        <f t="shared" si="36"/>
        <v>-16017.812136536029</v>
      </c>
    </row>
    <row r="416" spans="1:15">
      <c r="A416" s="21" t="s">
        <v>376</v>
      </c>
      <c r="B416" s="21">
        <v>3506</v>
      </c>
      <c r="C416" s="21" t="s">
        <v>307</v>
      </c>
      <c r="D416" s="21" t="s">
        <v>173</v>
      </c>
      <c r="E416" s="110">
        <v>3745</v>
      </c>
      <c r="F416" s="110">
        <v>9767.6450000000004</v>
      </c>
      <c r="G416" s="110">
        <v>24150.016</v>
      </c>
      <c r="H416" s="110">
        <v>22439.344000000001</v>
      </c>
      <c r="I416" s="110">
        <v>46589.36</v>
      </c>
      <c r="J416" s="110">
        <f t="shared" si="35"/>
        <v>-36821.714999999997</v>
      </c>
      <c r="K416" s="110">
        <f t="shared" si="36"/>
        <v>2608.1829105473967</v>
      </c>
      <c r="L416" s="110">
        <f t="shared" si="36"/>
        <v>6448.6024032042715</v>
      </c>
      <c r="M416" s="110">
        <f t="shared" si="36"/>
        <v>5991.8141522029373</v>
      </c>
      <c r="N416" s="110">
        <f t="shared" si="36"/>
        <v>12440.41655540721</v>
      </c>
      <c r="O416" s="110">
        <f t="shared" si="36"/>
        <v>-9832.2336448598126</v>
      </c>
    </row>
    <row r="417" spans="1:15">
      <c r="A417" s="108" t="s">
        <v>376</v>
      </c>
      <c r="B417" s="108">
        <v>3511</v>
      </c>
      <c r="C417" s="108" t="s">
        <v>308</v>
      </c>
      <c r="D417" s="108" t="s">
        <v>181</v>
      </c>
      <c r="E417" s="109">
        <v>3707</v>
      </c>
      <c r="F417" s="109">
        <v>50588.527999999998</v>
      </c>
      <c r="G417" s="109">
        <v>85053.161999999997</v>
      </c>
      <c r="H417" s="109">
        <v>53745.112000000001</v>
      </c>
      <c r="I417" s="109">
        <v>138798.274</v>
      </c>
      <c r="J417" s="109">
        <f t="shared" si="35"/>
        <v>-88209.746000000014</v>
      </c>
      <c r="K417" s="109">
        <f t="shared" si="36"/>
        <v>13646.756946317775</v>
      </c>
      <c r="L417" s="109">
        <f t="shared" si="36"/>
        <v>22943.933639061237</v>
      </c>
      <c r="M417" s="109">
        <f t="shared" si="36"/>
        <v>14498.276773671434</v>
      </c>
      <c r="N417" s="109">
        <f t="shared" si="36"/>
        <v>37442.210412732667</v>
      </c>
      <c r="O417" s="109">
        <f t="shared" si="36"/>
        <v>-23795.453466414896</v>
      </c>
    </row>
    <row r="418" spans="1:15">
      <c r="A418" s="21" t="s">
        <v>376</v>
      </c>
      <c r="B418" s="21">
        <v>3609</v>
      </c>
      <c r="C418" s="21" t="s">
        <v>309</v>
      </c>
      <c r="D418" s="21" t="s">
        <v>216</v>
      </c>
      <c r="E418" s="110">
        <v>3547</v>
      </c>
      <c r="F418" s="110">
        <v>1108.5</v>
      </c>
      <c r="G418" s="110">
        <v>66.257000000000005</v>
      </c>
      <c r="H418" s="110">
        <v>42946.78</v>
      </c>
      <c r="I418" s="110">
        <v>43013.036999999997</v>
      </c>
      <c r="J418" s="110">
        <f t="shared" si="35"/>
        <v>-41904.536999999997</v>
      </c>
      <c r="K418" s="110">
        <f t="shared" si="36"/>
        <v>312.51762052438681</v>
      </c>
      <c r="L418" s="110">
        <f t="shared" si="36"/>
        <v>18.679729348745422</v>
      </c>
      <c r="M418" s="110">
        <f t="shared" si="36"/>
        <v>12107.916549196505</v>
      </c>
      <c r="N418" s="110">
        <f t="shared" si="36"/>
        <v>12126.596278545248</v>
      </c>
      <c r="O418" s="110">
        <f t="shared" si="36"/>
        <v>-11814.078658020861</v>
      </c>
    </row>
    <row r="419" spans="1:15">
      <c r="A419" s="108" t="s">
        <v>376</v>
      </c>
      <c r="B419" s="108">
        <v>3709</v>
      </c>
      <c r="C419" s="108" t="s">
        <v>310</v>
      </c>
      <c r="D419" s="108" t="s">
        <v>166</v>
      </c>
      <c r="E419" s="109">
        <v>3323</v>
      </c>
      <c r="F419" s="109">
        <v>3833.96</v>
      </c>
      <c r="G419" s="109">
        <v>23798.25</v>
      </c>
      <c r="H419" s="109">
        <v>42988.205000000002</v>
      </c>
      <c r="I419" s="109">
        <v>66786.455000000002</v>
      </c>
      <c r="J419" s="109">
        <f t="shared" si="35"/>
        <v>-62952.495000000003</v>
      </c>
      <c r="K419" s="109">
        <f t="shared" si="36"/>
        <v>1153.7646704784834</v>
      </c>
      <c r="L419" s="109">
        <f t="shared" si="36"/>
        <v>7161.6761962082455</v>
      </c>
      <c r="M419" s="109">
        <f t="shared" si="36"/>
        <v>12936.564851038218</v>
      </c>
      <c r="N419" s="109">
        <f t="shared" si="36"/>
        <v>20098.241047246465</v>
      </c>
      <c r="O419" s="109">
        <f t="shared" si="36"/>
        <v>-18944.47637676798</v>
      </c>
    </row>
    <row r="420" spans="1:15">
      <c r="A420" s="21" t="s">
        <v>376</v>
      </c>
      <c r="B420" s="21">
        <v>3710</v>
      </c>
      <c r="C420" s="21" t="s">
        <v>311</v>
      </c>
      <c r="D420" s="21" t="s">
        <v>197</v>
      </c>
      <c r="E420" s="110">
        <v>3234</v>
      </c>
      <c r="F420" s="110">
        <v>13682.832</v>
      </c>
      <c r="G420" s="110">
        <v>50512.656000000003</v>
      </c>
      <c r="H420" s="110">
        <v>9165.7309999999998</v>
      </c>
      <c r="I420" s="110">
        <v>59678.387000000002</v>
      </c>
      <c r="J420" s="110">
        <f t="shared" si="35"/>
        <v>-45995.555</v>
      </c>
      <c r="K420" s="110">
        <f t="shared" si="36"/>
        <v>4230.9313543599264</v>
      </c>
      <c r="L420" s="110">
        <f t="shared" si="36"/>
        <v>15619.250463821894</v>
      </c>
      <c r="M420" s="110">
        <f t="shared" si="36"/>
        <v>2834.1777983920838</v>
      </c>
      <c r="N420" s="110">
        <f t="shared" si="36"/>
        <v>18453.428262213976</v>
      </c>
      <c r="O420" s="110">
        <f t="shared" si="36"/>
        <v>-14222.496907854051</v>
      </c>
    </row>
    <row r="421" spans="1:15">
      <c r="A421" s="108" t="s">
        <v>376</v>
      </c>
      <c r="B421" s="108">
        <v>3711</v>
      </c>
      <c r="C421" s="108" t="s">
        <v>312</v>
      </c>
      <c r="D421" s="108" t="s">
        <v>226</v>
      </c>
      <c r="E421" s="109">
        <v>2566</v>
      </c>
      <c r="F421" s="109">
        <v>0</v>
      </c>
      <c r="G421" s="109">
        <v>0</v>
      </c>
      <c r="H421" s="109">
        <v>36296.436000000002</v>
      </c>
      <c r="I421" s="109">
        <v>36296.436000000002</v>
      </c>
      <c r="J421" s="109">
        <f t="shared" si="35"/>
        <v>-36296.436000000002</v>
      </c>
      <c r="K421" s="109">
        <f t="shared" si="36"/>
        <v>0</v>
      </c>
      <c r="L421" s="109">
        <f t="shared" si="36"/>
        <v>0</v>
      </c>
      <c r="M421" s="109">
        <f t="shared" si="36"/>
        <v>14145.142634450509</v>
      </c>
      <c r="N421" s="109">
        <f t="shared" si="36"/>
        <v>14145.142634450509</v>
      </c>
      <c r="O421" s="109">
        <f t="shared" si="36"/>
        <v>-14145.142634450509</v>
      </c>
    </row>
    <row r="422" spans="1:15">
      <c r="A422" s="21" t="s">
        <v>376</v>
      </c>
      <c r="B422" s="21">
        <v>3713</v>
      </c>
      <c r="C422" s="21" t="s">
        <v>313</v>
      </c>
      <c r="D422" s="21" t="s">
        <v>217</v>
      </c>
      <c r="E422" s="110">
        <v>2306</v>
      </c>
      <c r="F422" s="110">
        <v>83.296000000000006</v>
      </c>
      <c r="G422" s="110">
        <v>13572.387000000001</v>
      </c>
      <c r="H422" s="110">
        <v>12857.865</v>
      </c>
      <c r="I422" s="110">
        <v>26430.252</v>
      </c>
      <c r="J422" s="110">
        <f t="shared" si="35"/>
        <v>-26346.956000000002</v>
      </c>
      <c r="K422" s="110">
        <f t="shared" si="36"/>
        <v>36.12142237640937</v>
      </c>
      <c r="L422" s="110">
        <f t="shared" si="36"/>
        <v>5885.683868169991</v>
      </c>
      <c r="M422" s="110">
        <f t="shared" si="36"/>
        <v>5575.8304423243708</v>
      </c>
      <c r="N422" s="110">
        <f t="shared" si="36"/>
        <v>11461.514310494362</v>
      </c>
      <c r="O422" s="110">
        <f t="shared" si="36"/>
        <v>-11425.392888117954</v>
      </c>
    </row>
    <row r="423" spans="1:15">
      <c r="A423" s="108" t="s">
        <v>376</v>
      </c>
      <c r="B423" s="108">
        <v>3714</v>
      </c>
      <c r="C423" s="108" t="s">
        <v>314</v>
      </c>
      <c r="D423" s="108" t="s">
        <v>227</v>
      </c>
      <c r="E423" s="109">
        <v>2111</v>
      </c>
      <c r="F423" s="109">
        <v>0</v>
      </c>
      <c r="G423" s="109">
        <v>0</v>
      </c>
      <c r="H423" s="109">
        <v>34469.536999999997</v>
      </c>
      <c r="I423" s="109">
        <v>34469.536999999997</v>
      </c>
      <c r="J423" s="109">
        <f t="shared" si="35"/>
        <v>-34469.536999999997</v>
      </c>
      <c r="K423" s="109">
        <f t="shared" si="36"/>
        <v>0</v>
      </c>
      <c r="L423" s="109">
        <f t="shared" si="36"/>
        <v>0</v>
      </c>
      <c r="M423" s="109">
        <f t="shared" si="36"/>
        <v>16328.534817621978</v>
      </c>
      <c r="N423" s="109">
        <f t="shared" si="36"/>
        <v>16328.534817621978</v>
      </c>
      <c r="O423" s="109">
        <f t="shared" si="36"/>
        <v>-16328.534817621978</v>
      </c>
    </row>
    <row r="424" spans="1:15">
      <c r="A424" s="21" t="s">
        <v>376</v>
      </c>
      <c r="B424" s="21">
        <v>3811</v>
      </c>
      <c r="C424" s="21" t="s">
        <v>315</v>
      </c>
      <c r="D424" s="21" t="s">
        <v>198</v>
      </c>
      <c r="E424" s="110">
        <v>2015</v>
      </c>
      <c r="F424" s="110">
        <v>2619.7890000000002</v>
      </c>
      <c r="G424" s="110">
        <v>19567.718000000001</v>
      </c>
      <c r="H424" s="110">
        <v>24489.717000000001</v>
      </c>
      <c r="I424" s="110">
        <v>44057.434999999998</v>
      </c>
      <c r="J424" s="110">
        <f t="shared" si="35"/>
        <v>-41437.646000000001</v>
      </c>
      <c r="K424" s="110">
        <f t="shared" si="36"/>
        <v>1300.1434243176179</v>
      </c>
      <c r="L424" s="110">
        <f t="shared" si="36"/>
        <v>9711.0263027295296</v>
      </c>
      <c r="M424" s="110">
        <f t="shared" si="36"/>
        <v>12153.70570719603</v>
      </c>
      <c r="N424" s="110">
        <f t="shared" si="36"/>
        <v>21864.732009925556</v>
      </c>
      <c r="O424" s="110">
        <f t="shared" si="36"/>
        <v>-20564.58858560794</v>
      </c>
    </row>
    <row r="425" spans="1:15">
      <c r="A425" s="108" t="s">
        <v>376</v>
      </c>
      <c r="B425" s="108">
        <v>4100</v>
      </c>
      <c r="C425" s="108" t="s">
        <v>317</v>
      </c>
      <c r="D425" s="108" t="s">
        <v>199</v>
      </c>
      <c r="E425" s="109">
        <v>1880</v>
      </c>
      <c r="F425" s="109">
        <v>391.334</v>
      </c>
      <c r="G425" s="109">
        <v>17883.150000000001</v>
      </c>
      <c r="H425" s="109">
        <v>15788.385</v>
      </c>
      <c r="I425" s="109">
        <v>33671.535000000003</v>
      </c>
      <c r="J425" s="109">
        <f t="shared" si="35"/>
        <v>-33280.201000000001</v>
      </c>
      <c r="K425" s="109">
        <f t="shared" si="36"/>
        <v>208.1563829787234</v>
      </c>
      <c r="L425" s="109">
        <f t="shared" si="36"/>
        <v>9512.3138297872356</v>
      </c>
      <c r="M425" s="109">
        <f t="shared" si="36"/>
        <v>8398.0771276595751</v>
      </c>
      <c r="N425" s="109">
        <f t="shared" si="36"/>
        <v>17910.390957446813</v>
      </c>
      <c r="O425" s="109">
        <f t="shared" si="36"/>
        <v>-17702.234574468086</v>
      </c>
    </row>
    <row r="426" spans="1:15">
      <c r="A426" s="21" t="s">
        <v>376</v>
      </c>
      <c r="B426" s="21">
        <v>4200</v>
      </c>
      <c r="C426" s="21" t="s">
        <v>316</v>
      </c>
      <c r="D426" s="21" t="s">
        <v>223</v>
      </c>
      <c r="E426" s="110">
        <v>1798</v>
      </c>
      <c r="F426" s="110">
        <v>111</v>
      </c>
      <c r="G426" s="110">
        <v>0</v>
      </c>
      <c r="H426" s="110">
        <v>19368.106</v>
      </c>
      <c r="I426" s="110">
        <v>19368.106</v>
      </c>
      <c r="J426" s="110">
        <f t="shared" si="35"/>
        <v>-19257.106</v>
      </c>
      <c r="K426" s="110">
        <f t="shared" si="36"/>
        <v>61.735261401557288</v>
      </c>
      <c r="L426" s="110">
        <f t="shared" si="36"/>
        <v>0</v>
      </c>
      <c r="M426" s="110">
        <f t="shared" si="36"/>
        <v>10772.027808676308</v>
      </c>
      <c r="N426" s="110">
        <f t="shared" si="36"/>
        <v>10772.027808676308</v>
      </c>
      <c r="O426" s="110">
        <f t="shared" si="36"/>
        <v>-10710.292547274748</v>
      </c>
    </row>
    <row r="427" spans="1:15">
      <c r="A427" s="108" t="s">
        <v>376</v>
      </c>
      <c r="B427" s="108">
        <v>4502</v>
      </c>
      <c r="C427" s="108" t="s">
        <v>1254</v>
      </c>
      <c r="D427" s="108" t="s">
        <v>167</v>
      </c>
      <c r="E427" s="109">
        <v>1779</v>
      </c>
      <c r="F427" s="109">
        <v>0</v>
      </c>
      <c r="G427" s="109">
        <v>0</v>
      </c>
      <c r="H427" s="109">
        <v>36443.32</v>
      </c>
      <c r="I427" s="109">
        <v>36443.32</v>
      </c>
      <c r="J427" s="109">
        <f t="shared" si="35"/>
        <v>-36443.32</v>
      </c>
      <c r="K427" s="109">
        <f t="shared" si="36"/>
        <v>0</v>
      </c>
      <c r="L427" s="109">
        <f t="shared" si="36"/>
        <v>0</v>
      </c>
      <c r="M427" s="109">
        <f t="shared" si="36"/>
        <v>20485.283867341201</v>
      </c>
      <c r="N427" s="109">
        <f t="shared" si="36"/>
        <v>20485.283867341201</v>
      </c>
      <c r="O427" s="109">
        <f t="shared" si="36"/>
        <v>-20485.283867341201</v>
      </c>
    </row>
    <row r="428" spans="1:15">
      <c r="A428" s="21" t="s">
        <v>376</v>
      </c>
      <c r="B428" s="21">
        <v>4604</v>
      </c>
      <c r="C428" s="21" t="s">
        <v>318</v>
      </c>
      <c r="D428" s="21" t="s">
        <v>178</v>
      </c>
      <c r="E428" s="110">
        <v>1641</v>
      </c>
      <c r="F428" s="110">
        <v>552.06500000000005</v>
      </c>
      <c r="G428" s="110">
        <v>11047.681</v>
      </c>
      <c r="H428" s="110">
        <v>10899.391</v>
      </c>
      <c r="I428" s="110">
        <v>21947.072</v>
      </c>
      <c r="J428" s="110">
        <f t="shared" si="35"/>
        <v>-21395.007000000001</v>
      </c>
      <c r="K428" s="110">
        <f t="shared" si="36"/>
        <v>336.41986593540531</v>
      </c>
      <c r="L428" s="110">
        <f t="shared" si="36"/>
        <v>6732.2858013406467</v>
      </c>
      <c r="M428" s="110">
        <f t="shared" si="36"/>
        <v>6641.9201706276654</v>
      </c>
      <c r="N428" s="110">
        <f t="shared" si="36"/>
        <v>13374.205971968311</v>
      </c>
      <c r="O428" s="110">
        <f t="shared" si="36"/>
        <v>-13037.786106032907</v>
      </c>
    </row>
    <row r="429" spans="1:15">
      <c r="A429" s="108" t="s">
        <v>376</v>
      </c>
      <c r="B429" s="108">
        <v>4607</v>
      </c>
      <c r="C429" s="108" t="s">
        <v>319</v>
      </c>
      <c r="D429" s="108" t="s">
        <v>224</v>
      </c>
      <c r="E429" s="109">
        <v>1610</v>
      </c>
      <c r="F429" s="109">
        <v>497</v>
      </c>
      <c r="G429" s="109">
        <v>0</v>
      </c>
      <c r="H429" s="109">
        <v>22450.699000000001</v>
      </c>
      <c r="I429" s="109">
        <v>22450.699000000001</v>
      </c>
      <c r="J429" s="109">
        <f t="shared" si="35"/>
        <v>-21953.699000000001</v>
      </c>
      <c r="K429" s="109">
        <f t="shared" si="36"/>
        <v>308.69565217391306</v>
      </c>
      <c r="L429" s="109">
        <f t="shared" si="36"/>
        <v>0</v>
      </c>
      <c r="M429" s="109">
        <f t="shared" si="36"/>
        <v>13944.533540372671</v>
      </c>
      <c r="N429" s="109">
        <f t="shared" si="36"/>
        <v>13944.533540372671</v>
      </c>
      <c r="O429" s="109">
        <f t="shared" si="36"/>
        <v>-13635.837888198757</v>
      </c>
    </row>
    <row r="430" spans="1:15">
      <c r="A430" s="21" t="s">
        <v>376</v>
      </c>
      <c r="B430" s="21">
        <v>4803</v>
      </c>
      <c r="C430" s="21" t="s">
        <v>1255</v>
      </c>
      <c r="D430" s="21" t="s">
        <v>168</v>
      </c>
      <c r="E430" s="110">
        <v>1595</v>
      </c>
      <c r="F430" s="110">
        <v>0</v>
      </c>
      <c r="G430" s="110">
        <v>0</v>
      </c>
      <c r="H430" s="110">
        <v>26251.792000000001</v>
      </c>
      <c r="I430" s="110">
        <v>26251.792000000001</v>
      </c>
      <c r="J430" s="110">
        <f t="shared" si="35"/>
        <v>-26251.792000000001</v>
      </c>
      <c r="K430" s="110">
        <f t="shared" si="36"/>
        <v>0</v>
      </c>
      <c r="L430" s="110">
        <f t="shared" si="36"/>
        <v>0</v>
      </c>
      <c r="M430" s="110">
        <f t="shared" si="36"/>
        <v>16458.803761755487</v>
      </c>
      <c r="N430" s="110">
        <f t="shared" si="36"/>
        <v>16458.803761755487</v>
      </c>
      <c r="O430" s="110">
        <f t="shared" si="36"/>
        <v>-16458.803761755487</v>
      </c>
    </row>
    <row r="431" spans="1:15">
      <c r="A431" s="108" t="s">
        <v>376</v>
      </c>
      <c r="B431" s="108">
        <v>4901</v>
      </c>
      <c r="C431" s="108" t="s">
        <v>320</v>
      </c>
      <c r="D431" s="108" t="s">
        <v>169</v>
      </c>
      <c r="E431" s="109">
        <v>1268</v>
      </c>
      <c r="F431" s="109">
        <v>0</v>
      </c>
      <c r="G431" s="109">
        <v>0</v>
      </c>
      <c r="H431" s="109">
        <v>17673.105</v>
      </c>
      <c r="I431" s="109">
        <v>17673.105</v>
      </c>
      <c r="J431" s="109">
        <f t="shared" si="35"/>
        <v>-17673.105</v>
      </c>
      <c r="K431" s="109">
        <f t="shared" si="36"/>
        <v>0</v>
      </c>
      <c r="L431" s="109">
        <f t="shared" si="36"/>
        <v>0</v>
      </c>
      <c r="M431" s="109">
        <f t="shared" si="36"/>
        <v>13937.779968454259</v>
      </c>
      <c r="N431" s="109">
        <f t="shared" si="36"/>
        <v>13937.779968454259</v>
      </c>
      <c r="O431" s="109">
        <f t="shared" si="36"/>
        <v>-13937.779968454259</v>
      </c>
    </row>
    <row r="432" spans="1:15">
      <c r="A432" s="21" t="s">
        <v>376</v>
      </c>
      <c r="B432" s="21">
        <v>4902</v>
      </c>
      <c r="C432" s="21" t="s">
        <v>322</v>
      </c>
      <c r="D432" s="21" t="s">
        <v>190</v>
      </c>
      <c r="E432" s="110">
        <v>1193</v>
      </c>
      <c r="F432" s="110">
        <v>647.42999999999995</v>
      </c>
      <c r="G432" s="110">
        <v>15806.341</v>
      </c>
      <c r="H432" s="110">
        <v>11989.038</v>
      </c>
      <c r="I432" s="110">
        <v>27795.379000000001</v>
      </c>
      <c r="J432" s="110">
        <f t="shared" si="35"/>
        <v>-27147.949000000001</v>
      </c>
      <c r="K432" s="110">
        <f t="shared" si="36"/>
        <v>542.69069572506282</v>
      </c>
      <c r="L432" s="110">
        <f t="shared" si="36"/>
        <v>13249.238055322716</v>
      </c>
      <c r="M432" s="110">
        <f t="shared" si="36"/>
        <v>10049.487007544007</v>
      </c>
      <c r="N432" s="110">
        <f t="shared" si="36"/>
        <v>23298.725062866724</v>
      </c>
      <c r="O432" s="110">
        <f t="shared" si="36"/>
        <v>-22756.034367141659</v>
      </c>
    </row>
    <row r="433" spans="1:15">
      <c r="A433" s="108" t="s">
        <v>376</v>
      </c>
      <c r="B433" s="108">
        <v>4911</v>
      </c>
      <c r="C433" s="108" t="s">
        <v>321</v>
      </c>
      <c r="D433" s="108" t="s">
        <v>176</v>
      </c>
      <c r="E433" s="109">
        <v>1177</v>
      </c>
      <c r="F433" s="109">
        <v>1839.3489999999999</v>
      </c>
      <c r="G433" s="109">
        <v>10660.3</v>
      </c>
      <c r="H433" s="109">
        <v>16642.421999999999</v>
      </c>
      <c r="I433" s="109">
        <v>27302.722000000002</v>
      </c>
      <c r="J433" s="109">
        <f t="shared" si="35"/>
        <v>-25463.373000000003</v>
      </c>
      <c r="K433" s="109">
        <f t="shared" si="36"/>
        <v>1562.7434154630416</v>
      </c>
      <c r="L433" s="109">
        <f t="shared" si="36"/>
        <v>9057.1792693288007</v>
      </c>
      <c r="M433" s="109">
        <f t="shared" si="36"/>
        <v>14139.695836873405</v>
      </c>
      <c r="N433" s="109">
        <f t="shared" si="36"/>
        <v>23196.875106202209</v>
      </c>
      <c r="O433" s="109">
        <f t="shared" si="36"/>
        <v>-21634.13169073917</v>
      </c>
    </row>
    <row r="434" spans="1:15">
      <c r="A434" s="21" t="s">
        <v>376</v>
      </c>
      <c r="B434" s="21">
        <v>5200</v>
      </c>
      <c r="C434" s="21" t="s">
        <v>323</v>
      </c>
      <c r="D434" s="21" t="s">
        <v>230</v>
      </c>
      <c r="E434" s="110">
        <v>1115</v>
      </c>
      <c r="F434" s="110">
        <v>1709.963</v>
      </c>
      <c r="G434" s="110">
        <v>0</v>
      </c>
      <c r="H434" s="110">
        <v>39869.947</v>
      </c>
      <c r="I434" s="110">
        <v>39869.947</v>
      </c>
      <c r="J434" s="110">
        <f t="shared" si="35"/>
        <v>-38159.983999999997</v>
      </c>
      <c r="K434" s="110">
        <f t="shared" si="36"/>
        <v>1533.5991031390136</v>
      </c>
      <c r="L434" s="110">
        <f t="shared" si="36"/>
        <v>0</v>
      </c>
      <c r="M434" s="110">
        <f t="shared" si="36"/>
        <v>35757.800000000003</v>
      </c>
      <c r="N434" s="110">
        <f t="shared" si="36"/>
        <v>35757.800000000003</v>
      </c>
      <c r="O434" s="110">
        <f t="shared" si="36"/>
        <v>-34224.200896860988</v>
      </c>
    </row>
    <row r="435" spans="1:15">
      <c r="A435" s="108" t="s">
        <v>376</v>
      </c>
      <c r="B435" s="108">
        <v>5508</v>
      </c>
      <c r="C435" s="108" t="s">
        <v>325</v>
      </c>
      <c r="D435" s="108" t="s">
        <v>184</v>
      </c>
      <c r="E435" s="109">
        <v>1024</v>
      </c>
      <c r="F435" s="109">
        <v>6916.4650000000001</v>
      </c>
      <c r="G435" s="109">
        <v>12842.9</v>
      </c>
      <c r="H435" s="109">
        <v>19373.13</v>
      </c>
      <c r="I435" s="109">
        <v>32216.03</v>
      </c>
      <c r="J435" s="109">
        <f t="shared" si="35"/>
        <v>-25299.564999999999</v>
      </c>
      <c r="K435" s="109">
        <f t="shared" ref="K435:O466" si="37">(F435/$E435)*1000</f>
        <v>6754.3603515625</v>
      </c>
      <c r="L435" s="109">
        <f t="shared" si="37"/>
        <v>12541.89453125</v>
      </c>
      <c r="M435" s="109">
        <f t="shared" si="37"/>
        <v>18919.072265625</v>
      </c>
      <c r="N435" s="109">
        <f t="shared" si="37"/>
        <v>31460.966796875</v>
      </c>
      <c r="O435" s="109">
        <f t="shared" si="37"/>
        <v>-24706.6064453125</v>
      </c>
    </row>
    <row r="436" spans="1:15">
      <c r="A436" s="21" t="s">
        <v>376</v>
      </c>
      <c r="B436" s="21">
        <v>5604</v>
      </c>
      <c r="C436" s="21" t="s">
        <v>324</v>
      </c>
      <c r="D436" s="21" t="s">
        <v>200</v>
      </c>
      <c r="E436" s="110">
        <v>1016</v>
      </c>
      <c r="F436" s="110">
        <v>0</v>
      </c>
      <c r="G436" s="110">
        <v>0</v>
      </c>
      <c r="H436" s="110">
        <v>16261.972</v>
      </c>
      <c r="I436" s="110">
        <v>16261.972</v>
      </c>
      <c r="J436" s="110">
        <f t="shared" si="35"/>
        <v>-16261.972</v>
      </c>
      <c r="K436" s="110">
        <f t="shared" si="37"/>
        <v>0</v>
      </c>
      <c r="L436" s="110">
        <f t="shared" si="37"/>
        <v>0</v>
      </c>
      <c r="M436" s="110">
        <f t="shared" si="37"/>
        <v>16005.877952755905</v>
      </c>
      <c r="N436" s="110">
        <f t="shared" si="37"/>
        <v>16005.877952755905</v>
      </c>
      <c r="O436" s="110">
        <f t="shared" si="37"/>
        <v>-16005.877952755905</v>
      </c>
    </row>
    <row r="437" spans="1:15">
      <c r="A437" s="108" t="s">
        <v>376</v>
      </c>
      <c r="B437" s="108">
        <v>5609</v>
      </c>
      <c r="C437" s="108" t="s">
        <v>328</v>
      </c>
      <c r="D437" s="108" t="s">
        <v>206</v>
      </c>
      <c r="E437" s="109">
        <v>962</v>
      </c>
      <c r="F437" s="109">
        <v>10528.370999999999</v>
      </c>
      <c r="G437" s="109">
        <v>13446.445</v>
      </c>
      <c r="H437" s="109">
        <v>20811.767</v>
      </c>
      <c r="I437" s="109">
        <v>34258.212</v>
      </c>
      <c r="J437" s="109">
        <f t="shared" si="35"/>
        <v>-23729.841</v>
      </c>
      <c r="K437" s="109">
        <f t="shared" si="37"/>
        <v>10944.252598752599</v>
      </c>
      <c r="L437" s="109">
        <f t="shared" si="37"/>
        <v>13977.593555093554</v>
      </c>
      <c r="M437" s="109">
        <f t="shared" si="37"/>
        <v>21633.853430353429</v>
      </c>
      <c r="N437" s="109">
        <f t="shared" si="37"/>
        <v>35611.446985446979</v>
      </c>
      <c r="O437" s="109">
        <f t="shared" si="37"/>
        <v>-24667.194386694388</v>
      </c>
    </row>
    <row r="438" spans="1:15">
      <c r="A438" s="21" t="s">
        <v>376</v>
      </c>
      <c r="B438" s="21">
        <v>5611</v>
      </c>
      <c r="C438" s="21" t="s">
        <v>326</v>
      </c>
      <c r="D438" s="21" t="s">
        <v>180</v>
      </c>
      <c r="E438" s="110">
        <v>945</v>
      </c>
      <c r="F438" s="110">
        <v>1687.163</v>
      </c>
      <c r="G438" s="110">
        <v>12848.22</v>
      </c>
      <c r="H438" s="110">
        <v>9768.8389999999999</v>
      </c>
      <c r="I438" s="110">
        <v>22617.059000000001</v>
      </c>
      <c r="J438" s="110">
        <f t="shared" si="35"/>
        <v>-20929.896000000001</v>
      </c>
      <c r="K438" s="110">
        <f t="shared" si="37"/>
        <v>1785.357671957672</v>
      </c>
      <c r="L438" s="110">
        <f t="shared" si="37"/>
        <v>13596</v>
      </c>
      <c r="M438" s="110">
        <f t="shared" si="37"/>
        <v>10337.395767195767</v>
      </c>
      <c r="N438" s="110">
        <f t="shared" si="37"/>
        <v>23933.395767195769</v>
      </c>
      <c r="O438" s="110">
        <f t="shared" si="37"/>
        <v>-22148.038095238095</v>
      </c>
    </row>
    <row r="439" spans="1:15">
      <c r="A439" s="108" t="s">
        <v>376</v>
      </c>
      <c r="B439" s="108">
        <v>5612</v>
      </c>
      <c r="C439" s="108" t="s">
        <v>327</v>
      </c>
      <c r="D439" s="108" t="s">
        <v>191</v>
      </c>
      <c r="E439" s="109">
        <v>895</v>
      </c>
      <c r="F439" s="109">
        <v>0</v>
      </c>
      <c r="G439" s="109">
        <v>0</v>
      </c>
      <c r="H439" s="109">
        <v>14756.289000000001</v>
      </c>
      <c r="I439" s="109">
        <v>14756.289000000001</v>
      </c>
      <c r="J439" s="109">
        <f t="shared" si="35"/>
        <v>-14756.289000000001</v>
      </c>
      <c r="K439" s="109">
        <f t="shared" si="37"/>
        <v>0</v>
      </c>
      <c r="L439" s="109">
        <f t="shared" si="37"/>
        <v>0</v>
      </c>
      <c r="M439" s="109">
        <f t="shared" si="37"/>
        <v>16487.473743016759</v>
      </c>
      <c r="N439" s="109">
        <f t="shared" si="37"/>
        <v>16487.473743016759</v>
      </c>
      <c r="O439" s="109">
        <f t="shared" si="37"/>
        <v>-16487.473743016759</v>
      </c>
    </row>
    <row r="440" spans="1:15">
      <c r="A440" s="21" t="s">
        <v>376</v>
      </c>
      <c r="B440" s="21">
        <v>5706</v>
      </c>
      <c r="C440" s="21" t="s">
        <v>329</v>
      </c>
      <c r="D440" s="21" t="s">
        <v>174</v>
      </c>
      <c r="E440" s="110">
        <v>877</v>
      </c>
      <c r="F440" s="110">
        <v>177.41900000000001</v>
      </c>
      <c r="G440" s="110">
        <v>15983.975</v>
      </c>
      <c r="H440" s="110">
        <v>8351.9439999999995</v>
      </c>
      <c r="I440" s="110">
        <v>24335.919000000002</v>
      </c>
      <c r="J440" s="110">
        <f t="shared" si="35"/>
        <v>-24158.5</v>
      </c>
      <c r="K440" s="110">
        <f t="shared" si="37"/>
        <v>202.30216647662488</v>
      </c>
      <c r="L440" s="110">
        <f t="shared" si="37"/>
        <v>18225.741163055871</v>
      </c>
      <c r="M440" s="110">
        <f t="shared" si="37"/>
        <v>9523.3112884834663</v>
      </c>
      <c r="N440" s="110">
        <f t="shared" si="37"/>
        <v>27749.052451539341</v>
      </c>
      <c r="O440" s="110">
        <f t="shared" si="37"/>
        <v>-27546.750285062713</v>
      </c>
    </row>
    <row r="441" spans="1:15">
      <c r="A441" s="108" t="s">
        <v>376</v>
      </c>
      <c r="B441" s="108">
        <v>6000</v>
      </c>
      <c r="C441" s="108" t="s">
        <v>330</v>
      </c>
      <c r="D441" s="108" t="s">
        <v>225</v>
      </c>
      <c r="E441" s="109">
        <v>774</v>
      </c>
      <c r="F441" s="109">
        <v>310.5</v>
      </c>
      <c r="G441" s="109">
        <v>0</v>
      </c>
      <c r="H441" s="109">
        <v>16317.602999999999</v>
      </c>
      <c r="I441" s="109">
        <v>16317.602999999999</v>
      </c>
      <c r="J441" s="109">
        <f t="shared" si="35"/>
        <v>-16007.102999999999</v>
      </c>
      <c r="K441" s="109">
        <f t="shared" si="37"/>
        <v>401.16279069767438</v>
      </c>
      <c r="L441" s="109">
        <f t="shared" si="37"/>
        <v>0</v>
      </c>
      <c r="M441" s="109">
        <f t="shared" si="37"/>
        <v>21082.174418604653</v>
      </c>
      <c r="N441" s="109">
        <f t="shared" si="37"/>
        <v>21082.174418604653</v>
      </c>
      <c r="O441" s="109">
        <f t="shared" si="37"/>
        <v>-20681.011627906977</v>
      </c>
    </row>
    <row r="442" spans="1:15">
      <c r="A442" s="21" t="s">
        <v>376</v>
      </c>
      <c r="B442" s="21">
        <v>6100</v>
      </c>
      <c r="C442" s="21" t="s">
        <v>337</v>
      </c>
      <c r="D442" s="21" t="s">
        <v>229</v>
      </c>
      <c r="E442" s="110">
        <v>690</v>
      </c>
      <c r="F442" s="110">
        <v>710.30700000000002</v>
      </c>
      <c r="G442" s="110">
        <v>0</v>
      </c>
      <c r="H442" s="110">
        <v>17232.319</v>
      </c>
      <c r="I442" s="110">
        <v>17232.319</v>
      </c>
      <c r="J442" s="110">
        <f t="shared" si="35"/>
        <v>-16522.011999999999</v>
      </c>
      <c r="K442" s="110">
        <f t="shared" si="37"/>
        <v>1029.4304347826087</v>
      </c>
      <c r="L442" s="110">
        <f t="shared" si="37"/>
        <v>0</v>
      </c>
      <c r="M442" s="110">
        <f t="shared" si="37"/>
        <v>24974.375362318839</v>
      </c>
      <c r="N442" s="110">
        <f t="shared" si="37"/>
        <v>24974.375362318839</v>
      </c>
      <c r="O442" s="110">
        <f t="shared" si="37"/>
        <v>-23944.944927536231</v>
      </c>
    </row>
    <row r="443" spans="1:15">
      <c r="A443" s="108" t="s">
        <v>376</v>
      </c>
      <c r="B443" s="108">
        <v>6250</v>
      </c>
      <c r="C443" s="108" t="s">
        <v>332</v>
      </c>
      <c r="D443" s="108" t="s">
        <v>209</v>
      </c>
      <c r="E443" s="109">
        <v>676</v>
      </c>
      <c r="F443" s="109">
        <v>27282.597000000002</v>
      </c>
      <c r="G443" s="109">
        <v>0.40699999999999997</v>
      </c>
      <c r="H443" s="109">
        <v>39541.383999999998</v>
      </c>
      <c r="I443" s="109">
        <v>39541.790999999997</v>
      </c>
      <c r="J443" s="109">
        <f t="shared" si="35"/>
        <v>-12259.193999999996</v>
      </c>
      <c r="K443" s="109">
        <f t="shared" si="37"/>
        <v>40358.871301775151</v>
      </c>
      <c r="L443" s="109">
        <f t="shared" si="37"/>
        <v>0.60207100591715967</v>
      </c>
      <c r="M443" s="109">
        <f t="shared" si="37"/>
        <v>58493.171597633132</v>
      </c>
      <c r="N443" s="109">
        <f t="shared" si="37"/>
        <v>58493.773668639049</v>
      </c>
      <c r="O443" s="109">
        <f t="shared" si="37"/>
        <v>-18134.902366863898</v>
      </c>
    </row>
    <row r="444" spans="1:15">
      <c r="A444" s="21" t="s">
        <v>376</v>
      </c>
      <c r="B444" s="21">
        <v>6400</v>
      </c>
      <c r="C444" s="21" t="s">
        <v>333</v>
      </c>
      <c r="D444" s="21" t="s">
        <v>179</v>
      </c>
      <c r="E444" s="110">
        <v>667</v>
      </c>
      <c r="F444" s="110">
        <v>2</v>
      </c>
      <c r="G444" s="110">
        <v>11717.519</v>
      </c>
      <c r="H444" s="110">
        <v>10837.710999999999</v>
      </c>
      <c r="I444" s="110">
        <v>22555.23</v>
      </c>
      <c r="J444" s="110">
        <f t="shared" si="35"/>
        <v>-22553.23</v>
      </c>
      <c r="K444" s="110">
        <f t="shared" si="37"/>
        <v>2.9985007496251872</v>
      </c>
      <c r="L444" s="110">
        <f t="shared" si="37"/>
        <v>17567.494752623687</v>
      </c>
      <c r="M444" s="110">
        <f t="shared" si="37"/>
        <v>16248.44227886057</v>
      </c>
      <c r="N444" s="110">
        <f t="shared" si="37"/>
        <v>33815.93703148426</v>
      </c>
      <c r="O444" s="110">
        <f t="shared" si="37"/>
        <v>-33812.938530734631</v>
      </c>
    </row>
    <row r="445" spans="1:15">
      <c r="A445" s="108" t="s">
        <v>376</v>
      </c>
      <c r="B445" s="108">
        <v>6513</v>
      </c>
      <c r="C445" s="108" t="s">
        <v>335</v>
      </c>
      <c r="D445" s="108" t="s">
        <v>211</v>
      </c>
      <c r="E445" s="109">
        <v>655</v>
      </c>
      <c r="F445" s="109">
        <v>2008.4069999999999</v>
      </c>
      <c r="G445" s="109">
        <v>1333.479</v>
      </c>
      <c r="H445" s="109">
        <v>17343.939999999999</v>
      </c>
      <c r="I445" s="109">
        <v>18677.419000000002</v>
      </c>
      <c r="J445" s="109">
        <f t="shared" si="35"/>
        <v>-16669.012000000002</v>
      </c>
      <c r="K445" s="109">
        <f t="shared" si="37"/>
        <v>3066.2702290076336</v>
      </c>
      <c r="L445" s="109">
        <f t="shared" si="37"/>
        <v>2035.8458015267177</v>
      </c>
      <c r="M445" s="109">
        <f t="shared" si="37"/>
        <v>26479.297709923663</v>
      </c>
      <c r="N445" s="109">
        <f t="shared" si="37"/>
        <v>28515.143511450384</v>
      </c>
      <c r="O445" s="109">
        <f t="shared" si="37"/>
        <v>-25448.87328244275</v>
      </c>
    </row>
    <row r="446" spans="1:15">
      <c r="A446" s="21" t="s">
        <v>376</v>
      </c>
      <c r="B446" s="21">
        <v>6515</v>
      </c>
      <c r="C446" s="21" t="s">
        <v>336</v>
      </c>
      <c r="D446" s="21" t="s">
        <v>172</v>
      </c>
      <c r="E446" s="110">
        <v>648</v>
      </c>
      <c r="F446" s="110">
        <v>0</v>
      </c>
      <c r="G446" s="110">
        <v>0</v>
      </c>
      <c r="H446" s="110">
        <v>18099.894</v>
      </c>
      <c r="I446" s="110">
        <v>18099.894</v>
      </c>
      <c r="J446" s="110">
        <f t="shared" si="35"/>
        <v>-18099.894</v>
      </c>
      <c r="K446" s="110">
        <f t="shared" si="37"/>
        <v>0</v>
      </c>
      <c r="L446" s="110">
        <f t="shared" si="37"/>
        <v>0</v>
      </c>
      <c r="M446" s="110">
        <f t="shared" si="37"/>
        <v>27931.935185185186</v>
      </c>
      <c r="N446" s="110">
        <f t="shared" si="37"/>
        <v>27931.935185185186</v>
      </c>
      <c r="O446" s="110">
        <f t="shared" si="37"/>
        <v>-27931.935185185186</v>
      </c>
    </row>
    <row r="447" spans="1:15">
      <c r="A447" s="108" t="s">
        <v>376</v>
      </c>
      <c r="B447" s="108">
        <v>6601</v>
      </c>
      <c r="C447" s="108" t="s">
        <v>334</v>
      </c>
      <c r="D447" s="108" t="s">
        <v>231</v>
      </c>
      <c r="E447" s="109">
        <v>644</v>
      </c>
      <c r="F447" s="109">
        <v>0</v>
      </c>
      <c r="G447" s="109">
        <v>0</v>
      </c>
      <c r="H447" s="109">
        <v>10163.602000000001</v>
      </c>
      <c r="I447" s="109">
        <v>10163.602000000001</v>
      </c>
      <c r="J447" s="109">
        <f t="shared" si="35"/>
        <v>-10163.602000000001</v>
      </c>
      <c r="K447" s="109">
        <f t="shared" si="37"/>
        <v>0</v>
      </c>
      <c r="L447" s="109">
        <f t="shared" si="37"/>
        <v>0</v>
      </c>
      <c r="M447" s="109">
        <f t="shared" si="37"/>
        <v>15781.990683229815</v>
      </c>
      <c r="N447" s="109">
        <f t="shared" si="37"/>
        <v>15781.990683229815</v>
      </c>
      <c r="O447" s="109">
        <f t="shared" si="37"/>
        <v>-15781.990683229815</v>
      </c>
    </row>
    <row r="448" spans="1:15">
      <c r="A448" s="21" t="s">
        <v>376</v>
      </c>
      <c r="B448" s="21">
        <v>6602</v>
      </c>
      <c r="C448" s="21" t="s">
        <v>331</v>
      </c>
      <c r="D448" s="21" t="s">
        <v>220</v>
      </c>
      <c r="E448" s="110">
        <v>633</v>
      </c>
      <c r="F448" s="110">
        <v>2883.2629999999999</v>
      </c>
      <c r="G448" s="110">
        <v>9660.6939999999995</v>
      </c>
      <c r="H448" s="110">
        <v>15681.716</v>
      </c>
      <c r="I448" s="110">
        <v>25342.41</v>
      </c>
      <c r="J448" s="110">
        <f t="shared" si="35"/>
        <v>-22459.147000000001</v>
      </c>
      <c r="K448" s="110">
        <f t="shared" si="37"/>
        <v>4554.9178515007898</v>
      </c>
      <c r="L448" s="110">
        <f t="shared" si="37"/>
        <v>15261.759873617693</v>
      </c>
      <c r="M448" s="110">
        <f t="shared" si="37"/>
        <v>24773.642969984201</v>
      </c>
      <c r="N448" s="110">
        <f t="shared" si="37"/>
        <v>40035.402843601893</v>
      </c>
      <c r="O448" s="110">
        <f t="shared" si="37"/>
        <v>-35480.484992101105</v>
      </c>
    </row>
    <row r="449" spans="1:15">
      <c r="A449" s="108" t="s">
        <v>376</v>
      </c>
      <c r="B449" s="108">
        <v>6607</v>
      </c>
      <c r="C449" s="108" t="s">
        <v>338</v>
      </c>
      <c r="D449" s="108" t="s">
        <v>201</v>
      </c>
      <c r="E449" s="109">
        <v>580</v>
      </c>
      <c r="F449" s="109">
        <v>0</v>
      </c>
      <c r="G449" s="109">
        <v>0</v>
      </c>
      <c r="H449" s="109">
        <v>8217.3520000000008</v>
      </c>
      <c r="I449" s="109">
        <v>8217.3520000000008</v>
      </c>
      <c r="J449" s="109">
        <f t="shared" si="35"/>
        <v>-8217.3520000000008</v>
      </c>
      <c r="K449" s="109">
        <f t="shared" si="37"/>
        <v>0</v>
      </c>
      <c r="L449" s="109">
        <f t="shared" si="37"/>
        <v>0</v>
      </c>
      <c r="M449" s="109">
        <f t="shared" si="37"/>
        <v>14167.84827586207</v>
      </c>
      <c r="N449" s="109">
        <f t="shared" si="37"/>
        <v>14167.84827586207</v>
      </c>
      <c r="O449" s="109">
        <f t="shared" si="37"/>
        <v>-14167.84827586207</v>
      </c>
    </row>
    <row r="450" spans="1:15">
      <c r="A450" s="21" t="s">
        <v>376</v>
      </c>
      <c r="B450" s="21">
        <v>6611</v>
      </c>
      <c r="C450" s="21" t="s">
        <v>339</v>
      </c>
      <c r="D450" s="21" t="s">
        <v>221</v>
      </c>
      <c r="E450" s="110">
        <v>560</v>
      </c>
      <c r="F450" s="110">
        <v>907.20500000000004</v>
      </c>
      <c r="G450" s="110">
        <v>1684.8130000000001</v>
      </c>
      <c r="H450" s="110">
        <v>5971.8450000000003</v>
      </c>
      <c r="I450" s="110">
        <v>7656.6580000000004</v>
      </c>
      <c r="J450" s="110">
        <f t="shared" si="35"/>
        <v>-6749.4530000000004</v>
      </c>
      <c r="K450" s="110">
        <f t="shared" si="37"/>
        <v>1620.0089285714287</v>
      </c>
      <c r="L450" s="110">
        <f t="shared" si="37"/>
        <v>3008.5946428571428</v>
      </c>
      <c r="M450" s="110">
        <f t="shared" si="37"/>
        <v>10664.008928571429</v>
      </c>
      <c r="N450" s="110">
        <f t="shared" si="37"/>
        <v>13672.603571428572</v>
      </c>
      <c r="O450" s="110">
        <f t="shared" si="37"/>
        <v>-12052.594642857144</v>
      </c>
    </row>
    <row r="451" spans="1:15">
      <c r="A451" s="108" t="s">
        <v>376</v>
      </c>
      <c r="B451" s="108">
        <v>6612</v>
      </c>
      <c r="C451" s="108" t="s">
        <v>341</v>
      </c>
      <c r="D451" s="108" t="s">
        <v>204</v>
      </c>
      <c r="E451" s="109">
        <v>493</v>
      </c>
      <c r="F451" s="109">
        <v>0</v>
      </c>
      <c r="G451" s="109">
        <v>0</v>
      </c>
      <c r="H451" s="109">
        <v>9069.7420000000002</v>
      </c>
      <c r="I451" s="109">
        <v>9069.7420000000002</v>
      </c>
      <c r="J451" s="109">
        <f t="shared" si="35"/>
        <v>-9069.7420000000002</v>
      </c>
      <c r="K451" s="109">
        <f t="shared" si="37"/>
        <v>0</v>
      </c>
      <c r="L451" s="109">
        <f t="shared" si="37"/>
        <v>0</v>
      </c>
      <c r="M451" s="109">
        <f t="shared" si="37"/>
        <v>18397.042596348885</v>
      </c>
      <c r="N451" s="109">
        <f t="shared" si="37"/>
        <v>18397.042596348885</v>
      </c>
      <c r="O451" s="109">
        <f t="shared" si="37"/>
        <v>-18397.042596348885</v>
      </c>
    </row>
    <row r="452" spans="1:15">
      <c r="A452" s="21" t="s">
        <v>376</v>
      </c>
      <c r="B452" s="21">
        <v>6706</v>
      </c>
      <c r="C452" s="21" t="s">
        <v>343</v>
      </c>
      <c r="D452" s="21" t="s">
        <v>202</v>
      </c>
      <c r="E452" s="110">
        <v>483</v>
      </c>
      <c r="F452" s="110">
        <v>0</v>
      </c>
      <c r="G452" s="110">
        <v>0</v>
      </c>
      <c r="H452" s="110">
        <v>5603.9560000000001</v>
      </c>
      <c r="I452" s="110">
        <v>5603.9560000000001</v>
      </c>
      <c r="J452" s="110">
        <f t="shared" si="35"/>
        <v>-5603.9560000000001</v>
      </c>
      <c r="K452" s="110">
        <f t="shared" si="37"/>
        <v>0</v>
      </c>
      <c r="L452" s="110">
        <f t="shared" si="37"/>
        <v>0</v>
      </c>
      <c r="M452" s="110">
        <f t="shared" si="37"/>
        <v>11602.393374741201</v>
      </c>
      <c r="N452" s="110">
        <f t="shared" si="37"/>
        <v>11602.393374741201</v>
      </c>
      <c r="O452" s="110">
        <f t="shared" si="37"/>
        <v>-11602.393374741201</v>
      </c>
    </row>
    <row r="453" spans="1:15">
      <c r="A453" s="108" t="s">
        <v>376</v>
      </c>
      <c r="B453" s="108">
        <v>6709</v>
      </c>
      <c r="C453" s="108" t="s">
        <v>345</v>
      </c>
      <c r="D453" s="108" t="s">
        <v>192</v>
      </c>
      <c r="E453" s="109">
        <v>482</v>
      </c>
      <c r="F453" s="109">
        <v>1092.277</v>
      </c>
      <c r="G453" s="109">
        <v>3233.9949999999999</v>
      </c>
      <c r="H453" s="109">
        <v>3226.8719999999998</v>
      </c>
      <c r="I453" s="109">
        <v>6460.8670000000002</v>
      </c>
      <c r="J453" s="109">
        <f t="shared" si="35"/>
        <v>-5368.59</v>
      </c>
      <c r="K453" s="109">
        <f t="shared" si="37"/>
        <v>2266.1348547717839</v>
      </c>
      <c r="L453" s="109">
        <f t="shared" si="37"/>
        <v>6709.5331950207465</v>
      </c>
      <c r="M453" s="109">
        <f t="shared" si="37"/>
        <v>6694.7551867219918</v>
      </c>
      <c r="N453" s="109">
        <f t="shared" si="37"/>
        <v>13404.288381742739</v>
      </c>
      <c r="O453" s="109">
        <f t="shared" si="37"/>
        <v>-11138.153526970955</v>
      </c>
    </row>
    <row r="454" spans="1:15">
      <c r="A454" s="21" t="s">
        <v>376</v>
      </c>
      <c r="B454" s="21">
        <v>7000</v>
      </c>
      <c r="C454" s="21" t="s">
        <v>340</v>
      </c>
      <c r="D454" s="21" t="s">
        <v>208</v>
      </c>
      <c r="E454" s="110">
        <v>481</v>
      </c>
      <c r="F454" s="110">
        <v>10966.625</v>
      </c>
      <c r="G454" s="110">
        <v>19528.483</v>
      </c>
      <c r="H454" s="110">
        <v>6699.817</v>
      </c>
      <c r="I454" s="110">
        <v>26228.3</v>
      </c>
      <c r="J454" s="110">
        <f t="shared" si="35"/>
        <v>-15261.674999999999</v>
      </c>
      <c r="K454" s="110">
        <f t="shared" si="37"/>
        <v>22799.636174636173</v>
      </c>
      <c r="L454" s="110">
        <f t="shared" si="37"/>
        <v>40599.756756756753</v>
      </c>
      <c r="M454" s="110">
        <f t="shared" si="37"/>
        <v>13928.933471933473</v>
      </c>
      <c r="N454" s="110">
        <f t="shared" si="37"/>
        <v>54528.690228690233</v>
      </c>
      <c r="O454" s="110">
        <f t="shared" si="37"/>
        <v>-31729.054054054053</v>
      </c>
    </row>
    <row r="455" spans="1:15">
      <c r="A455" s="108" t="s">
        <v>376</v>
      </c>
      <c r="B455" s="108">
        <v>7300</v>
      </c>
      <c r="C455" s="108" t="s">
        <v>342</v>
      </c>
      <c r="D455" s="108" t="s">
        <v>228</v>
      </c>
      <c r="E455" s="109">
        <v>479</v>
      </c>
      <c r="F455" s="109">
        <v>226.26599999999999</v>
      </c>
      <c r="G455" s="109">
        <v>0</v>
      </c>
      <c r="H455" s="109">
        <v>31820.364000000001</v>
      </c>
      <c r="I455" s="109">
        <v>31820.364000000001</v>
      </c>
      <c r="J455" s="109">
        <f t="shared" si="35"/>
        <v>-31594.098000000002</v>
      </c>
      <c r="K455" s="109">
        <f t="shared" si="37"/>
        <v>472.37160751565762</v>
      </c>
      <c r="L455" s="109">
        <f t="shared" si="37"/>
        <v>0</v>
      </c>
      <c r="M455" s="109">
        <f t="shared" si="37"/>
        <v>66430.822546972864</v>
      </c>
      <c r="N455" s="109">
        <f t="shared" si="37"/>
        <v>66430.822546972864</v>
      </c>
      <c r="O455" s="109">
        <f t="shared" si="37"/>
        <v>-65958.450939457209</v>
      </c>
    </row>
    <row r="456" spans="1:15">
      <c r="A456" s="21" t="s">
        <v>376</v>
      </c>
      <c r="B456" s="21">
        <v>7502</v>
      </c>
      <c r="C456" s="21" t="s">
        <v>344</v>
      </c>
      <c r="D456" s="21" t="s">
        <v>215</v>
      </c>
      <c r="E456" s="110">
        <v>461</v>
      </c>
      <c r="F456" s="110">
        <v>0</v>
      </c>
      <c r="G456" s="110">
        <v>0</v>
      </c>
      <c r="H456" s="110">
        <v>12354.361999999999</v>
      </c>
      <c r="I456" s="110">
        <v>12354.361999999999</v>
      </c>
      <c r="J456" s="110">
        <f t="shared" si="35"/>
        <v>-12354.361999999999</v>
      </c>
      <c r="K456" s="110">
        <f t="shared" si="37"/>
        <v>0</v>
      </c>
      <c r="L456" s="110">
        <f t="shared" si="37"/>
        <v>0</v>
      </c>
      <c r="M456" s="110">
        <f t="shared" si="37"/>
        <v>26799.049891540129</v>
      </c>
      <c r="N456" s="110">
        <f t="shared" si="37"/>
        <v>26799.049891540129</v>
      </c>
      <c r="O456" s="110">
        <f t="shared" si="37"/>
        <v>-26799.049891540129</v>
      </c>
    </row>
    <row r="457" spans="1:15">
      <c r="A457" s="108" t="s">
        <v>376</v>
      </c>
      <c r="B457" s="108">
        <v>7505</v>
      </c>
      <c r="C457" s="108" t="s">
        <v>346</v>
      </c>
      <c r="D457" s="108" t="s">
        <v>188</v>
      </c>
      <c r="E457" s="109">
        <v>451</v>
      </c>
      <c r="F457" s="109">
        <v>0</v>
      </c>
      <c r="G457" s="109">
        <v>6833.348</v>
      </c>
      <c r="H457" s="109">
        <v>7051.97</v>
      </c>
      <c r="I457" s="109">
        <v>13885.317999999999</v>
      </c>
      <c r="J457" s="109">
        <f t="shared" si="35"/>
        <v>-13885.317999999999</v>
      </c>
      <c r="K457" s="109">
        <f t="shared" si="37"/>
        <v>0</v>
      </c>
      <c r="L457" s="109">
        <f t="shared" si="37"/>
        <v>15151.547671840355</v>
      </c>
      <c r="M457" s="109">
        <f t="shared" si="37"/>
        <v>15636.297117516629</v>
      </c>
      <c r="N457" s="109">
        <f t="shared" si="37"/>
        <v>30787.844789356983</v>
      </c>
      <c r="O457" s="109">
        <f t="shared" si="37"/>
        <v>-30787.844789356983</v>
      </c>
    </row>
    <row r="458" spans="1:15">
      <c r="A458" s="21" t="s">
        <v>376</v>
      </c>
      <c r="B458" s="21">
        <v>7509</v>
      </c>
      <c r="C458" s="21" t="s">
        <v>347</v>
      </c>
      <c r="D458" s="21" t="s">
        <v>194</v>
      </c>
      <c r="E458" s="110">
        <v>383</v>
      </c>
      <c r="F458" s="110">
        <v>0</v>
      </c>
      <c r="G458" s="110">
        <v>0</v>
      </c>
      <c r="H458" s="110">
        <v>6741.0519999999997</v>
      </c>
      <c r="I458" s="110">
        <v>6741.0519999999997</v>
      </c>
      <c r="J458" s="110">
        <f t="shared" si="35"/>
        <v>-6741.0519999999997</v>
      </c>
      <c r="K458" s="110">
        <f t="shared" si="37"/>
        <v>0</v>
      </c>
      <c r="L458" s="110">
        <f t="shared" si="37"/>
        <v>0</v>
      </c>
      <c r="M458" s="110">
        <f t="shared" si="37"/>
        <v>17600.657963446472</v>
      </c>
      <c r="N458" s="110">
        <f t="shared" si="37"/>
        <v>17600.657963446472</v>
      </c>
      <c r="O458" s="110">
        <f t="shared" si="37"/>
        <v>-17600.657963446472</v>
      </c>
    </row>
    <row r="459" spans="1:15">
      <c r="A459" s="108" t="s">
        <v>376</v>
      </c>
      <c r="B459" s="108">
        <v>7613</v>
      </c>
      <c r="C459" s="108" t="s">
        <v>348</v>
      </c>
      <c r="D459" s="108" t="s">
        <v>203</v>
      </c>
      <c r="E459" s="109">
        <v>372</v>
      </c>
      <c r="F459" s="109">
        <v>813.13099999999997</v>
      </c>
      <c r="G459" s="109">
        <v>4395.4949999999999</v>
      </c>
      <c r="H459" s="109">
        <v>6556.308</v>
      </c>
      <c r="I459" s="109">
        <v>10951.803</v>
      </c>
      <c r="J459" s="109">
        <f t="shared" si="35"/>
        <v>-10138.672</v>
      </c>
      <c r="K459" s="109">
        <f t="shared" si="37"/>
        <v>2185.8360215053763</v>
      </c>
      <c r="L459" s="109">
        <f t="shared" si="37"/>
        <v>11815.846774193549</v>
      </c>
      <c r="M459" s="109">
        <f t="shared" si="37"/>
        <v>17624.483870967739</v>
      </c>
      <c r="N459" s="109">
        <f t="shared" si="37"/>
        <v>29440.330645161288</v>
      </c>
      <c r="O459" s="109">
        <f t="shared" si="37"/>
        <v>-27254.494623655915</v>
      </c>
    </row>
    <row r="460" spans="1:15">
      <c r="A460" s="21" t="s">
        <v>376</v>
      </c>
      <c r="B460" s="21">
        <v>7617</v>
      </c>
      <c r="C460" s="21" t="s">
        <v>349</v>
      </c>
      <c r="D460" s="21" t="s">
        <v>182</v>
      </c>
      <c r="E460" s="110">
        <v>275</v>
      </c>
      <c r="F460" s="110">
        <v>457.262</v>
      </c>
      <c r="G460" s="110">
        <v>995.46400000000006</v>
      </c>
      <c r="H460" s="110">
        <v>4251.777</v>
      </c>
      <c r="I460" s="110">
        <v>5247.241</v>
      </c>
      <c r="J460" s="110">
        <f t="shared" si="35"/>
        <v>-4789.9790000000003</v>
      </c>
      <c r="K460" s="110">
        <f t="shared" si="37"/>
        <v>1662.7709090909091</v>
      </c>
      <c r="L460" s="110">
        <f t="shared" si="37"/>
        <v>3619.869090909091</v>
      </c>
      <c r="M460" s="110">
        <f t="shared" si="37"/>
        <v>15461.007272727273</v>
      </c>
      <c r="N460" s="110">
        <f t="shared" si="37"/>
        <v>19080.876363636362</v>
      </c>
      <c r="O460" s="110">
        <f t="shared" si="37"/>
        <v>-17418.105454545454</v>
      </c>
    </row>
    <row r="461" spans="1:15">
      <c r="A461" s="108" t="s">
        <v>376</v>
      </c>
      <c r="B461" s="108">
        <v>7620</v>
      </c>
      <c r="C461" s="108" t="s">
        <v>351</v>
      </c>
      <c r="D461" s="108" t="s">
        <v>222</v>
      </c>
      <c r="E461" s="109">
        <v>247</v>
      </c>
      <c r="F461" s="109">
        <v>0</v>
      </c>
      <c r="G461" s="109">
        <v>0</v>
      </c>
      <c r="H461" s="109">
        <v>4344.4350000000004</v>
      </c>
      <c r="I461" s="109">
        <v>4344.4350000000004</v>
      </c>
      <c r="J461" s="109">
        <f t="shared" si="35"/>
        <v>-4344.4350000000004</v>
      </c>
      <c r="K461" s="109">
        <f t="shared" si="37"/>
        <v>0</v>
      </c>
      <c r="L461" s="109">
        <f t="shared" si="37"/>
        <v>0</v>
      </c>
      <c r="M461" s="109">
        <f t="shared" si="37"/>
        <v>17588.805668016197</v>
      </c>
      <c r="N461" s="109">
        <f t="shared" si="37"/>
        <v>17588.805668016197</v>
      </c>
      <c r="O461" s="109">
        <f t="shared" si="37"/>
        <v>-17588.805668016197</v>
      </c>
    </row>
    <row r="462" spans="1:15">
      <c r="A462" s="21" t="s">
        <v>376</v>
      </c>
      <c r="B462" s="21">
        <v>7708</v>
      </c>
      <c r="C462" s="21" t="s">
        <v>350</v>
      </c>
      <c r="D462" s="21" t="s">
        <v>183</v>
      </c>
      <c r="E462" s="110">
        <v>244</v>
      </c>
      <c r="F462" s="110">
        <v>612.24099999999999</v>
      </c>
      <c r="G462" s="110">
        <v>1032.0730000000001</v>
      </c>
      <c r="H462" s="110">
        <v>4105.424</v>
      </c>
      <c r="I462" s="110">
        <v>5137.4970000000003</v>
      </c>
      <c r="J462" s="110">
        <f t="shared" si="35"/>
        <v>-4525.2560000000003</v>
      </c>
      <c r="K462" s="110">
        <f t="shared" si="37"/>
        <v>2509.1844262295081</v>
      </c>
      <c r="L462" s="110">
        <f t="shared" si="37"/>
        <v>4229.8073770491801</v>
      </c>
      <c r="M462" s="110">
        <f t="shared" si="37"/>
        <v>16825.508196721312</v>
      </c>
      <c r="N462" s="110">
        <f t="shared" si="37"/>
        <v>21055.315573770491</v>
      </c>
      <c r="O462" s="110">
        <f t="shared" si="37"/>
        <v>-18546.131147540986</v>
      </c>
    </row>
    <row r="463" spans="1:15">
      <c r="A463" s="108" t="s">
        <v>376</v>
      </c>
      <c r="B463" s="108">
        <v>8000</v>
      </c>
      <c r="C463" s="108" t="s">
        <v>352</v>
      </c>
      <c r="D463" s="108" t="s">
        <v>164</v>
      </c>
      <c r="E463" s="109">
        <v>221</v>
      </c>
      <c r="F463" s="109">
        <v>0</v>
      </c>
      <c r="G463" s="109">
        <v>0</v>
      </c>
      <c r="H463" s="109">
        <v>1374.223</v>
      </c>
      <c r="I463" s="109">
        <v>1374.223</v>
      </c>
      <c r="J463" s="109">
        <f t="shared" si="35"/>
        <v>-1374.223</v>
      </c>
      <c r="K463" s="109">
        <f t="shared" si="37"/>
        <v>0</v>
      </c>
      <c r="L463" s="109">
        <f t="shared" si="37"/>
        <v>0</v>
      </c>
      <c r="M463" s="109">
        <f t="shared" si="37"/>
        <v>6218.2036199095019</v>
      </c>
      <c r="N463" s="109">
        <f t="shared" si="37"/>
        <v>6218.2036199095019</v>
      </c>
      <c r="O463" s="109">
        <f t="shared" si="37"/>
        <v>-6218.2036199095019</v>
      </c>
    </row>
    <row r="464" spans="1:15">
      <c r="A464" s="21" t="s">
        <v>376</v>
      </c>
      <c r="B464" s="21">
        <v>8200</v>
      </c>
      <c r="C464" s="21" t="s">
        <v>353</v>
      </c>
      <c r="D464" s="21" t="s">
        <v>185</v>
      </c>
      <c r="E464" s="110">
        <v>196</v>
      </c>
      <c r="F464" s="110">
        <v>0</v>
      </c>
      <c r="G464" s="110">
        <v>1784.4839999999999</v>
      </c>
      <c r="H464" s="110">
        <v>3030.9</v>
      </c>
      <c r="I464" s="110">
        <v>4815.384</v>
      </c>
      <c r="J464" s="110">
        <f t="shared" si="35"/>
        <v>-4815.384</v>
      </c>
      <c r="K464" s="110">
        <f t="shared" si="37"/>
        <v>0</v>
      </c>
      <c r="L464" s="110">
        <f t="shared" si="37"/>
        <v>9104.5102040816328</v>
      </c>
      <c r="M464" s="110">
        <f t="shared" si="37"/>
        <v>15463.775510204081</v>
      </c>
      <c r="N464" s="110">
        <f t="shared" si="37"/>
        <v>24568.285714285714</v>
      </c>
      <c r="O464" s="110">
        <f t="shared" si="37"/>
        <v>-24568.285714285714</v>
      </c>
    </row>
    <row r="465" spans="1:15">
      <c r="A465" s="108" t="s">
        <v>376</v>
      </c>
      <c r="B465" s="108">
        <v>8508</v>
      </c>
      <c r="C465" s="108" t="s">
        <v>354</v>
      </c>
      <c r="D465" s="108" t="s">
        <v>195</v>
      </c>
      <c r="E465" s="109">
        <v>194</v>
      </c>
      <c r="F465" s="109">
        <v>0</v>
      </c>
      <c r="G465" s="109">
        <v>0</v>
      </c>
      <c r="H465" s="109">
        <v>3350</v>
      </c>
      <c r="I465" s="109">
        <v>3350</v>
      </c>
      <c r="J465" s="109">
        <f t="shared" si="35"/>
        <v>-3350</v>
      </c>
      <c r="K465" s="109">
        <f t="shared" si="37"/>
        <v>0</v>
      </c>
      <c r="L465" s="109">
        <f t="shared" si="37"/>
        <v>0</v>
      </c>
      <c r="M465" s="109">
        <f t="shared" si="37"/>
        <v>17268.041237113401</v>
      </c>
      <c r="N465" s="109">
        <f t="shared" si="37"/>
        <v>17268.041237113401</v>
      </c>
      <c r="O465" s="109">
        <f t="shared" si="37"/>
        <v>-17268.041237113401</v>
      </c>
    </row>
    <row r="466" spans="1:15">
      <c r="A466" s="21" t="s">
        <v>376</v>
      </c>
      <c r="B466" s="21">
        <v>8509</v>
      </c>
      <c r="C466" s="21" t="s">
        <v>1256</v>
      </c>
      <c r="D466" s="21" t="s">
        <v>214</v>
      </c>
      <c r="E466" s="110">
        <v>185</v>
      </c>
      <c r="F466" s="110">
        <v>0</v>
      </c>
      <c r="G466" s="110">
        <v>1593.921</v>
      </c>
      <c r="H466" s="110">
        <v>493.48599999999999</v>
      </c>
      <c r="I466" s="110">
        <v>2087.4070000000002</v>
      </c>
      <c r="J466" s="110">
        <f t="shared" si="35"/>
        <v>-2087.4070000000002</v>
      </c>
      <c r="K466" s="110">
        <f t="shared" si="37"/>
        <v>0</v>
      </c>
      <c r="L466" s="110">
        <f t="shared" si="37"/>
        <v>8615.7891891891904</v>
      </c>
      <c r="M466" s="110">
        <f t="shared" si="37"/>
        <v>2667.491891891892</v>
      </c>
      <c r="N466" s="110">
        <f t="shared" si="37"/>
        <v>11283.281081081082</v>
      </c>
      <c r="O466" s="110">
        <f t="shared" si="37"/>
        <v>-11283.281081081082</v>
      </c>
    </row>
    <row r="467" spans="1:15">
      <c r="A467" s="108" t="s">
        <v>376</v>
      </c>
      <c r="B467" s="108">
        <v>8610</v>
      </c>
      <c r="C467" s="108" t="s">
        <v>355</v>
      </c>
      <c r="D467" s="108" t="s">
        <v>177</v>
      </c>
      <c r="E467" s="109">
        <v>129</v>
      </c>
      <c r="F467" s="109">
        <v>0</v>
      </c>
      <c r="G467" s="109">
        <v>0</v>
      </c>
      <c r="H467" s="109">
        <v>2359</v>
      </c>
      <c r="I467" s="109">
        <v>2359</v>
      </c>
      <c r="J467" s="109">
        <f t="shared" ref="J467:J476" si="38">F467-I467</f>
        <v>-2359</v>
      </c>
      <c r="K467" s="109">
        <f t="shared" ref="K467:O476" si="39">(F467/$E467)*1000</f>
        <v>0</v>
      </c>
      <c r="L467" s="109">
        <f t="shared" si="39"/>
        <v>0</v>
      </c>
      <c r="M467" s="109">
        <f t="shared" si="39"/>
        <v>18286.821705426355</v>
      </c>
      <c r="N467" s="109">
        <f t="shared" si="39"/>
        <v>18286.821705426355</v>
      </c>
      <c r="O467" s="109">
        <f t="shared" si="39"/>
        <v>-18286.821705426355</v>
      </c>
    </row>
    <row r="468" spans="1:15">
      <c r="A468" s="21" t="s">
        <v>376</v>
      </c>
      <c r="B468" s="21">
        <v>8613</v>
      </c>
      <c r="C468" s="21" t="s">
        <v>357</v>
      </c>
      <c r="D468" s="21" t="s">
        <v>187</v>
      </c>
      <c r="E468" s="110">
        <v>109</v>
      </c>
      <c r="F468" s="110">
        <v>0</v>
      </c>
      <c r="G468" s="110">
        <v>1083</v>
      </c>
      <c r="H468" s="110">
        <v>1701</v>
      </c>
      <c r="I468" s="110">
        <v>2784</v>
      </c>
      <c r="J468" s="110">
        <f t="shared" si="38"/>
        <v>-2784</v>
      </c>
      <c r="K468" s="110">
        <f t="shared" si="39"/>
        <v>0</v>
      </c>
      <c r="L468" s="110">
        <f t="shared" si="39"/>
        <v>9935.779816513761</v>
      </c>
      <c r="M468" s="110">
        <f t="shared" si="39"/>
        <v>15605.504587155963</v>
      </c>
      <c r="N468" s="110">
        <f t="shared" si="39"/>
        <v>25541.284403669724</v>
      </c>
      <c r="O468" s="110">
        <f t="shared" si="39"/>
        <v>-25541.284403669724</v>
      </c>
    </row>
    <row r="469" spans="1:15">
      <c r="A469" s="108" t="s">
        <v>376</v>
      </c>
      <c r="B469" s="108">
        <v>8614</v>
      </c>
      <c r="C469" s="108" t="s">
        <v>356</v>
      </c>
      <c r="D469" s="108" t="s">
        <v>213</v>
      </c>
      <c r="E469" s="109">
        <v>108</v>
      </c>
      <c r="F469" s="109">
        <v>0</v>
      </c>
      <c r="G469" s="109">
        <v>0</v>
      </c>
      <c r="H469" s="109">
        <v>4904</v>
      </c>
      <c r="I469" s="109">
        <v>4904</v>
      </c>
      <c r="J469" s="109">
        <f t="shared" si="38"/>
        <v>-4904</v>
      </c>
      <c r="K469" s="109">
        <f t="shared" si="39"/>
        <v>0</v>
      </c>
      <c r="L469" s="109">
        <f t="shared" si="39"/>
        <v>0</v>
      </c>
      <c r="M469" s="109">
        <f t="shared" si="39"/>
        <v>45407.407407407401</v>
      </c>
      <c r="N469" s="109">
        <f t="shared" si="39"/>
        <v>45407.407407407401</v>
      </c>
      <c r="O469" s="109">
        <f t="shared" si="39"/>
        <v>-45407.407407407401</v>
      </c>
    </row>
    <row r="470" spans="1:15">
      <c r="A470" s="21" t="s">
        <v>376</v>
      </c>
      <c r="B470" s="21">
        <v>8710</v>
      </c>
      <c r="C470" s="21" t="s">
        <v>359</v>
      </c>
      <c r="D470" s="21" t="s">
        <v>193</v>
      </c>
      <c r="E470" s="110">
        <v>93</v>
      </c>
      <c r="F470" s="110">
        <v>0</v>
      </c>
      <c r="G470" s="110">
        <v>0</v>
      </c>
      <c r="H470" s="110">
        <v>2631</v>
      </c>
      <c r="I470" s="110">
        <v>2631</v>
      </c>
      <c r="J470" s="110">
        <f t="shared" si="38"/>
        <v>-2631</v>
      </c>
      <c r="K470" s="110">
        <f t="shared" si="39"/>
        <v>0</v>
      </c>
      <c r="L470" s="110">
        <f t="shared" si="39"/>
        <v>0</v>
      </c>
      <c r="M470" s="110">
        <f t="shared" si="39"/>
        <v>28290.322580645159</v>
      </c>
      <c r="N470" s="110">
        <f t="shared" si="39"/>
        <v>28290.322580645159</v>
      </c>
      <c r="O470" s="110">
        <f t="shared" si="39"/>
        <v>-28290.322580645159</v>
      </c>
    </row>
    <row r="471" spans="1:15">
      <c r="A471" s="108" t="s">
        <v>376</v>
      </c>
      <c r="B471" s="108">
        <v>8716</v>
      </c>
      <c r="C471" s="108" t="s">
        <v>358</v>
      </c>
      <c r="D471" s="108" t="s">
        <v>207</v>
      </c>
      <c r="E471" s="109">
        <v>92</v>
      </c>
      <c r="F471" s="109">
        <v>0</v>
      </c>
      <c r="G471" s="109">
        <v>0</v>
      </c>
      <c r="H471" s="109">
        <v>3300</v>
      </c>
      <c r="I471" s="109">
        <v>3300</v>
      </c>
      <c r="J471" s="109">
        <f t="shared" si="38"/>
        <v>-3300</v>
      </c>
      <c r="K471" s="109">
        <f t="shared" si="39"/>
        <v>0</v>
      </c>
      <c r="L471" s="109">
        <f t="shared" si="39"/>
        <v>0</v>
      </c>
      <c r="M471" s="109">
        <f t="shared" si="39"/>
        <v>35869.565217391304</v>
      </c>
      <c r="N471" s="109">
        <f t="shared" si="39"/>
        <v>35869.565217391304</v>
      </c>
      <c r="O471" s="109">
        <f t="shared" si="39"/>
        <v>-35869.565217391304</v>
      </c>
    </row>
    <row r="472" spans="1:15">
      <c r="A472" s="21" t="s">
        <v>376</v>
      </c>
      <c r="B472" s="21">
        <v>8717</v>
      </c>
      <c r="C472" s="21" t="s">
        <v>360</v>
      </c>
      <c r="D472" s="21" t="s">
        <v>212</v>
      </c>
      <c r="E472" s="110">
        <v>76</v>
      </c>
      <c r="F472" s="110">
        <v>0</v>
      </c>
      <c r="G472" s="110">
        <v>175</v>
      </c>
      <c r="H472" s="110">
        <v>4095</v>
      </c>
      <c r="I472" s="110">
        <v>4270</v>
      </c>
      <c r="J472" s="110">
        <f t="shared" si="38"/>
        <v>-4270</v>
      </c>
      <c r="K472" s="110">
        <f t="shared" si="39"/>
        <v>0</v>
      </c>
      <c r="L472" s="110">
        <f t="shared" si="39"/>
        <v>2302.6315789473688</v>
      </c>
      <c r="M472" s="110">
        <f t="shared" si="39"/>
        <v>53881.57894736842</v>
      </c>
      <c r="N472" s="110">
        <f t="shared" si="39"/>
        <v>56184.210526315786</v>
      </c>
      <c r="O472" s="110">
        <f t="shared" si="39"/>
        <v>-56184.210526315786</v>
      </c>
    </row>
    <row r="473" spans="1:15">
      <c r="A473" s="108" t="s">
        <v>376</v>
      </c>
      <c r="B473" s="108">
        <v>8719</v>
      </c>
      <c r="C473" s="108" t="s">
        <v>361</v>
      </c>
      <c r="D473" s="108" t="s">
        <v>175</v>
      </c>
      <c r="E473" s="109">
        <v>58</v>
      </c>
      <c r="F473" s="109"/>
      <c r="G473" s="109"/>
      <c r="H473" s="109"/>
      <c r="I473" s="109"/>
      <c r="J473" s="109">
        <f t="shared" si="38"/>
        <v>0</v>
      </c>
      <c r="K473" s="109">
        <f t="shared" si="39"/>
        <v>0</v>
      </c>
      <c r="L473" s="109">
        <f t="shared" si="39"/>
        <v>0</v>
      </c>
      <c r="M473" s="109">
        <f t="shared" si="39"/>
        <v>0</v>
      </c>
      <c r="N473" s="109">
        <f t="shared" si="39"/>
        <v>0</v>
      </c>
      <c r="O473" s="109">
        <f t="shared" si="39"/>
        <v>0</v>
      </c>
    </row>
    <row r="474" spans="1:15">
      <c r="A474" s="21" t="s">
        <v>376</v>
      </c>
      <c r="B474" s="21">
        <v>8720</v>
      </c>
      <c r="C474" s="21" t="s">
        <v>363</v>
      </c>
      <c r="D474" s="21" t="s">
        <v>205</v>
      </c>
      <c r="E474" s="110">
        <v>58</v>
      </c>
      <c r="F474" s="110">
        <v>0</v>
      </c>
      <c r="G474" s="110">
        <v>0</v>
      </c>
      <c r="H474" s="110">
        <v>1324.1669999999999</v>
      </c>
      <c r="I474" s="110">
        <v>1324.1669999999999</v>
      </c>
      <c r="J474" s="110">
        <f t="shared" si="38"/>
        <v>-1324.1669999999999</v>
      </c>
      <c r="K474" s="110">
        <f t="shared" si="39"/>
        <v>0</v>
      </c>
      <c r="L474" s="110">
        <f t="shared" si="39"/>
        <v>0</v>
      </c>
      <c r="M474" s="110">
        <f t="shared" si="39"/>
        <v>22830.46551724138</v>
      </c>
      <c r="N474" s="110">
        <f t="shared" si="39"/>
        <v>22830.46551724138</v>
      </c>
      <c r="O474" s="110">
        <f t="shared" si="39"/>
        <v>-22830.46551724138</v>
      </c>
    </row>
    <row r="475" spans="1:15">
      <c r="A475" s="108" t="s">
        <v>376</v>
      </c>
      <c r="B475" s="108">
        <v>8721</v>
      </c>
      <c r="C475" s="108" t="s">
        <v>362</v>
      </c>
      <c r="D475" s="108" t="s">
        <v>171</v>
      </c>
      <c r="E475" s="109">
        <v>56</v>
      </c>
      <c r="F475" s="109"/>
      <c r="G475" s="109"/>
      <c r="H475" s="109"/>
      <c r="I475" s="109"/>
      <c r="J475" s="109">
        <f t="shared" si="38"/>
        <v>0</v>
      </c>
      <c r="K475" s="109">
        <f t="shared" si="39"/>
        <v>0</v>
      </c>
      <c r="L475" s="109">
        <f t="shared" si="39"/>
        <v>0</v>
      </c>
      <c r="M475" s="109">
        <f t="shared" si="39"/>
        <v>0</v>
      </c>
      <c r="N475" s="109">
        <f t="shared" si="39"/>
        <v>0</v>
      </c>
      <c r="O475" s="109">
        <f t="shared" si="39"/>
        <v>0</v>
      </c>
    </row>
    <row r="476" spans="1:15">
      <c r="A476" s="21" t="s">
        <v>376</v>
      </c>
      <c r="B476" s="21">
        <v>8722</v>
      </c>
      <c r="C476" s="21" t="s">
        <v>364</v>
      </c>
      <c r="D476" s="21" t="s">
        <v>186</v>
      </c>
      <c r="E476" s="110">
        <v>43</v>
      </c>
      <c r="F476" s="110">
        <v>0</v>
      </c>
      <c r="G476" s="110">
        <v>0</v>
      </c>
      <c r="H476" s="110">
        <v>327</v>
      </c>
      <c r="I476" s="110">
        <v>327</v>
      </c>
      <c r="J476" s="110">
        <f t="shared" si="38"/>
        <v>-327</v>
      </c>
      <c r="K476" s="110">
        <f t="shared" si="39"/>
        <v>0</v>
      </c>
      <c r="L476" s="110">
        <f t="shared" si="39"/>
        <v>0</v>
      </c>
      <c r="M476" s="110">
        <f t="shared" si="39"/>
        <v>7604.6511627906975</v>
      </c>
      <c r="N476" s="110">
        <f t="shared" si="39"/>
        <v>7604.6511627906975</v>
      </c>
      <c r="O476" s="110">
        <f t="shared" si="39"/>
        <v>-7604.6511627906975</v>
      </c>
    </row>
    <row r="477" spans="1:15"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</row>
    <row r="478" spans="1:15">
      <c r="E478" s="111">
        <f>SUM(E403:E476)</f>
        <v>348450</v>
      </c>
      <c r="F478" s="111">
        <f t="shared" ref="F478:J478" si="40">SUM(F403:F476)</f>
        <v>606571.62800000003</v>
      </c>
      <c r="G478" s="111">
        <f t="shared" si="40"/>
        <v>1125067.3890000002</v>
      </c>
      <c r="H478" s="111">
        <f t="shared" si="40"/>
        <v>3078877.7280000011</v>
      </c>
      <c r="I478" s="111">
        <f t="shared" si="40"/>
        <v>4203945.1170000015</v>
      </c>
      <c r="J478" s="111">
        <f t="shared" si="40"/>
        <v>-3597373.4890000015</v>
      </c>
      <c r="K478" s="111">
        <f t="shared" ref="K478:O478" si="41">(F478/$E478)*1000</f>
        <v>1740.7709226574832</v>
      </c>
      <c r="L478" s="111">
        <f t="shared" si="41"/>
        <v>3228.7771244080936</v>
      </c>
      <c r="M478" s="111">
        <f t="shared" si="41"/>
        <v>8835.9240292724953</v>
      </c>
      <c r="N478" s="111">
        <f t="shared" si="41"/>
        <v>12064.701153680589</v>
      </c>
      <c r="O478" s="111">
        <f t="shared" si="41"/>
        <v>-10323.930231023107</v>
      </c>
    </row>
    <row r="479" spans="1:15"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</row>
    <row r="480" spans="1:15">
      <c r="D480" s="115" t="s">
        <v>86</v>
      </c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</row>
    <row r="481" spans="1:15">
      <c r="D481" s="116" t="s">
        <v>279</v>
      </c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</row>
    <row r="482" spans="1:15">
      <c r="A482" s="108" t="s">
        <v>377</v>
      </c>
      <c r="B482" s="108">
        <v>0</v>
      </c>
      <c r="C482" s="108" t="s">
        <v>293</v>
      </c>
      <c r="D482" s="108" t="s">
        <v>18</v>
      </c>
      <c r="E482" s="109">
        <v>126041</v>
      </c>
      <c r="F482" s="109">
        <v>1808325.9950000001</v>
      </c>
      <c r="G482" s="109">
        <v>661461.59199999995</v>
      </c>
      <c r="H482" s="109">
        <v>1182873.446</v>
      </c>
      <c r="I482" s="109">
        <v>1844335.0379999999</v>
      </c>
      <c r="J482" s="109">
        <f t="shared" ref="J482:J545" si="42">F482-I482</f>
        <v>-36009.04299999983</v>
      </c>
      <c r="K482" s="109">
        <f t="shared" ref="K482:O513" si="43">(F482/$E482)*1000</f>
        <v>14347.125102149301</v>
      </c>
      <c r="L482" s="109">
        <f t="shared" si="43"/>
        <v>5247.9874961322103</v>
      </c>
      <c r="M482" s="109">
        <f t="shared" si="43"/>
        <v>9384.8306979474928</v>
      </c>
      <c r="N482" s="109">
        <f t="shared" si="43"/>
        <v>14632.818194079704</v>
      </c>
      <c r="O482" s="109">
        <f t="shared" si="43"/>
        <v>-285.69309193040226</v>
      </c>
    </row>
    <row r="483" spans="1:15">
      <c r="A483" s="21" t="s">
        <v>377</v>
      </c>
      <c r="B483" s="21">
        <v>1000</v>
      </c>
      <c r="C483" s="21" t="s">
        <v>294</v>
      </c>
      <c r="D483" s="21" t="s">
        <v>159</v>
      </c>
      <c r="E483" s="110">
        <v>35970</v>
      </c>
      <c r="F483" s="110">
        <v>404167.83600000001</v>
      </c>
      <c r="G483" s="110">
        <v>0</v>
      </c>
      <c r="H483" s="110">
        <v>455421.435</v>
      </c>
      <c r="I483" s="110">
        <v>455421.435</v>
      </c>
      <c r="J483" s="110">
        <f t="shared" si="42"/>
        <v>-51253.598999999987</v>
      </c>
      <c r="K483" s="110">
        <f t="shared" si="43"/>
        <v>11236.24787322769</v>
      </c>
      <c r="L483" s="110">
        <f t="shared" si="43"/>
        <v>0</v>
      </c>
      <c r="M483" s="110">
        <f t="shared" si="43"/>
        <v>12661.146371976647</v>
      </c>
      <c r="N483" s="110">
        <f t="shared" si="43"/>
        <v>12661.146371976647</v>
      </c>
      <c r="O483" s="110">
        <f t="shared" si="43"/>
        <v>-1424.8984987489571</v>
      </c>
    </row>
    <row r="484" spans="1:15">
      <c r="A484" s="108" t="s">
        <v>377</v>
      </c>
      <c r="B484" s="108">
        <v>1100</v>
      </c>
      <c r="C484" s="108" t="s">
        <v>295</v>
      </c>
      <c r="D484" s="108" t="s">
        <v>162</v>
      </c>
      <c r="E484" s="109">
        <v>29412</v>
      </c>
      <c r="F484" s="109">
        <v>342631.14299999998</v>
      </c>
      <c r="G484" s="109">
        <v>0</v>
      </c>
      <c r="H484" s="109">
        <v>348727.13900000002</v>
      </c>
      <c r="I484" s="109">
        <v>348727.13900000002</v>
      </c>
      <c r="J484" s="109">
        <f t="shared" si="42"/>
        <v>-6095.9960000000428</v>
      </c>
      <c r="K484" s="109">
        <f t="shared" si="43"/>
        <v>11649.365667074664</v>
      </c>
      <c r="L484" s="109">
        <f t="shared" si="43"/>
        <v>0</v>
      </c>
      <c r="M484" s="109">
        <f t="shared" si="43"/>
        <v>11856.627872977017</v>
      </c>
      <c r="N484" s="109">
        <f t="shared" si="43"/>
        <v>11856.627872977017</v>
      </c>
      <c r="O484" s="109">
        <f t="shared" si="43"/>
        <v>-207.26220590235422</v>
      </c>
    </row>
    <row r="485" spans="1:15">
      <c r="A485" s="21" t="s">
        <v>377</v>
      </c>
      <c r="B485" s="21">
        <v>1300</v>
      </c>
      <c r="C485" s="21" t="s">
        <v>296</v>
      </c>
      <c r="D485" s="21" t="s">
        <v>196</v>
      </c>
      <c r="E485" s="110">
        <v>18787</v>
      </c>
      <c r="F485" s="110">
        <v>325506.55200000003</v>
      </c>
      <c r="G485" s="110">
        <v>7226.7709999999997</v>
      </c>
      <c r="H485" s="110">
        <v>352046.12699999998</v>
      </c>
      <c r="I485" s="110">
        <v>359272.89799999999</v>
      </c>
      <c r="J485" s="110">
        <f t="shared" si="42"/>
        <v>-33766.345999999961</v>
      </c>
      <c r="K485" s="110">
        <f t="shared" si="43"/>
        <v>17326.159152605527</v>
      </c>
      <c r="L485" s="110">
        <f t="shared" si="43"/>
        <v>384.66870708468622</v>
      </c>
      <c r="M485" s="110">
        <f t="shared" si="43"/>
        <v>18738.815510725501</v>
      </c>
      <c r="N485" s="110">
        <f t="shared" si="43"/>
        <v>19123.484217810186</v>
      </c>
      <c r="O485" s="110">
        <f t="shared" si="43"/>
        <v>-1797.3250652046609</v>
      </c>
    </row>
    <row r="486" spans="1:15">
      <c r="A486" s="108" t="s">
        <v>377</v>
      </c>
      <c r="B486" s="108">
        <v>1400</v>
      </c>
      <c r="C486" s="108" t="s">
        <v>297</v>
      </c>
      <c r="D486" s="108" t="s">
        <v>165</v>
      </c>
      <c r="E486" s="109">
        <v>17805</v>
      </c>
      <c r="F486" s="109">
        <v>284876.02600000001</v>
      </c>
      <c r="G486" s="109">
        <v>0</v>
      </c>
      <c r="H486" s="109">
        <v>273641.80900000001</v>
      </c>
      <c r="I486" s="109">
        <v>273641.80900000001</v>
      </c>
      <c r="J486" s="109">
        <f t="shared" si="42"/>
        <v>11234.217000000004</v>
      </c>
      <c r="K486" s="109">
        <f t="shared" si="43"/>
        <v>15999.776804268464</v>
      </c>
      <c r="L486" s="109">
        <f t="shared" si="43"/>
        <v>0</v>
      </c>
      <c r="M486" s="109">
        <f t="shared" si="43"/>
        <v>15368.818253299634</v>
      </c>
      <c r="N486" s="109">
        <f t="shared" si="43"/>
        <v>15368.818253299634</v>
      </c>
      <c r="O486" s="109">
        <f t="shared" si="43"/>
        <v>630.95855096882929</v>
      </c>
    </row>
    <row r="487" spans="1:15">
      <c r="A487" s="21" t="s">
        <v>377</v>
      </c>
      <c r="B487" s="21">
        <v>1604</v>
      </c>
      <c r="C487" s="21" t="s">
        <v>298</v>
      </c>
      <c r="D487" s="21" t="s">
        <v>161</v>
      </c>
      <c r="E487" s="110">
        <v>15709</v>
      </c>
      <c r="F487" s="110">
        <v>125243.84600000001</v>
      </c>
      <c r="G487" s="110">
        <v>0</v>
      </c>
      <c r="H487" s="110">
        <v>206613.242</v>
      </c>
      <c r="I487" s="110">
        <v>206613.242</v>
      </c>
      <c r="J487" s="110">
        <f t="shared" si="42"/>
        <v>-81369.395999999993</v>
      </c>
      <c r="K487" s="110">
        <f t="shared" si="43"/>
        <v>7972.7446686612775</v>
      </c>
      <c r="L487" s="110">
        <f t="shared" si="43"/>
        <v>0</v>
      </c>
      <c r="M487" s="110">
        <f t="shared" si="43"/>
        <v>13152.539435992105</v>
      </c>
      <c r="N487" s="110">
        <f t="shared" si="43"/>
        <v>13152.539435992105</v>
      </c>
      <c r="O487" s="110">
        <f t="shared" si="43"/>
        <v>-5179.794767330829</v>
      </c>
    </row>
    <row r="488" spans="1:15">
      <c r="A488" s="108" t="s">
        <v>377</v>
      </c>
      <c r="B488" s="108">
        <v>1606</v>
      </c>
      <c r="C488" s="108" t="s">
        <v>299</v>
      </c>
      <c r="D488" s="108" t="s">
        <v>163</v>
      </c>
      <c r="E488" s="109">
        <v>10556</v>
      </c>
      <c r="F488" s="109">
        <v>94946.024999999994</v>
      </c>
      <c r="G488" s="109">
        <v>860.82100000000003</v>
      </c>
      <c r="H488" s="109">
        <v>132394.10699999999</v>
      </c>
      <c r="I488" s="109">
        <v>133254.92800000001</v>
      </c>
      <c r="J488" s="109">
        <f t="shared" si="42"/>
        <v>-38308.90300000002</v>
      </c>
      <c r="K488" s="109">
        <f t="shared" si="43"/>
        <v>8994.5078628268275</v>
      </c>
      <c r="L488" s="109">
        <f t="shared" si="43"/>
        <v>81.548029556650249</v>
      </c>
      <c r="M488" s="109">
        <f t="shared" si="43"/>
        <v>12542.071523304281</v>
      </c>
      <c r="N488" s="109">
        <f t="shared" si="43"/>
        <v>12623.619552860933</v>
      </c>
      <c r="O488" s="109">
        <f t="shared" si="43"/>
        <v>-3629.1116900341058</v>
      </c>
    </row>
    <row r="489" spans="1:15">
      <c r="A489" s="21" t="s">
        <v>377</v>
      </c>
      <c r="B489" s="21">
        <v>2000</v>
      </c>
      <c r="C489" s="21" t="s">
        <v>300</v>
      </c>
      <c r="D489" s="21" t="s">
        <v>219</v>
      </c>
      <c r="E489" s="110">
        <v>8995</v>
      </c>
      <c r="F489" s="110">
        <v>165633.65</v>
      </c>
      <c r="G489" s="110">
        <v>11909.855</v>
      </c>
      <c r="H489" s="110">
        <v>202816.579</v>
      </c>
      <c r="I489" s="110">
        <v>214726.43400000001</v>
      </c>
      <c r="J489" s="110">
        <f t="shared" si="42"/>
        <v>-49092.784000000014</v>
      </c>
      <c r="K489" s="110">
        <f t="shared" si="43"/>
        <v>18413.968871595331</v>
      </c>
      <c r="L489" s="110">
        <f t="shared" si="43"/>
        <v>1324.0528071150638</v>
      </c>
      <c r="M489" s="110">
        <f t="shared" si="43"/>
        <v>22547.701945525288</v>
      </c>
      <c r="N489" s="110">
        <f t="shared" si="43"/>
        <v>23871.754752640358</v>
      </c>
      <c r="O489" s="110">
        <f t="shared" si="43"/>
        <v>-5457.7858810450271</v>
      </c>
    </row>
    <row r="490" spans="1:15">
      <c r="A490" s="108" t="s">
        <v>377</v>
      </c>
      <c r="B490" s="108">
        <v>2300</v>
      </c>
      <c r="C490" s="108" t="s">
        <v>301</v>
      </c>
      <c r="D490" s="108" t="s">
        <v>170</v>
      </c>
      <c r="E490" s="109">
        <v>7259</v>
      </c>
      <c r="F490" s="109">
        <v>99212.245999999999</v>
      </c>
      <c r="G490" s="109">
        <v>0</v>
      </c>
      <c r="H490" s="109">
        <v>98824.1</v>
      </c>
      <c r="I490" s="109">
        <v>98824.1</v>
      </c>
      <c r="J490" s="109">
        <f t="shared" si="42"/>
        <v>388.14599999999336</v>
      </c>
      <c r="K490" s="109">
        <f t="shared" si="43"/>
        <v>13667.481195756991</v>
      </c>
      <c r="L490" s="109">
        <f t="shared" si="43"/>
        <v>0</v>
      </c>
      <c r="M490" s="109">
        <f t="shared" si="43"/>
        <v>13614.010194241631</v>
      </c>
      <c r="N490" s="109">
        <f t="shared" si="43"/>
        <v>13614.010194241631</v>
      </c>
      <c r="O490" s="109">
        <f t="shared" si="43"/>
        <v>53.471001515359326</v>
      </c>
    </row>
    <row r="491" spans="1:15">
      <c r="A491" s="21" t="s">
        <v>377</v>
      </c>
      <c r="B491" s="21">
        <v>2503</v>
      </c>
      <c r="C491" s="21" t="s">
        <v>302</v>
      </c>
      <c r="D491" s="21" t="s">
        <v>210</v>
      </c>
      <c r="E491" s="110">
        <v>4777</v>
      </c>
      <c r="F491" s="110">
        <v>5517.0249999999996</v>
      </c>
      <c r="G491" s="110">
        <v>0</v>
      </c>
      <c r="H491" s="110">
        <v>6879.4949999999999</v>
      </c>
      <c r="I491" s="110">
        <v>6879.4949999999999</v>
      </c>
      <c r="J491" s="110">
        <f t="shared" si="42"/>
        <v>-1362.4700000000003</v>
      </c>
      <c r="K491" s="110">
        <f t="shared" si="43"/>
        <v>1154.9141720745238</v>
      </c>
      <c r="L491" s="110">
        <f t="shared" si="43"/>
        <v>0</v>
      </c>
      <c r="M491" s="110">
        <f t="shared" si="43"/>
        <v>1440.1287418882143</v>
      </c>
      <c r="N491" s="110">
        <f t="shared" si="43"/>
        <v>1440.1287418882143</v>
      </c>
      <c r="O491" s="110">
        <f t="shared" si="43"/>
        <v>-285.21456981369062</v>
      </c>
    </row>
    <row r="492" spans="1:15">
      <c r="A492" s="108" t="s">
        <v>377</v>
      </c>
      <c r="B492" s="108">
        <v>2504</v>
      </c>
      <c r="C492" s="108" t="s">
        <v>303</v>
      </c>
      <c r="D492" s="108" t="s">
        <v>160</v>
      </c>
      <c r="E492" s="109">
        <v>4575</v>
      </c>
      <c r="F492" s="109">
        <v>45218.550999999999</v>
      </c>
      <c r="G492" s="109">
        <v>0</v>
      </c>
      <c r="H492" s="109">
        <v>71050.212</v>
      </c>
      <c r="I492" s="109">
        <v>71050.212</v>
      </c>
      <c r="J492" s="109">
        <f t="shared" si="42"/>
        <v>-25831.661</v>
      </c>
      <c r="K492" s="109">
        <f t="shared" si="43"/>
        <v>9883.8362841530052</v>
      </c>
      <c r="L492" s="109">
        <f t="shared" si="43"/>
        <v>0</v>
      </c>
      <c r="M492" s="109">
        <f t="shared" si="43"/>
        <v>15530.100983606557</v>
      </c>
      <c r="N492" s="109">
        <f t="shared" si="43"/>
        <v>15530.100983606557</v>
      </c>
      <c r="O492" s="109">
        <f t="shared" si="43"/>
        <v>-5646.2646994535526</v>
      </c>
    </row>
    <row r="493" spans="1:15">
      <c r="A493" s="21" t="s">
        <v>377</v>
      </c>
      <c r="B493" s="21">
        <v>2506</v>
      </c>
      <c r="C493" s="21" t="s">
        <v>305</v>
      </c>
      <c r="D493" s="21" t="s">
        <v>218</v>
      </c>
      <c r="E493" s="110">
        <v>4284</v>
      </c>
      <c r="F493" s="110">
        <v>125899.469</v>
      </c>
      <c r="G493" s="110">
        <v>0</v>
      </c>
      <c r="H493" s="110">
        <v>145767.88099999999</v>
      </c>
      <c r="I493" s="110">
        <v>145767.88099999999</v>
      </c>
      <c r="J493" s="110">
        <f t="shared" si="42"/>
        <v>-19868.411999999997</v>
      </c>
      <c r="K493" s="110">
        <f t="shared" si="43"/>
        <v>29388.298085901028</v>
      </c>
      <c r="L493" s="110">
        <f t="shared" si="43"/>
        <v>0</v>
      </c>
      <c r="M493" s="110">
        <f t="shared" si="43"/>
        <v>34026.116013071893</v>
      </c>
      <c r="N493" s="110">
        <f t="shared" si="43"/>
        <v>34026.116013071893</v>
      </c>
      <c r="O493" s="110">
        <f t="shared" si="43"/>
        <v>-4637.8179271708668</v>
      </c>
    </row>
    <row r="494" spans="1:15">
      <c r="A494" s="108" t="s">
        <v>377</v>
      </c>
      <c r="B494" s="108">
        <v>3000</v>
      </c>
      <c r="C494" s="108" t="s">
        <v>306</v>
      </c>
      <c r="D494" s="108" t="s">
        <v>189</v>
      </c>
      <c r="E494" s="109">
        <v>3955</v>
      </c>
      <c r="F494" s="109">
        <v>67755.035000000003</v>
      </c>
      <c r="G494" s="109">
        <v>43.89</v>
      </c>
      <c r="H494" s="109">
        <v>108070.22100000001</v>
      </c>
      <c r="I494" s="109">
        <v>108114.111</v>
      </c>
      <c r="J494" s="109">
        <f t="shared" si="42"/>
        <v>-40359.076000000001</v>
      </c>
      <c r="K494" s="109">
        <f t="shared" si="43"/>
        <v>17131.48798988622</v>
      </c>
      <c r="L494" s="109">
        <f t="shared" si="43"/>
        <v>11.097345132743364</v>
      </c>
      <c r="M494" s="109">
        <f t="shared" si="43"/>
        <v>27324.961061946906</v>
      </c>
      <c r="N494" s="109">
        <f t="shared" si="43"/>
        <v>27336.058407079647</v>
      </c>
      <c r="O494" s="109">
        <f t="shared" si="43"/>
        <v>-10204.570417193427</v>
      </c>
    </row>
    <row r="495" spans="1:15">
      <c r="A495" s="21" t="s">
        <v>377</v>
      </c>
      <c r="B495" s="21">
        <v>3506</v>
      </c>
      <c r="C495" s="21" t="s">
        <v>307</v>
      </c>
      <c r="D495" s="21" t="s">
        <v>173</v>
      </c>
      <c r="E495" s="110">
        <v>3745</v>
      </c>
      <c r="F495" s="110">
        <v>2111.1</v>
      </c>
      <c r="G495" s="110">
        <v>0</v>
      </c>
      <c r="H495" s="110">
        <v>1158.25</v>
      </c>
      <c r="I495" s="110">
        <v>1158.25</v>
      </c>
      <c r="J495" s="110">
        <f t="shared" si="42"/>
        <v>952.84999999999991</v>
      </c>
      <c r="K495" s="110">
        <f t="shared" si="43"/>
        <v>563.71161548731641</v>
      </c>
      <c r="L495" s="110">
        <f t="shared" si="43"/>
        <v>0</v>
      </c>
      <c r="M495" s="110">
        <f t="shared" si="43"/>
        <v>309.27903871829102</v>
      </c>
      <c r="N495" s="110">
        <f t="shared" si="43"/>
        <v>309.27903871829102</v>
      </c>
      <c r="O495" s="110">
        <f t="shared" si="43"/>
        <v>254.43257676902536</v>
      </c>
    </row>
    <row r="496" spans="1:15">
      <c r="A496" s="108" t="s">
        <v>377</v>
      </c>
      <c r="B496" s="108">
        <v>3511</v>
      </c>
      <c r="C496" s="108" t="s">
        <v>308</v>
      </c>
      <c r="D496" s="108" t="s">
        <v>181</v>
      </c>
      <c r="E496" s="109">
        <v>3707</v>
      </c>
      <c r="F496" s="109">
        <v>94834.880000000005</v>
      </c>
      <c r="G496" s="109">
        <v>0</v>
      </c>
      <c r="H496" s="109">
        <v>107895.735</v>
      </c>
      <c r="I496" s="109">
        <v>107895.735</v>
      </c>
      <c r="J496" s="109">
        <f t="shared" si="42"/>
        <v>-13060.854999999996</v>
      </c>
      <c r="K496" s="109">
        <f t="shared" si="43"/>
        <v>25582.64904235231</v>
      </c>
      <c r="L496" s="109">
        <f t="shared" si="43"/>
        <v>0</v>
      </c>
      <c r="M496" s="109">
        <f t="shared" si="43"/>
        <v>29105.944159697869</v>
      </c>
      <c r="N496" s="109">
        <f t="shared" si="43"/>
        <v>29105.944159697869</v>
      </c>
      <c r="O496" s="109">
        <f t="shared" si="43"/>
        <v>-3523.2951173455613</v>
      </c>
    </row>
    <row r="497" spans="1:15">
      <c r="A497" s="21" t="s">
        <v>377</v>
      </c>
      <c r="B497" s="21">
        <v>3609</v>
      </c>
      <c r="C497" s="21" t="s">
        <v>309</v>
      </c>
      <c r="D497" s="21" t="s">
        <v>216</v>
      </c>
      <c r="E497" s="110">
        <v>3547</v>
      </c>
      <c r="F497" s="110">
        <v>68354.313999999998</v>
      </c>
      <c r="G497" s="110">
        <v>0</v>
      </c>
      <c r="H497" s="110">
        <v>99276.430999999997</v>
      </c>
      <c r="I497" s="110">
        <v>99276.430999999997</v>
      </c>
      <c r="J497" s="110">
        <f t="shared" si="42"/>
        <v>-30922.116999999998</v>
      </c>
      <c r="K497" s="110">
        <f t="shared" si="43"/>
        <v>19271.021708486041</v>
      </c>
      <c r="L497" s="110">
        <f t="shared" si="43"/>
        <v>0</v>
      </c>
      <c r="M497" s="110">
        <f t="shared" si="43"/>
        <v>27988.844375528613</v>
      </c>
      <c r="N497" s="110">
        <f t="shared" si="43"/>
        <v>27988.844375528613</v>
      </c>
      <c r="O497" s="110">
        <f t="shared" si="43"/>
        <v>-8717.8226670425702</v>
      </c>
    </row>
    <row r="498" spans="1:15">
      <c r="A498" s="108" t="s">
        <v>377</v>
      </c>
      <c r="B498" s="108">
        <v>3709</v>
      </c>
      <c r="C498" s="108" t="s">
        <v>310</v>
      </c>
      <c r="D498" s="108" t="s">
        <v>166</v>
      </c>
      <c r="E498" s="109">
        <v>3323</v>
      </c>
      <c r="F498" s="109">
        <v>43501.572</v>
      </c>
      <c r="G498" s="109">
        <v>0</v>
      </c>
      <c r="H498" s="109">
        <v>40846.207000000002</v>
      </c>
      <c r="I498" s="109">
        <v>40846.207000000002</v>
      </c>
      <c r="J498" s="109">
        <f t="shared" si="42"/>
        <v>2655.364999999998</v>
      </c>
      <c r="K498" s="109">
        <f t="shared" si="43"/>
        <v>13091.053866987662</v>
      </c>
      <c r="L498" s="109">
        <f t="shared" si="43"/>
        <v>0</v>
      </c>
      <c r="M498" s="109">
        <f t="shared" si="43"/>
        <v>12291.967198314776</v>
      </c>
      <c r="N498" s="109">
        <f t="shared" si="43"/>
        <v>12291.967198314776</v>
      </c>
      <c r="O498" s="109">
        <f t="shared" si="43"/>
        <v>799.08666867288537</v>
      </c>
    </row>
    <row r="499" spans="1:15">
      <c r="A499" s="21" t="s">
        <v>377</v>
      </c>
      <c r="B499" s="21">
        <v>3710</v>
      </c>
      <c r="C499" s="21" t="s">
        <v>311</v>
      </c>
      <c r="D499" s="21" t="s">
        <v>197</v>
      </c>
      <c r="E499" s="110">
        <v>3234</v>
      </c>
      <c r="F499" s="110">
        <v>63633.082000000002</v>
      </c>
      <c r="G499" s="110">
        <v>-0.47399999999999998</v>
      </c>
      <c r="H499" s="110">
        <v>58969.709000000003</v>
      </c>
      <c r="I499" s="110">
        <v>58969.235000000001</v>
      </c>
      <c r="J499" s="110">
        <f t="shared" si="42"/>
        <v>4663.8470000000016</v>
      </c>
      <c r="K499" s="110">
        <f t="shared" si="43"/>
        <v>19676.277674706245</v>
      </c>
      <c r="L499" s="110">
        <f t="shared" si="43"/>
        <v>-0.1465677179962894</v>
      </c>
      <c r="M499" s="110">
        <f t="shared" si="43"/>
        <v>18234.294681508967</v>
      </c>
      <c r="N499" s="110">
        <f t="shared" si="43"/>
        <v>18234.148113790972</v>
      </c>
      <c r="O499" s="110">
        <f t="shared" si="43"/>
        <v>1442.1295609152758</v>
      </c>
    </row>
    <row r="500" spans="1:15">
      <c r="A500" s="108" t="s">
        <v>377</v>
      </c>
      <c r="B500" s="108">
        <v>3711</v>
      </c>
      <c r="C500" s="108" t="s">
        <v>312</v>
      </c>
      <c r="D500" s="108" t="s">
        <v>226</v>
      </c>
      <c r="E500" s="109">
        <v>2566</v>
      </c>
      <c r="F500" s="109">
        <v>36558.811999999998</v>
      </c>
      <c r="G500" s="109">
        <v>0</v>
      </c>
      <c r="H500" s="109">
        <v>45992.925999999999</v>
      </c>
      <c r="I500" s="109">
        <v>45992.925999999999</v>
      </c>
      <c r="J500" s="109">
        <f t="shared" si="42"/>
        <v>-9434.1140000000014</v>
      </c>
      <c r="K500" s="109">
        <f t="shared" si="43"/>
        <v>14247.393608729539</v>
      </c>
      <c r="L500" s="109">
        <f t="shared" si="43"/>
        <v>0</v>
      </c>
      <c r="M500" s="109">
        <f t="shared" si="43"/>
        <v>17923.977396726423</v>
      </c>
      <c r="N500" s="109">
        <f t="shared" si="43"/>
        <v>17923.977396726423</v>
      </c>
      <c r="O500" s="109">
        <f t="shared" si="43"/>
        <v>-3676.5837879968826</v>
      </c>
    </row>
    <row r="501" spans="1:15">
      <c r="A501" s="21" t="s">
        <v>377</v>
      </c>
      <c r="B501" s="21">
        <v>3713</v>
      </c>
      <c r="C501" s="21" t="s">
        <v>313</v>
      </c>
      <c r="D501" s="21" t="s">
        <v>217</v>
      </c>
      <c r="E501" s="110">
        <v>2306</v>
      </c>
      <c r="F501" s="110">
        <v>59235.794999999998</v>
      </c>
      <c r="G501" s="110">
        <v>0</v>
      </c>
      <c r="H501" s="110">
        <v>79964.020999999993</v>
      </c>
      <c r="I501" s="110">
        <v>79964.020999999993</v>
      </c>
      <c r="J501" s="110">
        <f t="shared" si="42"/>
        <v>-20728.225999999995</v>
      </c>
      <c r="K501" s="110">
        <f t="shared" si="43"/>
        <v>25687.682133564613</v>
      </c>
      <c r="L501" s="110">
        <f t="shared" si="43"/>
        <v>0</v>
      </c>
      <c r="M501" s="110">
        <f t="shared" si="43"/>
        <v>34676.50520381613</v>
      </c>
      <c r="N501" s="110">
        <f t="shared" si="43"/>
        <v>34676.50520381613</v>
      </c>
      <c r="O501" s="110">
        <f t="shared" si="43"/>
        <v>-8988.8230702515157</v>
      </c>
    </row>
    <row r="502" spans="1:15">
      <c r="A502" s="108" t="s">
        <v>377</v>
      </c>
      <c r="B502" s="108">
        <v>3714</v>
      </c>
      <c r="C502" s="108" t="s">
        <v>314</v>
      </c>
      <c r="D502" s="108" t="s">
        <v>227</v>
      </c>
      <c r="E502" s="109">
        <v>2111</v>
      </c>
      <c r="F502" s="109">
        <v>27132.842000000001</v>
      </c>
      <c r="G502" s="109">
        <v>4476.2060000000001</v>
      </c>
      <c r="H502" s="109">
        <v>55166.633000000002</v>
      </c>
      <c r="I502" s="109">
        <v>59642.839</v>
      </c>
      <c r="J502" s="109">
        <f t="shared" si="42"/>
        <v>-32509.996999999999</v>
      </c>
      <c r="K502" s="109">
        <f t="shared" si="43"/>
        <v>12853.075319753671</v>
      </c>
      <c r="L502" s="109">
        <f t="shared" si="43"/>
        <v>2120.4197063003317</v>
      </c>
      <c r="M502" s="109">
        <f t="shared" si="43"/>
        <v>26132.938417811463</v>
      </c>
      <c r="N502" s="109">
        <f t="shared" si="43"/>
        <v>28253.358124111794</v>
      </c>
      <c r="O502" s="109">
        <f t="shared" si="43"/>
        <v>-15400.282804358123</v>
      </c>
    </row>
    <row r="503" spans="1:15">
      <c r="A503" s="21" t="s">
        <v>377</v>
      </c>
      <c r="B503" s="21">
        <v>3811</v>
      </c>
      <c r="C503" s="21" t="s">
        <v>315</v>
      </c>
      <c r="D503" s="21" t="s">
        <v>198</v>
      </c>
      <c r="E503" s="110">
        <v>2015</v>
      </c>
      <c r="F503" s="110">
        <v>46071.521999999997</v>
      </c>
      <c r="G503" s="110">
        <v>0</v>
      </c>
      <c r="H503" s="110">
        <v>56955.400999999998</v>
      </c>
      <c r="I503" s="110">
        <v>56955.400999999998</v>
      </c>
      <c r="J503" s="110">
        <f t="shared" si="42"/>
        <v>-10883.879000000001</v>
      </c>
      <c r="K503" s="110">
        <f t="shared" si="43"/>
        <v>22864.278908188586</v>
      </c>
      <c r="L503" s="110">
        <f t="shared" si="43"/>
        <v>0</v>
      </c>
      <c r="M503" s="110">
        <f t="shared" si="43"/>
        <v>28265.707692307693</v>
      </c>
      <c r="N503" s="110">
        <f t="shared" si="43"/>
        <v>28265.707692307693</v>
      </c>
      <c r="O503" s="110">
        <f t="shared" si="43"/>
        <v>-5401.4287841191071</v>
      </c>
    </row>
    <row r="504" spans="1:15">
      <c r="A504" s="108" t="s">
        <v>377</v>
      </c>
      <c r="B504" s="108">
        <v>4100</v>
      </c>
      <c r="C504" s="108" t="s">
        <v>317</v>
      </c>
      <c r="D504" s="108" t="s">
        <v>199</v>
      </c>
      <c r="E504" s="109">
        <v>1880</v>
      </c>
      <c r="F504" s="109">
        <v>34371.972000000002</v>
      </c>
      <c r="G504" s="109">
        <v>902.09</v>
      </c>
      <c r="H504" s="109">
        <v>45719.296999999999</v>
      </c>
      <c r="I504" s="109">
        <v>46621.387000000002</v>
      </c>
      <c r="J504" s="109">
        <f t="shared" si="42"/>
        <v>-12249.415000000001</v>
      </c>
      <c r="K504" s="109">
        <f t="shared" si="43"/>
        <v>18282.963829787233</v>
      </c>
      <c r="L504" s="109">
        <f t="shared" si="43"/>
        <v>479.83510638297872</v>
      </c>
      <c r="M504" s="109">
        <f t="shared" si="43"/>
        <v>24318.774999999998</v>
      </c>
      <c r="N504" s="109">
        <f t="shared" si="43"/>
        <v>24798.610106382981</v>
      </c>
      <c r="O504" s="109">
        <f t="shared" si="43"/>
        <v>-6515.6462765957449</v>
      </c>
    </row>
    <row r="505" spans="1:15">
      <c r="A505" s="21" t="s">
        <v>377</v>
      </c>
      <c r="B505" s="21">
        <v>4200</v>
      </c>
      <c r="C505" s="21" t="s">
        <v>316</v>
      </c>
      <c r="D505" s="21" t="s">
        <v>223</v>
      </c>
      <c r="E505" s="110">
        <v>1798</v>
      </c>
      <c r="F505" s="110">
        <v>38724.303999999996</v>
      </c>
      <c r="G505" s="110">
        <v>2.9060000000000001</v>
      </c>
      <c r="H505" s="110">
        <v>64745.902999999998</v>
      </c>
      <c r="I505" s="110">
        <v>64748.809000000001</v>
      </c>
      <c r="J505" s="110">
        <f t="shared" si="42"/>
        <v>-26024.505000000005</v>
      </c>
      <c r="K505" s="110">
        <f t="shared" si="43"/>
        <v>21537.432703003335</v>
      </c>
      <c r="L505" s="110">
        <f t="shared" si="43"/>
        <v>1.6162402669632925</v>
      </c>
      <c r="M505" s="110">
        <f t="shared" si="43"/>
        <v>36009.95717463849</v>
      </c>
      <c r="N505" s="110">
        <f t="shared" si="43"/>
        <v>36011.573414905448</v>
      </c>
      <c r="O505" s="110">
        <f t="shared" si="43"/>
        <v>-14474.140711902117</v>
      </c>
    </row>
    <row r="506" spans="1:15">
      <c r="A506" s="108" t="s">
        <v>377</v>
      </c>
      <c r="B506" s="108">
        <v>4502</v>
      </c>
      <c r="C506" s="108" t="s">
        <v>1254</v>
      </c>
      <c r="D506" s="108" t="s">
        <v>167</v>
      </c>
      <c r="E506" s="109">
        <v>1779</v>
      </c>
      <c r="F506" s="109">
        <v>24749.141</v>
      </c>
      <c r="G506" s="109">
        <v>0</v>
      </c>
      <c r="H506" s="109">
        <v>27982.914000000001</v>
      </c>
      <c r="I506" s="109">
        <v>27982.914000000001</v>
      </c>
      <c r="J506" s="109">
        <f t="shared" si="42"/>
        <v>-3233.773000000001</v>
      </c>
      <c r="K506" s="109">
        <f t="shared" si="43"/>
        <v>13911.82743114109</v>
      </c>
      <c r="L506" s="109">
        <f t="shared" si="43"/>
        <v>0</v>
      </c>
      <c r="M506" s="109">
        <f t="shared" si="43"/>
        <v>15729.575042158518</v>
      </c>
      <c r="N506" s="109">
        <f t="shared" si="43"/>
        <v>15729.575042158518</v>
      </c>
      <c r="O506" s="109">
        <f t="shared" si="43"/>
        <v>-1817.7476110174262</v>
      </c>
    </row>
    <row r="507" spans="1:15">
      <c r="A507" s="21" t="s">
        <v>377</v>
      </c>
      <c r="B507" s="21">
        <v>4604</v>
      </c>
      <c r="C507" s="21" t="s">
        <v>318</v>
      </c>
      <c r="D507" s="21" t="s">
        <v>178</v>
      </c>
      <c r="E507" s="110">
        <v>1641</v>
      </c>
      <c r="F507" s="110">
        <v>24807.401999999998</v>
      </c>
      <c r="G507" s="110">
        <v>630.66</v>
      </c>
      <c r="H507" s="110">
        <v>37457.203999999998</v>
      </c>
      <c r="I507" s="110">
        <v>38087.864000000001</v>
      </c>
      <c r="J507" s="110">
        <f t="shared" si="42"/>
        <v>-13280.462000000003</v>
      </c>
      <c r="K507" s="110">
        <f t="shared" si="43"/>
        <v>15117.24680073126</v>
      </c>
      <c r="L507" s="110">
        <f t="shared" si="43"/>
        <v>384.31444241316268</v>
      </c>
      <c r="M507" s="110">
        <f t="shared" si="43"/>
        <v>22825.840341255331</v>
      </c>
      <c r="N507" s="110">
        <f t="shared" si="43"/>
        <v>23210.154783668495</v>
      </c>
      <c r="O507" s="110">
        <f t="shared" si="43"/>
        <v>-8092.9079829372358</v>
      </c>
    </row>
    <row r="508" spans="1:15">
      <c r="A508" s="108" t="s">
        <v>377</v>
      </c>
      <c r="B508" s="108">
        <v>4607</v>
      </c>
      <c r="C508" s="108" t="s">
        <v>319</v>
      </c>
      <c r="D508" s="108" t="s">
        <v>224</v>
      </c>
      <c r="E508" s="109">
        <v>1610</v>
      </c>
      <c r="F508" s="109">
        <v>44094.44</v>
      </c>
      <c r="G508" s="109">
        <v>0</v>
      </c>
      <c r="H508" s="109">
        <v>60011.201000000001</v>
      </c>
      <c r="I508" s="109">
        <v>60011.201000000001</v>
      </c>
      <c r="J508" s="109">
        <f t="shared" si="42"/>
        <v>-15916.760999999999</v>
      </c>
      <c r="K508" s="109">
        <f t="shared" si="43"/>
        <v>27387.850931677018</v>
      </c>
      <c r="L508" s="109">
        <f t="shared" si="43"/>
        <v>0</v>
      </c>
      <c r="M508" s="109">
        <f t="shared" si="43"/>
        <v>37274.037888198756</v>
      </c>
      <c r="N508" s="109">
        <f t="shared" si="43"/>
        <v>37274.037888198756</v>
      </c>
      <c r="O508" s="109">
        <f t="shared" si="43"/>
        <v>-9886.1869565217385</v>
      </c>
    </row>
    <row r="509" spans="1:15">
      <c r="A509" s="21" t="s">
        <v>377</v>
      </c>
      <c r="B509" s="21">
        <v>4803</v>
      </c>
      <c r="C509" s="21" t="s">
        <v>1255</v>
      </c>
      <c r="D509" s="21" t="s">
        <v>168</v>
      </c>
      <c r="E509" s="110">
        <v>1595</v>
      </c>
      <c r="F509" s="110">
        <v>23177.762999999999</v>
      </c>
      <c r="G509" s="110">
        <v>0</v>
      </c>
      <c r="H509" s="110">
        <v>23190.161</v>
      </c>
      <c r="I509" s="110">
        <v>23190.161</v>
      </c>
      <c r="J509" s="110">
        <f t="shared" si="42"/>
        <v>-12.398000000001048</v>
      </c>
      <c r="K509" s="110">
        <f t="shared" si="43"/>
        <v>14531.512852664577</v>
      </c>
      <c r="L509" s="110">
        <f t="shared" si="43"/>
        <v>0</v>
      </c>
      <c r="M509" s="110">
        <f t="shared" si="43"/>
        <v>14539.285893416927</v>
      </c>
      <c r="N509" s="110">
        <f t="shared" si="43"/>
        <v>14539.285893416927</v>
      </c>
      <c r="O509" s="110">
        <f t="shared" si="43"/>
        <v>-7.7730407523517542</v>
      </c>
    </row>
    <row r="510" spans="1:15">
      <c r="A510" s="108" t="s">
        <v>377</v>
      </c>
      <c r="B510" s="108">
        <v>4901</v>
      </c>
      <c r="C510" s="108" t="s">
        <v>320</v>
      </c>
      <c r="D510" s="108" t="s">
        <v>169</v>
      </c>
      <c r="E510" s="109">
        <v>1268</v>
      </c>
      <c r="F510" s="109">
        <v>19201.213</v>
      </c>
      <c r="G510" s="109">
        <v>0</v>
      </c>
      <c r="H510" s="109">
        <v>18199.685000000001</v>
      </c>
      <c r="I510" s="109">
        <v>18199.685000000001</v>
      </c>
      <c r="J510" s="109">
        <f t="shared" si="42"/>
        <v>1001.5279999999984</v>
      </c>
      <c r="K510" s="109">
        <f t="shared" si="43"/>
        <v>15142.912460567823</v>
      </c>
      <c r="L510" s="109">
        <f t="shared" si="43"/>
        <v>0</v>
      </c>
      <c r="M510" s="109">
        <f t="shared" si="43"/>
        <v>14353.063880126185</v>
      </c>
      <c r="N510" s="109">
        <f t="shared" si="43"/>
        <v>14353.063880126185</v>
      </c>
      <c r="O510" s="109">
        <f t="shared" si="43"/>
        <v>789.84858044163923</v>
      </c>
    </row>
    <row r="511" spans="1:15">
      <c r="A511" s="21" t="s">
        <v>377</v>
      </c>
      <c r="B511" s="21">
        <v>4902</v>
      </c>
      <c r="C511" s="21" t="s">
        <v>322</v>
      </c>
      <c r="D511" s="21" t="s">
        <v>190</v>
      </c>
      <c r="E511" s="110">
        <v>1193</v>
      </c>
      <c r="F511" s="110">
        <v>21007.758000000002</v>
      </c>
      <c r="G511" s="110">
        <v>3.923</v>
      </c>
      <c r="H511" s="110">
        <v>51207.790999999997</v>
      </c>
      <c r="I511" s="110">
        <v>51211.714</v>
      </c>
      <c r="J511" s="110">
        <f t="shared" si="42"/>
        <v>-30203.955999999998</v>
      </c>
      <c r="K511" s="110">
        <f t="shared" si="43"/>
        <v>17609.185247275775</v>
      </c>
      <c r="L511" s="110">
        <f t="shared" si="43"/>
        <v>3.2883487007544008</v>
      </c>
      <c r="M511" s="110">
        <f t="shared" si="43"/>
        <v>42923.546521374679</v>
      </c>
      <c r="N511" s="110">
        <f t="shared" si="43"/>
        <v>42926.834870075436</v>
      </c>
      <c r="O511" s="110">
        <f t="shared" si="43"/>
        <v>-25317.649622799665</v>
      </c>
    </row>
    <row r="512" spans="1:15">
      <c r="A512" s="108" t="s">
        <v>377</v>
      </c>
      <c r="B512" s="108">
        <v>4911</v>
      </c>
      <c r="C512" s="108" t="s">
        <v>321</v>
      </c>
      <c r="D512" s="108" t="s">
        <v>176</v>
      </c>
      <c r="E512" s="109">
        <v>1177</v>
      </c>
      <c r="F512" s="109">
        <v>26536.848000000002</v>
      </c>
      <c r="G512" s="109">
        <v>0</v>
      </c>
      <c r="H512" s="109">
        <v>29208.136999999999</v>
      </c>
      <c r="I512" s="109">
        <v>29208.136999999999</v>
      </c>
      <c r="J512" s="109">
        <f t="shared" si="42"/>
        <v>-2671.288999999997</v>
      </c>
      <c r="K512" s="109">
        <f t="shared" si="43"/>
        <v>22546.175021240444</v>
      </c>
      <c r="L512" s="109">
        <f t="shared" si="43"/>
        <v>0</v>
      </c>
      <c r="M512" s="109">
        <f t="shared" si="43"/>
        <v>24815.749362786748</v>
      </c>
      <c r="N512" s="109">
        <f t="shared" si="43"/>
        <v>24815.749362786748</v>
      </c>
      <c r="O512" s="109">
        <f t="shared" si="43"/>
        <v>-2269.5743415463016</v>
      </c>
    </row>
    <row r="513" spans="1:15">
      <c r="A513" s="21" t="s">
        <v>377</v>
      </c>
      <c r="B513" s="21">
        <v>5200</v>
      </c>
      <c r="C513" s="21" t="s">
        <v>323</v>
      </c>
      <c r="D513" s="21" t="s">
        <v>230</v>
      </c>
      <c r="E513" s="110">
        <v>1115</v>
      </c>
      <c r="F513" s="110">
        <v>62630.3</v>
      </c>
      <c r="G513" s="110">
        <v>59.494999999999997</v>
      </c>
      <c r="H513" s="110">
        <v>75402.264999999999</v>
      </c>
      <c r="I513" s="110">
        <v>75461.759999999995</v>
      </c>
      <c r="J513" s="110">
        <f t="shared" si="42"/>
        <v>-12831.459999999992</v>
      </c>
      <c r="K513" s="110">
        <f t="shared" si="43"/>
        <v>56170.672645739913</v>
      </c>
      <c r="L513" s="110">
        <f t="shared" si="43"/>
        <v>53.358744394618832</v>
      </c>
      <c r="M513" s="110">
        <f t="shared" si="43"/>
        <v>67625.349775784751</v>
      </c>
      <c r="N513" s="110">
        <f t="shared" si="43"/>
        <v>67678.708520179367</v>
      </c>
      <c r="O513" s="110">
        <f t="shared" si="43"/>
        <v>-11508.035874439454</v>
      </c>
    </row>
    <row r="514" spans="1:15">
      <c r="A514" s="108" t="s">
        <v>377</v>
      </c>
      <c r="B514" s="108">
        <v>5508</v>
      </c>
      <c r="C514" s="108" t="s">
        <v>325</v>
      </c>
      <c r="D514" s="108" t="s">
        <v>184</v>
      </c>
      <c r="E514" s="109">
        <v>1024</v>
      </c>
      <c r="F514" s="109">
        <v>47693.116999999998</v>
      </c>
      <c r="G514" s="109">
        <v>0</v>
      </c>
      <c r="H514" s="109">
        <v>53367.654000000002</v>
      </c>
      <c r="I514" s="109">
        <v>53367.654000000002</v>
      </c>
      <c r="J514" s="109">
        <f t="shared" si="42"/>
        <v>-5674.5370000000039</v>
      </c>
      <c r="K514" s="109">
        <f t="shared" ref="K514:O545" si="44">(F514/$E514)*1000</f>
        <v>46575.3095703125</v>
      </c>
      <c r="L514" s="109">
        <f t="shared" si="44"/>
        <v>0</v>
      </c>
      <c r="M514" s="109">
        <f t="shared" si="44"/>
        <v>52116.849609375</v>
      </c>
      <c r="N514" s="109">
        <f t="shared" si="44"/>
        <v>52116.849609375</v>
      </c>
      <c r="O514" s="109">
        <f t="shared" si="44"/>
        <v>-5541.5400390625036</v>
      </c>
    </row>
    <row r="515" spans="1:15">
      <c r="A515" s="21" t="s">
        <v>377</v>
      </c>
      <c r="B515" s="21">
        <v>5604</v>
      </c>
      <c r="C515" s="21" t="s">
        <v>324</v>
      </c>
      <c r="D515" s="21" t="s">
        <v>200</v>
      </c>
      <c r="E515" s="110">
        <v>1016</v>
      </c>
      <c r="F515" s="110">
        <v>23734.986000000001</v>
      </c>
      <c r="G515" s="110">
        <v>1948.9280000000001</v>
      </c>
      <c r="H515" s="110">
        <v>38608.517</v>
      </c>
      <c r="I515" s="110">
        <v>40557.445</v>
      </c>
      <c r="J515" s="110">
        <f t="shared" si="42"/>
        <v>-16822.458999999999</v>
      </c>
      <c r="K515" s="110">
        <f t="shared" si="44"/>
        <v>23361.206692913387</v>
      </c>
      <c r="L515" s="110">
        <f t="shared" si="44"/>
        <v>1918.2362204724411</v>
      </c>
      <c r="M515" s="110">
        <f t="shared" si="44"/>
        <v>38000.508858267713</v>
      </c>
      <c r="N515" s="110">
        <f t="shared" si="44"/>
        <v>39918.745078740161</v>
      </c>
      <c r="O515" s="110">
        <f t="shared" si="44"/>
        <v>-16557.538385826771</v>
      </c>
    </row>
    <row r="516" spans="1:15">
      <c r="A516" s="108" t="s">
        <v>377</v>
      </c>
      <c r="B516" s="108">
        <v>5609</v>
      </c>
      <c r="C516" s="108" t="s">
        <v>328</v>
      </c>
      <c r="D516" s="108" t="s">
        <v>206</v>
      </c>
      <c r="E516" s="109">
        <v>962</v>
      </c>
      <c r="F516" s="109">
        <v>23646.341</v>
      </c>
      <c r="G516" s="109">
        <v>0</v>
      </c>
      <c r="H516" s="109">
        <v>26621.613000000001</v>
      </c>
      <c r="I516" s="109">
        <v>26621.613000000001</v>
      </c>
      <c r="J516" s="109">
        <f t="shared" si="42"/>
        <v>-2975.2720000000008</v>
      </c>
      <c r="K516" s="109">
        <f t="shared" si="44"/>
        <v>24580.396049896048</v>
      </c>
      <c r="L516" s="109">
        <f t="shared" si="44"/>
        <v>0</v>
      </c>
      <c r="M516" s="109">
        <f t="shared" si="44"/>
        <v>27673.194386694388</v>
      </c>
      <c r="N516" s="109">
        <f t="shared" si="44"/>
        <v>27673.194386694388</v>
      </c>
      <c r="O516" s="109">
        <f t="shared" si="44"/>
        <v>-3092.7983367983379</v>
      </c>
    </row>
    <row r="517" spans="1:15">
      <c r="A517" s="21" t="s">
        <v>377</v>
      </c>
      <c r="B517" s="21">
        <v>5611</v>
      </c>
      <c r="C517" s="21" t="s">
        <v>326</v>
      </c>
      <c r="D517" s="21" t="s">
        <v>180</v>
      </c>
      <c r="E517" s="110">
        <v>945</v>
      </c>
      <c r="F517" s="110">
        <v>19043.815999999999</v>
      </c>
      <c r="G517" s="110">
        <v>2530.328</v>
      </c>
      <c r="H517" s="110">
        <v>26361.798999999999</v>
      </c>
      <c r="I517" s="110">
        <v>28892.127</v>
      </c>
      <c r="J517" s="110">
        <f t="shared" si="42"/>
        <v>-9848.3110000000015</v>
      </c>
      <c r="K517" s="110">
        <f t="shared" si="44"/>
        <v>20152.186243386244</v>
      </c>
      <c r="L517" s="110">
        <f t="shared" si="44"/>
        <v>2677.5957671957672</v>
      </c>
      <c r="M517" s="110">
        <f t="shared" si="44"/>
        <v>27896.083597883597</v>
      </c>
      <c r="N517" s="110">
        <f t="shared" si="44"/>
        <v>30573.679365079366</v>
      </c>
      <c r="O517" s="110">
        <f t="shared" si="44"/>
        <v>-10421.493121693124</v>
      </c>
    </row>
    <row r="518" spans="1:15">
      <c r="A518" s="108" t="s">
        <v>377</v>
      </c>
      <c r="B518" s="108">
        <v>5612</v>
      </c>
      <c r="C518" s="108" t="s">
        <v>327</v>
      </c>
      <c r="D518" s="108" t="s">
        <v>191</v>
      </c>
      <c r="E518" s="109">
        <v>895</v>
      </c>
      <c r="F518" s="109">
        <v>20162.147000000001</v>
      </c>
      <c r="G518" s="109">
        <v>1421.5170000000001</v>
      </c>
      <c r="H518" s="109">
        <v>30050.602999999999</v>
      </c>
      <c r="I518" s="109">
        <v>31472.12</v>
      </c>
      <c r="J518" s="109">
        <f t="shared" si="42"/>
        <v>-11309.972999999998</v>
      </c>
      <c r="K518" s="109">
        <f t="shared" si="44"/>
        <v>22527.538547486034</v>
      </c>
      <c r="L518" s="109">
        <f t="shared" si="44"/>
        <v>1588.287150837989</v>
      </c>
      <c r="M518" s="109">
        <f t="shared" si="44"/>
        <v>33576.092737430168</v>
      </c>
      <c r="N518" s="109">
        <f t="shared" si="44"/>
        <v>35164.379888268159</v>
      </c>
      <c r="O518" s="109">
        <f t="shared" si="44"/>
        <v>-12636.841340782121</v>
      </c>
    </row>
    <row r="519" spans="1:15">
      <c r="A519" s="21" t="s">
        <v>377</v>
      </c>
      <c r="B519" s="21">
        <v>5706</v>
      </c>
      <c r="C519" s="21" t="s">
        <v>329</v>
      </c>
      <c r="D519" s="21" t="s">
        <v>174</v>
      </c>
      <c r="E519" s="110">
        <v>877</v>
      </c>
      <c r="F519" s="110">
        <v>940.93299999999999</v>
      </c>
      <c r="G519" s="110">
        <v>0</v>
      </c>
      <c r="H519" s="110">
        <v>1250.204</v>
      </c>
      <c r="I519" s="110">
        <v>1250.204</v>
      </c>
      <c r="J519" s="110">
        <f t="shared" si="42"/>
        <v>-309.27099999999996</v>
      </c>
      <c r="K519" s="110">
        <f t="shared" si="44"/>
        <v>1072.8996579247435</v>
      </c>
      <c r="L519" s="110">
        <f t="shared" si="44"/>
        <v>0</v>
      </c>
      <c r="M519" s="110">
        <f t="shared" si="44"/>
        <v>1425.546180159635</v>
      </c>
      <c r="N519" s="110">
        <f t="shared" si="44"/>
        <v>1425.546180159635</v>
      </c>
      <c r="O519" s="110">
        <f t="shared" si="44"/>
        <v>-352.64652223489162</v>
      </c>
    </row>
    <row r="520" spans="1:15">
      <c r="A520" s="108" t="s">
        <v>377</v>
      </c>
      <c r="B520" s="108">
        <v>6000</v>
      </c>
      <c r="C520" s="108" t="s">
        <v>330</v>
      </c>
      <c r="D520" s="108" t="s">
        <v>225</v>
      </c>
      <c r="E520" s="109">
        <v>774</v>
      </c>
      <c r="F520" s="109">
        <v>30605.425999999999</v>
      </c>
      <c r="G520" s="109">
        <v>0</v>
      </c>
      <c r="H520" s="109">
        <v>48081.631000000001</v>
      </c>
      <c r="I520" s="109">
        <v>48081.631000000001</v>
      </c>
      <c r="J520" s="109">
        <f t="shared" si="42"/>
        <v>-17476.205000000002</v>
      </c>
      <c r="K520" s="109">
        <f t="shared" si="44"/>
        <v>39541.894056847545</v>
      </c>
      <c r="L520" s="109">
        <f t="shared" si="44"/>
        <v>0</v>
      </c>
      <c r="M520" s="109">
        <f t="shared" si="44"/>
        <v>62120.97028423773</v>
      </c>
      <c r="N520" s="109">
        <f t="shared" si="44"/>
        <v>62120.97028423773</v>
      </c>
      <c r="O520" s="109">
        <f t="shared" si="44"/>
        <v>-22579.076227390182</v>
      </c>
    </row>
    <row r="521" spans="1:15">
      <c r="A521" s="21" t="s">
        <v>377</v>
      </c>
      <c r="B521" s="21">
        <v>6100</v>
      </c>
      <c r="C521" s="21" t="s">
        <v>337</v>
      </c>
      <c r="D521" s="21" t="s">
        <v>229</v>
      </c>
      <c r="E521" s="110">
        <v>690</v>
      </c>
      <c r="F521" s="110">
        <v>12009.697</v>
      </c>
      <c r="G521" s="110">
        <v>0</v>
      </c>
      <c r="H521" s="110">
        <v>29601.481</v>
      </c>
      <c r="I521" s="110">
        <v>29601.481</v>
      </c>
      <c r="J521" s="110">
        <f t="shared" si="42"/>
        <v>-17591.784</v>
      </c>
      <c r="K521" s="110">
        <f t="shared" si="44"/>
        <v>17405.357971014491</v>
      </c>
      <c r="L521" s="110">
        <f t="shared" si="44"/>
        <v>0</v>
      </c>
      <c r="M521" s="110">
        <f t="shared" si="44"/>
        <v>42900.697101449274</v>
      </c>
      <c r="N521" s="110">
        <f t="shared" si="44"/>
        <v>42900.697101449274</v>
      </c>
      <c r="O521" s="110">
        <f t="shared" si="44"/>
        <v>-25495.339130434782</v>
      </c>
    </row>
    <row r="522" spans="1:15">
      <c r="A522" s="108" t="s">
        <v>377</v>
      </c>
      <c r="B522" s="108">
        <v>6250</v>
      </c>
      <c r="C522" s="108" t="s">
        <v>332</v>
      </c>
      <c r="D522" s="108" t="s">
        <v>209</v>
      </c>
      <c r="E522" s="109">
        <v>676</v>
      </c>
      <c r="F522" s="109">
        <v>17478.420999999998</v>
      </c>
      <c r="G522" s="109">
        <v>0.47899999999999998</v>
      </c>
      <c r="H522" s="109">
        <v>23744.566999999999</v>
      </c>
      <c r="I522" s="109">
        <v>23745.045999999998</v>
      </c>
      <c r="J522" s="109">
        <f t="shared" si="42"/>
        <v>-6266.625</v>
      </c>
      <c r="K522" s="109">
        <f t="shared" si="44"/>
        <v>25855.652366863902</v>
      </c>
      <c r="L522" s="109">
        <f t="shared" si="44"/>
        <v>0.70857988165680474</v>
      </c>
      <c r="M522" s="109">
        <f t="shared" si="44"/>
        <v>35125.099112426033</v>
      </c>
      <c r="N522" s="109">
        <f t="shared" si="44"/>
        <v>35125.807692307688</v>
      </c>
      <c r="O522" s="109">
        <f t="shared" si="44"/>
        <v>-9270.1553254437858</v>
      </c>
    </row>
    <row r="523" spans="1:15">
      <c r="A523" s="21" t="s">
        <v>377</v>
      </c>
      <c r="B523" s="21">
        <v>6400</v>
      </c>
      <c r="C523" s="21" t="s">
        <v>333</v>
      </c>
      <c r="D523" s="21" t="s">
        <v>179</v>
      </c>
      <c r="E523" s="110">
        <v>667</v>
      </c>
      <c r="F523" s="110">
        <v>11810.446</v>
      </c>
      <c r="G523" s="110">
        <v>0</v>
      </c>
      <c r="H523" s="110">
        <v>25915.654999999999</v>
      </c>
      <c r="I523" s="110">
        <v>25915.654999999999</v>
      </c>
      <c r="J523" s="110">
        <f t="shared" si="42"/>
        <v>-14105.208999999999</v>
      </c>
      <c r="K523" s="110">
        <f t="shared" si="44"/>
        <v>17706.8155922039</v>
      </c>
      <c r="L523" s="110">
        <f t="shared" si="44"/>
        <v>0</v>
      </c>
      <c r="M523" s="110">
        <f t="shared" si="44"/>
        <v>38854.055472263863</v>
      </c>
      <c r="N523" s="110">
        <f t="shared" si="44"/>
        <v>38854.055472263863</v>
      </c>
      <c r="O523" s="110">
        <f t="shared" si="44"/>
        <v>-21147.239880059966</v>
      </c>
    </row>
    <row r="524" spans="1:15">
      <c r="A524" s="108" t="s">
        <v>377</v>
      </c>
      <c r="B524" s="108">
        <v>6513</v>
      </c>
      <c r="C524" s="108" t="s">
        <v>335</v>
      </c>
      <c r="D524" s="108" t="s">
        <v>211</v>
      </c>
      <c r="E524" s="109">
        <v>655</v>
      </c>
      <c r="F524" s="109">
        <v>20460.075000000001</v>
      </c>
      <c r="G524" s="109">
        <v>0</v>
      </c>
      <c r="H524" s="109">
        <v>20382.427</v>
      </c>
      <c r="I524" s="109">
        <v>20382.427</v>
      </c>
      <c r="J524" s="109">
        <f t="shared" si="42"/>
        <v>77.648000000001048</v>
      </c>
      <c r="K524" s="109">
        <f t="shared" si="44"/>
        <v>31236.75572519084</v>
      </c>
      <c r="L524" s="109">
        <f t="shared" si="44"/>
        <v>0</v>
      </c>
      <c r="M524" s="109">
        <f t="shared" si="44"/>
        <v>31118.209160305345</v>
      </c>
      <c r="N524" s="109">
        <f t="shared" si="44"/>
        <v>31118.209160305345</v>
      </c>
      <c r="O524" s="109">
        <f t="shared" si="44"/>
        <v>118.54656488549777</v>
      </c>
    </row>
    <row r="525" spans="1:15">
      <c r="A525" s="21" t="s">
        <v>377</v>
      </c>
      <c r="B525" s="21">
        <v>6515</v>
      </c>
      <c r="C525" s="21" t="s">
        <v>336</v>
      </c>
      <c r="D525" s="21" t="s">
        <v>172</v>
      </c>
      <c r="E525" s="110">
        <v>648</v>
      </c>
      <c r="F525" s="110">
        <v>13156.433999999999</v>
      </c>
      <c r="G525" s="110">
        <v>0</v>
      </c>
      <c r="H525" s="110">
        <v>16246.325000000001</v>
      </c>
      <c r="I525" s="110">
        <v>16246.325000000001</v>
      </c>
      <c r="J525" s="110">
        <f t="shared" si="42"/>
        <v>-3089.8910000000014</v>
      </c>
      <c r="K525" s="110">
        <f t="shared" si="44"/>
        <v>20303.138888888887</v>
      </c>
      <c r="L525" s="110">
        <f t="shared" si="44"/>
        <v>0</v>
      </c>
      <c r="M525" s="110">
        <f t="shared" si="44"/>
        <v>25071.489197530867</v>
      </c>
      <c r="N525" s="110">
        <f t="shared" si="44"/>
        <v>25071.489197530867</v>
      </c>
      <c r="O525" s="110">
        <f t="shared" si="44"/>
        <v>-4768.3503086419778</v>
      </c>
    </row>
    <row r="526" spans="1:15">
      <c r="A526" s="108" t="s">
        <v>377</v>
      </c>
      <c r="B526" s="108">
        <v>6601</v>
      </c>
      <c r="C526" s="108" t="s">
        <v>334</v>
      </c>
      <c r="D526" s="108" t="s">
        <v>231</v>
      </c>
      <c r="E526" s="109">
        <v>644</v>
      </c>
      <c r="F526" s="109">
        <v>17498.514999999999</v>
      </c>
      <c r="G526" s="109">
        <v>0</v>
      </c>
      <c r="H526" s="109">
        <v>22399.883999999998</v>
      </c>
      <c r="I526" s="109">
        <v>22399.883999999998</v>
      </c>
      <c r="J526" s="109">
        <f t="shared" si="42"/>
        <v>-4901.3689999999988</v>
      </c>
      <c r="K526" s="109">
        <f t="shared" si="44"/>
        <v>27171.607142857141</v>
      </c>
      <c r="L526" s="109">
        <f t="shared" si="44"/>
        <v>0</v>
      </c>
      <c r="M526" s="109">
        <f t="shared" si="44"/>
        <v>34782.428571428565</v>
      </c>
      <c r="N526" s="109">
        <f t="shared" si="44"/>
        <v>34782.428571428565</v>
      </c>
      <c r="O526" s="109">
        <f t="shared" si="44"/>
        <v>-7610.8214285714266</v>
      </c>
    </row>
    <row r="527" spans="1:15">
      <c r="A527" s="21" t="s">
        <v>377</v>
      </c>
      <c r="B527" s="21">
        <v>6602</v>
      </c>
      <c r="C527" s="21" t="s">
        <v>331</v>
      </c>
      <c r="D527" s="21" t="s">
        <v>220</v>
      </c>
      <c r="E527" s="110">
        <v>633</v>
      </c>
      <c r="F527" s="110">
        <v>17006.897000000001</v>
      </c>
      <c r="G527" s="110">
        <v>0</v>
      </c>
      <c r="H527" s="110">
        <v>24031.103999999999</v>
      </c>
      <c r="I527" s="110">
        <v>24031.103999999999</v>
      </c>
      <c r="J527" s="110">
        <f t="shared" si="42"/>
        <v>-7024.2069999999985</v>
      </c>
      <c r="K527" s="110">
        <f t="shared" si="44"/>
        <v>26867.135860979462</v>
      </c>
      <c r="L527" s="110">
        <f t="shared" si="44"/>
        <v>0</v>
      </c>
      <c r="M527" s="110">
        <f t="shared" si="44"/>
        <v>37963.829383886259</v>
      </c>
      <c r="N527" s="110">
        <f t="shared" si="44"/>
        <v>37963.829383886259</v>
      </c>
      <c r="O527" s="110">
        <f t="shared" si="44"/>
        <v>-11096.693522906789</v>
      </c>
    </row>
    <row r="528" spans="1:15">
      <c r="A528" s="108" t="s">
        <v>377</v>
      </c>
      <c r="B528" s="108">
        <v>6607</v>
      </c>
      <c r="C528" s="108" t="s">
        <v>338</v>
      </c>
      <c r="D528" s="108" t="s">
        <v>201</v>
      </c>
      <c r="E528" s="109">
        <v>580</v>
      </c>
      <c r="F528" s="109">
        <v>14591.021000000001</v>
      </c>
      <c r="G528" s="109">
        <v>0</v>
      </c>
      <c r="H528" s="109">
        <v>21077.021000000001</v>
      </c>
      <c r="I528" s="109">
        <v>21077.021000000001</v>
      </c>
      <c r="J528" s="109">
        <f t="shared" si="42"/>
        <v>-6486</v>
      </c>
      <c r="K528" s="109">
        <f t="shared" si="44"/>
        <v>25156.932758620693</v>
      </c>
      <c r="L528" s="109">
        <f t="shared" si="44"/>
        <v>0</v>
      </c>
      <c r="M528" s="109">
        <f t="shared" si="44"/>
        <v>36339.691379310345</v>
      </c>
      <c r="N528" s="109">
        <f t="shared" si="44"/>
        <v>36339.691379310345</v>
      </c>
      <c r="O528" s="109">
        <f t="shared" si="44"/>
        <v>-11182.758620689656</v>
      </c>
    </row>
    <row r="529" spans="1:15">
      <c r="A529" s="21" t="s">
        <v>377</v>
      </c>
      <c r="B529" s="21">
        <v>6611</v>
      </c>
      <c r="C529" s="21" t="s">
        <v>339</v>
      </c>
      <c r="D529" s="21" t="s">
        <v>221</v>
      </c>
      <c r="E529" s="110">
        <v>560</v>
      </c>
      <c r="F529" s="110">
        <v>19932.808000000001</v>
      </c>
      <c r="G529" s="110">
        <v>0</v>
      </c>
      <c r="H529" s="110">
        <v>26076.05</v>
      </c>
      <c r="I529" s="110">
        <v>26076.05</v>
      </c>
      <c r="J529" s="110">
        <f t="shared" si="42"/>
        <v>-6143.2419999999984</v>
      </c>
      <c r="K529" s="110">
        <f t="shared" si="44"/>
        <v>35594.300000000003</v>
      </c>
      <c r="L529" s="110">
        <f t="shared" si="44"/>
        <v>0</v>
      </c>
      <c r="M529" s="110">
        <f t="shared" si="44"/>
        <v>46564.375</v>
      </c>
      <c r="N529" s="110">
        <f t="shared" si="44"/>
        <v>46564.375</v>
      </c>
      <c r="O529" s="110">
        <f t="shared" si="44"/>
        <v>-10970.074999999997</v>
      </c>
    </row>
    <row r="530" spans="1:15">
      <c r="A530" s="108" t="s">
        <v>377</v>
      </c>
      <c r="B530" s="108">
        <v>6612</v>
      </c>
      <c r="C530" s="108" t="s">
        <v>341</v>
      </c>
      <c r="D530" s="108" t="s">
        <v>204</v>
      </c>
      <c r="E530" s="109">
        <v>493</v>
      </c>
      <c r="F530" s="109">
        <v>6860.4570000000003</v>
      </c>
      <c r="G530" s="109">
        <v>2599.9409999999998</v>
      </c>
      <c r="H530" s="109">
        <v>13978.5</v>
      </c>
      <c r="I530" s="109">
        <v>16578.440999999999</v>
      </c>
      <c r="J530" s="109">
        <f t="shared" si="42"/>
        <v>-9717.9839999999986</v>
      </c>
      <c r="K530" s="109">
        <f t="shared" si="44"/>
        <v>13915.734279918866</v>
      </c>
      <c r="L530" s="109">
        <f t="shared" si="44"/>
        <v>5273.7139959432043</v>
      </c>
      <c r="M530" s="109">
        <f t="shared" si="44"/>
        <v>28353.955375253547</v>
      </c>
      <c r="N530" s="109">
        <f t="shared" si="44"/>
        <v>33627.669371196753</v>
      </c>
      <c r="O530" s="109">
        <f t="shared" si="44"/>
        <v>-19711.935091277886</v>
      </c>
    </row>
    <row r="531" spans="1:15">
      <c r="A531" s="21" t="s">
        <v>377</v>
      </c>
      <c r="B531" s="21">
        <v>6706</v>
      </c>
      <c r="C531" s="21" t="s">
        <v>343</v>
      </c>
      <c r="D531" s="21" t="s">
        <v>202</v>
      </c>
      <c r="E531" s="110">
        <v>483</v>
      </c>
      <c r="F531" s="110">
        <v>9366.7710000000006</v>
      </c>
      <c r="G531" s="110">
        <v>0</v>
      </c>
      <c r="H531" s="110">
        <v>17973.508999999998</v>
      </c>
      <c r="I531" s="110">
        <v>17973.508999999998</v>
      </c>
      <c r="J531" s="110">
        <f t="shared" si="42"/>
        <v>-8606.7379999999976</v>
      </c>
      <c r="K531" s="110">
        <f t="shared" si="44"/>
        <v>19392.900621118013</v>
      </c>
      <c r="L531" s="110">
        <f t="shared" si="44"/>
        <v>0</v>
      </c>
      <c r="M531" s="110">
        <f t="shared" si="44"/>
        <v>37212.233954451345</v>
      </c>
      <c r="N531" s="110">
        <f t="shared" si="44"/>
        <v>37212.233954451345</v>
      </c>
      <c r="O531" s="110">
        <f t="shared" si="44"/>
        <v>-17819.333333333328</v>
      </c>
    </row>
    <row r="532" spans="1:15">
      <c r="A532" s="108" t="s">
        <v>377</v>
      </c>
      <c r="B532" s="108">
        <v>6709</v>
      </c>
      <c r="C532" s="108" t="s">
        <v>345</v>
      </c>
      <c r="D532" s="108" t="s">
        <v>192</v>
      </c>
      <c r="E532" s="109">
        <v>482</v>
      </c>
      <c r="F532" s="109">
        <v>8186.05</v>
      </c>
      <c r="G532" s="109">
        <v>0</v>
      </c>
      <c r="H532" s="109">
        <v>16928.732</v>
      </c>
      <c r="I532" s="109">
        <v>16928.732</v>
      </c>
      <c r="J532" s="109">
        <f t="shared" si="42"/>
        <v>-8742.6820000000007</v>
      </c>
      <c r="K532" s="109">
        <f t="shared" si="44"/>
        <v>16983.50622406639</v>
      </c>
      <c r="L532" s="109">
        <f t="shared" si="44"/>
        <v>0</v>
      </c>
      <c r="M532" s="109">
        <f t="shared" si="44"/>
        <v>35121.850622406637</v>
      </c>
      <c r="N532" s="109">
        <f t="shared" si="44"/>
        <v>35121.850622406637</v>
      </c>
      <c r="O532" s="109">
        <f t="shared" si="44"/>
        <v>-18138.34439834025</v>
      </c>
    </row>
    <row r="533" spans="1:15">
      <c r="A533" s="21" t="s">
        <v>377</v>
      </c>
      <c r="B533" s="21">
        <v>7000</v>
      </c>
      <c r="C533" s="21" t="s">
        <v>340</v>
      </c>
      <c r="D533" s="21" t="s">
        <v>208</v>
      </c>
      <c r="E533" s="110">
        <v>481</v>
      </c>
      <c r="F533" s="110">
        <v>4049.7930000000001</v>
      </c>
      <c r="G533" s="110">
        <v>0</v>
      </c>
      <c r="H533" s="110">
        <v>20819.623</v>
      </c>
      <c r="I533" s="110">
        <v>20819.623</v>
      </c>
      <c r="J533" s="110">
        <f t="shared" si="42"/>
        <v>-16769.829999999998</v>
      </c>
      <c r="K533" s="110">
        <f t="shared" si="44"/>
        <v>8419.5280665280661</v>
      </c>
      <c r="L533" s="110">
        <f t="shared" si="44"/>
        <v>0</v>
      </c>
      <c r="M533" s="110">
        <f t="shared" si="44"/>
        <v>43284.0395010395</v>
      </c>
      <c r="N533" s="110">
        <f t="shared" si="44"/>
        <v>43284.0395010395</v>
      </c>
      <c r="O533" s="110">
        <f t="shared" si="44"/>
        <v>-34864.511434511427</v>
      </c>
    </row>
    <row r="534" spans="1:15">
      <c r="A534" s="108" t="s">
        <v>377</v>
      </c>
      <c r="B534" s="108">
        <v>7300</v>
      </c>
      <c r="C534" s="108" t="s">
        <v>342</v>
      </c>
      <c r="D534" s="108" t="s">
        <v>228</v>
      </c>
      <c r="E534" s="109">
        <v>479</v>
      </c>
      <c r="F534" s="109">
        <v>56327.281000000003</v>
      </c>
      <c r="G534" s="109">
        <v>0</v>
      </c>
      <c r="H534" s="109">
        <v>59632.038</v>
      </c>
      <c r="I534" s="109">
        <v>59632.038</v>
      </c>
      <c r="J534" s="109">
        <f t="shared" si="42"/>
        <v>-3304.7569999999978</v>
      </c>
      <c r="K534" s="109">
        <f t="shared" si="44"/>
        <v>117593.48851774531</v>
      </c>
      <c r="L534" s="109">
        <f t="shared" si="44"/>
        <v>0</v>
      </c>
      <c r="M534" s="109">
        <f t="shared" si="44"/>
        <v>124492.77244258873</v>
      </c>
      <c r="N534" s="109">
        <f t="shared" si="44"/>
        <v>124492.77244258873</v>
      </c>
      <c r="O534" s="109">
        <f t="shared" si="44"/>
        <v>-6899.2839248434193</v>
      </c>
    </row>
    <row r="535" spans="1:15">
      <c r="A535" s="21" t="s">
        <v>377</v>
      </c>
      <c r="B535" s="21">
        <v>7502</v>
      </c>
      <c r="C535" s="21" t="s">
        <v>344</v>
      </c>
      <c r="D535" s="21" t="s">
        <v>215</v>
      </c>
      <c r="E535" s="110">
        <v>461</v>
      </c>
      <c r="F535" s="110">
        <v>9459.5450000000001</v>
      </c>
      <c r="G535" s="110">
        <v>4804.3770000000004</v>
      </c>
      <c r="H535" s="110">
        <v>8599.0349999999999</v>
      </c>
      <c r="I535" s="110">
        <v>13403.412</v>
      </c>
      <c r="J535" s="110">
        <f t="shared" si="42"/>
        <v>-3943.8670000000002</v>
      </c>
      <c r="K535" s="110">
        <f t="shared" si="44"/>
        <v>20519.620390455533</v>
      </c>
      <c r="L535" s="110">
        <f t="shared" si="44"/>
        <v>10421.642082429502</v>
      </c>
      <c r="M535" s="110">
        <f t="shared" si="44"/>
        <v>18653.004338394792</v>
      </c>
      <c r="N535" s="110">
        <f t="shared" si="44"/>
        <v>29074.646420824294</v>
      </c>
      <c r="O535" s="110">
        <f t="shared" si="44"/>
        <v>-8555.0260303687628</v>
      </c>
    </row>
    <row r="536" spans="1:15">
      <c r="A536" s="108" t="s">
        <v>377</v>
      </c>
      <c r="B536" s="108">
        <v>7505</v>
      </c>
      <c r="C536" s="108" t="s">
        <v>346</v>
      </c>
      <c r="D536" s="108" t="s">
        <v>188</v>
      </c>
      <c r="E536" s="109">
        <v>451</v>
      </c>
      <c r="F536" s="109">
        <v>15217.101000000001</v>
      </c>
      <c r="G536" s="109">
        <v>0</v>
      </c>
      <c r="H536" s="109">
        <v>26787.498</v>
      </c>
      <c r="I536" s="109">
        <v>26787.498</v>
      </c>
      <c r="J536" s="109">
        <f t="shared" si="42"/>
        <v>-11570.396999999999</v>
      </c>
      <c r="K536" s="109">
        <f t="shared" si="44"/>
        <v>33740.800443458982</v>
      </c>
      <c r="L536" s="109">
        <f t="shared" si="44"/>
        <v>0</v>
      </c>
      <c r="M536" s="109">
        <f t="shared" si="44"/>
        <v>59395.782705099773</v>
      </c>
      <c r="N536" s="109">
        <f t="shared" si="44"/>
        <v>59395.782705099773</v>
      </c>
      <c r="O536" s="109">
        <f t="shared" si="44"/>
        <v>-25654.982261640798</v>
      </c>
    </row>
    <row r="537" spans="1:15">
      <c r="A537" s="21" t="s">
        <v>377</v>
      </c>
      <c r="B537" s="21">
        <v>7509</v>
      </c>
      <c r="C537" s="21" t="s">
        <v>347</v>
      </c>
      <c r="D537" s="21" t="s">
        <v>194</v>
      </c>
      <c r="E537" s="110">
        <v>383</v>
      </c>
      <c r="F537" s="110">
        <v>8573.0010000000002</v>
      </c>
      <c r="G537" s="110">
        <v>0</v>
      </c>
      <c r="H537" s="110">
        <v>26261.047999999999</v>
      </c>
      <c r="I537" s="110">
        <v>26261.047999999999</v>
      </c>
      <c r="J537" s="110">
        <f t="shared" si="42"/>
        <v>-17688.046999999999</v>
      </c>
      <c r="K537" s="110">
        <f t="shared" si="44"/>
        <v>22383.814621409922</v>
      </c>
      <c r="L537" s="110">
        <f t="shared" si="44"/>
        <v>0</v>
      </c>
      <c r="M537" s="110">
        <f t="shared" si="44"/>
        <v>68566.704960835516</v>
      </c>
      <c r="N537" s="110">
        <f t="shared" si="44"/>
        <v>68566.704960835516</v>
      </c>
      <c r="O537" s="110">
        <f t="shared" si="44"/>
        <v>-46182.890339425583</v>
      </c>
    </row>
    <row r="538" spans="1:15">
      <c r="A538" s="108" t="s">
        <v>377</v>
      </c>
      <c r="B538" s="108">
        <v>7613</v>
      </c>
      <c r="C538" s="108" t="s">
        <v>348</v>
      </c>
      <c r="D538" s="108" t="s">
        <v>203</v>
      </c>
      <c r="E538" s="109">
        <v>372</v>
      </c>
      <c r="F538" s="109">
        <v>7090.9849999999997</v>
      </c>
      <c r="G538" s="109">
        <v>0</v>
      </c>
      <c r="H538" s="109">
        <v>14279.574000000001</v>
      </c>
      <c r="I538" s="109">
        <v>14279.574000000001</v>
      </c>
      <c r="J538" s="109">
        <f t="shared" si="42"/>
        <v>-7188.5890000000009</v>
      </c>
      <c r="K538" s="109">
        <f t="shared" si="44"/>
        <v>19061.787634408603</v>
      </c>
      <c r="L538" s="109">
        <f t="shared" si="44"/>
        <v>0</v>
      </c>
      <c r="M538" s="109">
        <f t="shared" si="44"/>
        <v>38385.951612903227</v>
      </c>
      <c r="N538" s="109">
        <f t="shared" si="44"/>
        <v>38385.951612903227</v>
      </c>
      <c r="O538" s="109">
        <f t="shared" si="44"/>
        <v>-19324.163978494624</v>
      </c>
    </row>
    <row r="539" spans="1:15">
      <c r="A539" s="21" t="s">
        <v>377</v>
      </c>
      <c r="B539" s="21">
        <v>7617</v>
      </c>
      <c r="C539" s="21" t="s">
        <v>349</v>
      </c>
      <c r="D539" s="21" t="s">
        <v>182</v>
      </c>
      <c r="E539" s="110">
        <v>275</v>
      </c>
      <c r="F539" s="110">
        <v>9019.5490000000009</v>
      </c>
      <c r="G539" s="110">
        <v>252.172</v>
      </c>
      <c r="H539" s="110">
        <v>16264.832</v>
      </c>
      <c r="I539" s="110">
        <v>16517.004000000001</v>
      </c>
      <c r="J539" s="110">
        <f t="shared" si="42"/>
        <v>-7497.4549999999999</v>
      </c>
      <c r="K539" s="110">
        <f t="shared" si="44"/>
        <v>32798.36</v>
      </c>
      <c r="L539" s="110">
        <f t="shared" si="44"/>
        <v>916.98909090909092</v>
      </c>
      <c r="M539" s="110">
        <f t="shared" si="44"/>
        <v>59144.843636363636</v>
      </c>
      <c r="N539" s="110">
        <f t="shared" si="44"/>
        <v>60061.832727272733</v>
      </c>
      <c r="O539" s="110">
        <f t="shared" si="44"/>
        <v>-27263.472727272729</v>
      </c>
    </row>
    <row r="540" spans="1:15">
      <c r="A540" s="108" t="s">
        <v>377</v>
      </c>
      <c r="B540" s="108">
        <v>7620</v>
      </c>
      <c r="C540" s="108" t="s">
        <v>351</v>
      </c>
      <c r="D540" s="108" t="s">
        <v>222</v>
      </c>
      <c r="E540" s="109">
        <v>247</v>
      </c>
      <c r="F540" s="109">
        <v>4568.4799999999996</v>
      </c>
      <c r="G540" s="109">
        <v>0</v>
      </c>
      <c r="H540" s="109">
        <v>9805.1790000000001</v>
      </c>
      <c r="I540" s="109">
        <v>9805.1790000000001</v>
      </c>
      <c r="J540" s="109">
        <f t="shared" si="42"/>
        <v>-5236.6990000000005</v>
      </c>
      <c r="K540" s="109">
        <f t="shared" si="44"/>
        <v>18495.870445344128</v>
      </c>
      <c r="L540" s="109">
        <f t="shared" si="44"/>
        <v>0</v>
      </c>
      <c r="M540" s="109">
        <f t="shared" si="44"/>
        <v>39697.080971659925</v>
      </c>
      <c r="N540" s="109">
        <f t="shared" si="44"/>
        <v>39697.080971659925</v>
      </c>
      <c r="O540" s="109">
        <f t="shared" si="44"/>
        <v>-21201.21052631579</v>
      </c>
    </row>
    <row r="541" spans="1:15">
      <c r="A541" s="21" t="s">
        <v>377</v>
      </c>
      <c r="B541" s="21">
        <v>7708</v>
      </c>
      <c r="C541" s="21" t="s">
        <v>350</v>
      </c>
      <c r="D541" s="21" t="s">
        <v>183</v>
      </c>
      <c r="E541" s="110">
        <v>244</v>
      </c>
      <c r="F541" s="110">
        <v>8072.7139999999999</v>
      </c>
      <c r="G541" s="110">
        <v>0</v>
      </c>
      <c r="H541" s="110">
        <v>10425.163</v>
      </c>
      <c r="I541" s="110">
        <v>10425.163</v>
      </c>
      <c r="J541" s="110">
        <f t="shared" si="42"/>
        <v>-2352.4490000000005</v>
      </c>
      <c r="K541" s="110">
        <f t="shared" si="44"/>
        <v>33084.893442622946</v>
      </c>
      <c r="L541" s="110">
        <f t="shared" si="44"/>
        <v>0</v>
      </c>
      <c r="M541" s="110">
        <f t="shared" si="44"/>
        <v>42726.077868852466</v>
      </c>
      <c r="N541" s="110">
        <f t="shared" si="44"/>
        <v>42726.077868852466</v>
      </c>
      <c r="O541" s="110">
        <f t="shared" si="44"/>
        <v>-9641.1844262295108</v>
      </c>
    </row>
    <row r="542" spans="1:15">
      <c r="A542" s="108" t="s">
        <v>377</v>
      </c>
      <c r="B542" s="108">
        <v>8000</v>
      </c>
      <c r="C542" s="108" t="s">
        <v>352</v>
      </c>
      <c r="D542" s="108" t="s">
        <v>164</v>
      </c>
      <c r="E542" s="109">
        <v>221</v>
      </c>
      <c r="F542" s="109">
        <v>17507.401000000002</v>
      </c>
      <c r="G542" s="109">
        <v>2265.848</v>
      </c>
      <c r="H542" s="109">
        <v>26532.050999999999</v>
      </c>
      <c r="I542" s="109">
        <v>28797.899000000001</v>
      </c>
      <c r="J542" s="109">
        <f t="shared" si="42"/>
        <v>-11290.498</v>
      </c>
      <c r="K542" s="109">
        <f t="shared" si="44"/>
        <v>79219.009049773755</v>
      </c>
      <c r="L542" s="109">
        <f t="shared" si="44"/>
        <v>10252.705882352942</v>
      </c>
      <c r="M542" s="109">
        <f t="shared" si="44"/>
        <v>120054.5294117647</v>
      </c>
      <c r="N542" s="109">
        <f t="shared" si="44"/>
        <v>130307.23529411765</v>
      </c>
      <c r="O542" s="109">
        <f t="shared" si="44"/>
        <v>-51088.226244343889</v>
      </c>
    </row>
    <row r="543" spans="1:15">
      <c r="A543" s="21" t="s">
        <v>377</v>
      </c>
      <c r="B543" s="21">
        <v>8200</v>
      </c>
      <c r="C543" s="21" t="s">
        <v>353</v>
      </c>
      <c r="D543" s="21" t="s">
        <v>185</v>
      </c>
      <c r="E543" s="110">
        <v>196</v>
      </c>
      <c r="F543" s="110">
        <v>6283.8829999999998</v>
      </c>
      <c r="G543" s="110">
        <v>889.41099999999994</v>
      </c>
      <c r="H543" s="110">
        <v>7265.5969999999998</v>
      </c>
      <c r="I543" s="110">
        <v>8155.0079999999998</v>
      </c>
      <c r="J543" s="110">
        <f t="shared" si="42"/>
        <v>-1871.125</v>
      </c>
      <c r="K543" s="110">
        <f t="shared" si="44"/>
        <v>32060.62755102041</v>
      </c>
      <c r="L543" s="110">
        <f t="shared" si="44"/>
        <v>4537.8112244897957</v>
      </c>
      <c r="M543" s="110">
        <f t="shared" si="44"/>
        <v>37069.372448979593</v>
      </c>
      <c r="N543" s="110">
        <f t="shared" si="44"/>
        <v>41607.183673469386</v>
      </c>
      <c r="O543" s="110">
        <f t="shared" si="44"/>
        <v>-9546.5561224489793</v>
      </c>
    </row>
    <row r="544" spans="1:15">
      <c r="A544" s="108" t="s">
        <v>377</v>
      </c>
      <c r="B544" s="108">
        <v>8508</v>
      </c>
      <c r="C544" s="108" t="s">
        <v>354</v>
      </c>
      <c r="D544" s="108" t="s">
        <v>195</v>
      </c>
      <c r="E544" s="109">
        <v>194</v>
      </c>
      <c r="F544" s="109">
        <v>0</v>
      </c>
      <c r="G544" s="109">
        <v>0</v>
      </c>
      <c r="H544" s="109">
        <v>4268</v>
      </c>
      <c r="I544" s="109">
        <v>4268</v>
      </c>
      <c r="J544" s="109">
        <f t="shared" si="42"/>
        <v>-4268</v>
      </c>
      <c r="K544" s="109">
        <f t="shared" si="44"/>
        <v>0</v>
      </c>
      <c r="L544" s="109">
        <f t="shared" si="44"/>
        <v>0</v>
      </c>
      <c r="M544" s="109">
        <f t="shared" si="44"/>
        <v>22000</v>
      </c>
      <c r="N544" s="109">
        <f t="shared" si="44"/>
        <v>22000</v>
      </c>
      <c r="O544" s="109">
        <f t="shared" si="44"/>
        <v>-22000</v>
      </c>
    </row>
    <row r="545" spans="1:15">
      <c r="A545" s="21" t="s">
        <v>377</v>
      </c>
      <c r="B545" s="21">
        <v>8509</v>
      </c>
      <c r="C545" s="21" t="s">
        <v>1256</v>
      </c>
      <c r="D545" s="21" t="s">
        <v>214</v>
      </c>
      <c r="E545" s="110">
        <v>185</v>
      </c>
      <c r="F545" s="110">
        <v>4992.3069999999998</v>
      </c>
      <c r="G545" s="110">
        <v>0</v>
      </c>
      <c r="H545" s="110">
        <v>6390.6490000000003</v>
      </c>
      <c r="I545" s="110">
        <v>6390.6490000000003</v>
      </c>
      <c r="J545" s="110">
        <f t="shared" si="42"/>
        <v>-1398.3420000000006</v>
      </c>
      <c r="K545" s="110">
        <f t="shared" si="44"/>
        <v>26985.443243243244</v>
      </c>
      <c r="L545" s="110">
        <f t="shared" si="44"/>
        <v>0</v>
      </c>
      <c r="M545" s="110">
        <f t="shared" si="44"/>
        <v>34544.048648648648</v>
      </c>
      <c r="N545" s="110">
        <f t="shared" si="44"/>
        <v>34544.048648648648</v>
      </c>
      <c r="O545" s="110">
        <f t="shared" si="44"/>
        <v>-7558.6054054054084</v>
      </c>
    </row>
    <row r="546" spans="1:15">
      <c r="A546" s="108" t="s">
        <v>377</v>
      </c>
      <c r="B546" s="108">
        <v>8610</v>
      </c>
      <c r="C546" s="108" t="s">
        <v>355</v>
      </c>
      <c r="D546" s="108" t="s">
        <v>177</v>
      </c>
      <c r="E546" s="109">
        <v>129</v>
      </c>
      <c r="F546" s="109">
        <v>-2429</v>
      </c>
      <c r="G546" s="109">
        <v>0</v>
      </c>
      <c r="H546" s="109">
        <v>7825</v>
      </c>
      <c r="I546" s="109">
        <v>7825</v>
      </c>
      <c r="J546" s="109">
        <f t="shared" ref="J546:J555" si="45">F546-I546</f>
        <v>-10254</v>
      </c>
      <c r="K546" s="109">
        <f t="shared" ref="K546:O555" si="46">(F546/$E546)*1000</f>
        <v>-18829.457364341084</v>
      </c>
      <c r="L546" s="109">
        <f t="shared" si="46"/>
        <v>0</v>
      </c>
      <c r="M546" s="109">
        <f t="shared" si="46"/>
        <v>60658.914728682168</v>
      </c>
      <c r="N546" s="109">
        <f t="shared" si="46"/>
        <v>60658.914728682168</v>
      </c>
      <c r="O546" s="109">
        <f t="shared" si="46"/>
        <v>-79488.372093023252</v>
      </c>
    </row>
    <row r="547" spans="1:15">
      <c r="A547" s="21" t="s">
        <v>377</v>
      </c>
      <c r="B547" s="21">
        <v>8613</v>
      </c>
      <c r="C547" s="21" t="s">
        <v>357</v>
      </c>
      <c r="D547" s="21" t="s">
        <v>187</v>
      </c>
      <c r="E547" s="110">
        <v>109</v>
      </c>
      <c r="F547" s="110">
        <v>-7787</v>
      </c>
      <c r="G547" s="110">
        <v>0</v>
      </c>
      <c r="H547" s="110">
        <v>6732</v>
      </c>
      <c r="I547" s="110">
        <v>6732</v>
      </c>
      <c r="J547" s="110">
        <f t="shared" si="45"/>
        <v>-14519</v>
      </c>
      <c r="K547" s="110">
        <f t="shared" si="46"/>
        <v>-71440.366972477059</v>
      </c>
      <c r="L547" s="110">
        <f t="shared" si="46"/>
        <v>0</v>
      </c>
      <c r="M547" s="110">
        <f t="shared" si="46"/>
        <v>61761.46788990825</v>
      </c>
      <c r="N547" s="110">
        <f t="shared" si="46"/>
        <v>61761.46788990825</v>
      </c>
      <c r="O547" s="110">
        <f t="shared" si="46"/>
        <v>-133201.83486238532</v>
      </c>
    </row>
    <row r="548" spans="1:15">
      <c r="A548" s="108" t="s">
        <v>377</v>
      </c>
      <c r="B548" s="108">
        <v>8614</v>
      </c>
      <c r="C548" s="108" t="s">
        <v>356</v>
      </c>
      <c r="D548" s="108" t="s">
        <v>213</v>
      </c>
      <c r="E548" s="109">
        <v>108</v>
      </c>
      <c r="F548" s="109">
        <v>-1297</v>
      </c>
      <c r="G548" s="109">
        <v>0</v>
      </c>
      <c r="H548" s="109">
        <v>3259</v>
      </c>
      <c r="I548" s="109">
        <v>3259</v>
      </c>
      <c r="J548" s="109">
        <f t="shared" si="45"/>
        <v>-4556</v>
      </c>
      <c r="K548" s="109">
        <f t="shared" si="46"/>
        <v>-12009.259259259259</v>
      </c>
      <c r="L548" s="109">
        <f t="shared" si="46"/>
        <v>0</v>
      </c>
      <c r="M548" s="109">
        <f t="shared" si="46"/>
        <v>30175.925925925927</v>
      </c>
      <c r="N548" s="109">
        <f t="shared" si="46"/>
        <v>30175.925925925927</v>
      </c>
      <c r="O548" s="109">
        <f t="shared" si="46"/>
        <v>-42185.185185185182</v>
      </c>
    </row>
    <row r="549" spans="1:15">
      <c r="A549" s="21" t="s">
        <v>377</v>
      </c>
      <c r="B549" s="21">
        <v>8710</v>
      </c>
      <c r="C549" s="21" t="s">
        <v>359</v>
      </c>
      <c r="D549" s="21" t="s">
        <v>193</v>
      </c>
      <c r="E549" s="110">
        <v>93</v>
      </c>
      <c r="F549" s="110">
        <v>-977</v>
      </c>
      <c r="G549" s="110">
        <v>0</v>
      </c>
      <c r="H549" s="110">
        <v>4470</v>
      </c>
      <c r="I549" s="110">
        <v>4470</v>
      </c>
      <c r="J549" s="110">
        <f t="shared" si="45"/>
        <v>-5447</v>
      </c>
      <c r="K549" s="110">
        <f t="shared" si="46"/>
        <v>-10505.376344086022</v>
      </c>
      <c r="L549" s="110">
        <f t="shared" si="46"/>
        <v>0</v>
      </c>
      <c r="M549" s="110">
        <f t="shared" si="46"/>
        <v>48064.516129032258</v>
      </c>
      <c r="N549" s="110">
        <f t="shared" si="46"/>
        <v>48064.516129032258</v>
      </c>
      <c r="O549" s="110">
        <f t="shared" si="46"/>
        <v>-58569.892473118278</v>
      </c>
    </row>
    <row r="550" spans="1:15">
      <c r="A550" s="108" t="s">
        <v>377</v>
      </c>
      <c r="B550" s="108">
        <v>8716</v>
      </c>
      <c r="C550" s="108" t="s">
        <v>358</v>
      </c>
      <c r="D550" s="108" t="s">
        <v>207</v>
      </c>
      <c r="E550" s="109">
        <v>92</v>
      </c>
      <c r="F550" s="109">
        <v>0</v>
      </c>
      <c r="G550" s="109">
        <v>0</v>
      </c>
      <c r="H550" s="109">
        <v>1615</v>
      </c>
      <c r="I550" s="109">
        <v>1615</v>
      </c>
      <c r="J550" s="109">
        <f t="shared" si="45"/>
        <v>-1615</v>
      </c>
      <c r="K550" s="109">
        <f t="shared" si="46"/>
        <v>0</v>
      </c>
      <c r="L550" s="109">
        <f t="shared" si="46"/>
        <v>0</v>
      </c>
      <c r="M550" s="109">
        <f t="shared" si="46"/>
        <v>17554.347826086956</v>
      </c>
      <c r="N550" s="109">
        <f t="shared" si="46"/>
        <v>17554.347826086956</v>
      </c>
      <c r="O550" s="109">
        <f t="shared" si="46"/>
        <v>-17554.347826086956</v>
      </c>
    </row>
    <row r="551" spans="1:15">
      <c r="A551" s="21" t="s">
        <v>377</v>
      </c>
      <c r="B551" s="21">
        <v>8717</v>
      </c>
      <c r="C551" s="21" t="s">
        <v>360</v>
      </c>
      <c r="D551" s="21" t="s">
        <v>212</v>
      </c>
      <c r="E551" s="110">
        <v>76</v>
      </c>
      <c r="F551" s="110">
        <v>-1203</v>
      </c>
      <c r="G551" s="110">
        <v>0</v>
      </c>
      <c r="H551" s="110">
        <v>6933</v>
      </c>
      <c r="I551" s="110">
        <v>6933</v>
      </c>
      <c r="J551" s="110">
        <f t="shared" si="45"/>
        <v>-8136</v>
      </c>
      <c r="K551" s="110">
        <f t="shared" si="46"/>
        <v>-15828.947368421053</v>
      </c>
      <c r="L551" s="110">
        <f t="shared" si="46"/>
        <v>0</v>
      </c>
      <c r="M551" s="110">
        <f t="shared" si="46"/>
        <v>91223.68421052632</v>
      </c>
      <c r="N551" s="110">
        <f t="shared" si="46"/>
        <v>91223.68421052632</v>
      </c>
      <c r="O551" s="110">
        <f t="shared" si="46"/>
        <v>-107052.63157894737</v>
      </c>
    </row>
    <row r="552" spans="1:15">
      <c r="A552" s="108" t="s">
        <v>377</v>
      </c>
      <c r="B552" s="108">
        <v>8719</v>
      </c>
      <c r="C552" s="108" t="s">
        <v>361</v>
      </c>
      <c r="D552" s="108" t="s">
        <v>175</v>
      </c>
      <c r="E552" s="109">
        <v>58</v>
      </c>
      <c r="F552" s="109"/>
      <c r="G552" s="109"/>
      <c r="H552" s="109"/>
      <c r="I552" s="109"/>
      <c r="J552" s="109">
        <f t="shared" si="45"/>
        <v>0</v>
      </c>
      <c r="K552" s="109">
        <f t="shared" si="46"/>
        <v>0</v>
      </c>
      <c r="L552" s="109">
        <f t="shared" si="46"/>
        <v>0</v>
      </c>
      <c r="M552" s="109">
        <f t="shared" si="46"/>
        <v>0</v>
      </c>
      <c r="N552" s="109">
        <f t="shared" si="46"/>
        <v>0</v>
      </c>
      <c r="O552" s="109">
        <f t="shared" si="46"/>
        <v>0</v>
      </c>
    </row>
    <row r="553" spans="1:15">
      <c r="A553" s="21" t="s">
        <v>377</v>
      </c>
      <c r="B553" s="21">
        <v>8720</v>
      </c>
      <c r="C553" s="21" t="s">
        <v>363</v>
      </c>
      <c r="D553" s="21" t="s">
        <v>205</v>
      </c>
      <c r="E553" s="110">
        <v>58</v>
      </c>
      <c r="F553" s="110">
        <v>0</v>
      </c>
      <c r="G553" s="110">
        <v>0</v>
      </c>
      <c r="H553" s="110">
        <v>2738.2409999999995</v>
      </c>
      <c r="I553" s="110">
        <v>2738.2409999999995</v>
      </c>
      <c r="J553" s="110">
        <f t="shared" si="45"/>
        <v>-2738.2409999999995</v>
      </c>
      <c r="K553" s="110">
        <f t="shared" si="46"/>
        <v>0</v>
      </c>
      <c r="L553" s="110">
        <f t="shared" si="46"/>
        <v>0</v>
      </c>
      <c r="M553" s="110">
        <f t="shared" si="46"/>
        <v>47211.051724137928</v>
      </c>
      <c r="N553" s="110">
        <f t="shared" si="46"/>
        <v>47211.051724137928</v>
      </c>
      <c r="O553" s="110">
        <f t="shared" si="46"/>
        <v>-47211.051724137928</v>
      </c>
    </row>
    <row r="554" spans="1:15">
      <c r="A554" s="108" t="s">
        <v>377</v>
      </c>
      <c r="B554" s="108">
        <v>8721</v>
      </c>
      <c r="C554" s="108" t="s">
        <v>362</v>
      </c>
      <c r="D554" s="108" t="s">
        <v>171</v>
      </c>
      <c r="E554" s="109">
        <v>56</v>
      </c>
      <c r="F554" s="109"/>
      <c r="G554" s="109"/>
      <c r="H554" s="109"/>
      <c r="I554" s="109"/>
      <c r="J554" s="109">
        <f t="shared" si="45"/>
        <v>0</v>
      </c>
      <c r="K554" s="109">
        <f t="shared" si="46"/>
        <v>0</v>
      </c>
      <c r="L554" s="109">
        <f t="shared" si="46"/>
        <v>0</v>
      </c>
      <c r="M554" s="109">
        <f t="shared" si="46"/>
        <v>0</v>
      </c>
      <c r="N554" s="109">
        <f t="shared" si="46"/>
        <v>0</v>
      </c>
      <c r="O554" s="109">
        <f t="shared" si="46"/>
        <v>0</v>
      </c>
    </row>
    <row r="555" spans="1:15">
      <c r="A555" s="21" t="s">
        <v>377</v>
      </c>
      <c r="B555" s="21">
        <v>8722</v>
      </c>
      <c r="C555" s="21" t="s">
        <v>364</v>
      </c>
      <c r="D555" s="21" t="s">
        <v>186</v>
      </c>
      <c r="E555" s="110">
        <v>43</v>
      </c>
      <c r="F555" s="110">
        <v>-1200</v>
      </c>
      <c r="G555" s="110">
        <v>0</v>
      </c>
      <c r="H555" s="110">
        <v>2846</v>
      </c>
      <c r="I555" s="110">
        <v>2846</v>
      </c>
      <c r="J555" s="110">
        <f t="shared" si="45"/>
        <v>-4046</v>
      </c>
      <c r="K555" s="110">
        <f t="shared" si="46"/>
        <v>-27906.976744186046</v>
      </c>
      <c r="L555" s="110">
        <f t="shared" si="46"/>
        <v>0</v>
      </c>
      <c r="M555" s="110">
        <f t="shared" si="46"/>
        <v>66186.046511627908</v>
      </c>
      <c r="N555" s="110">
        <f t="shared" si="46"/>
        <v>66186.046511627908</v>
      </c>
      <c r="O555" s="110">
        <f t="shared" si="46"/>
        <v>-94093.02325581394</v>
      </c>
    </row>
    <row r="556" spans="1:15"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</row>
    <row r="557" spans="1:15">
      <c r="E557" s="111">
        <f>SUM(E482:E555)</f>
        <v>348450</v>
      </c>
      <c r="F557" s="111">
        <f t="shared" ref="F557:J557" si="47">SUM(F482:F555)</f>
        <v>5126121.8569999998</v>
      </c>
      <c r="G557" s="111">
        <f t="shared" si="47"/>
        <v>704290.73599999968</v>
      </c>
      <c r="H557" s="111">
        <f t="shared" si="47"/>
        <v>5320921.4679999975</v>
      </c>
      <c r="I557" s="111">
        <f t="shared" si="47"/>
        <v>6025212.203999998</v>
      </c>
      <c r="J557" s="111">
        <f t="shared" si="47"/>
        <v>-899090.3469999996</v>
      </c>
      <c r="K557" s="111">
        <f t="shared" ref="K557:O557" si="48">(F557/$E557)*1000</f>
        <v>14711.212102166739</v>
      </c>
      <c r="L557" s="111">
        <f t="shared" si="48"/>
        <v>2021.2103199885196</v>
      </c>
      <c r="M557" s="111">
        <f t="shared" si="48"/>
        <v>15270.258194862958</v>
      </c>
      <c r="N557" s="111">
        <f t="shared" si="48"/>
        <v>17291.46851485148</v>
      </c>
      <c r="O557" s="111">
        <f t="shared" si="48"/>
        <v>-2580.2564126847456</v>
      </c>
    </row>
    <row r="558" spans="1:15"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</row>
    <row r="559" spans="1:15">
      <c r="D559" s="115" t="s">
        <v>378</v>
      </c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</row>
    <row r="560" spans="1:15">
      <c r="D560" s="116" t="s">
        <v>279</v>
      </c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</row>
    <row r="561" spans="1:15">
      <c r="A561" s="108" t="s">
        <v>379</v>
      </c>
      <c r="B561" s="108">
        <v>0</v>
      </c>
      <c r="C561" s="108" t="s">
        <v>293</v>
      </c>
      <c r="D561" s="108" t="s">
        <v>18</v>
      </c>
      <c r="E561" s="109">
        <v>126041</v>
      </c>
      <c r="F561" s="109">
        <v>457075.58100000001</v>
      </c>
      <c r="G561" s="109">
        <v>650391.24100000004</v>
      </c>
      <c r="H561" s="109">
        <v>318632.54800000001</v>
      </c>
      <c r="I561" s="109">
        <v>969023.78899999999</v>
      </c>
      <c r="J561" s="109">
        <f t="shared" ref="J561:J624" si="49">F561-I561</f>
        <v>-511948.20799999998</v>
      </c>
      <c r="K561" s="109">
        <f t="shared" ref="K561:O592" si="50">(F561/$E561)*1000</f>
        <v>3626.4039558556346</v>
      </c>
      <c r="L561" s="109">
        <f t="shared" si="50"/>
        <v>5160.1561476027646</v>
      </c>
      <c r="M561" s="109">
        <f t="shared" si="50"/>
        <v>2528.0071405336362</v>
      </c>
      <c r="N561" s="109">
        <f t="shared" si="50"/>
        <v>7688.1632881364003</v>
      </c>
      <c r="O561" s="109">
        <f t="shared" si="50"/>
        <v>-4061.7593322807661</v>
      </c>
    </row>
    <row r="562" spans="1:15">
      <c r="A562" s="21" t="s">
        <v>379</v>
      </c>
      <c r="B562" s="21">
        <v>1000</v>
      </c>
      <c r="C562" s="21" t="s">
        <v>294</v>
      </c>
      <c r="D562" s="21" t="s">
        <v>159</v>
      </c>
      <c r="E562" s="110">
        <v>35970</v>
      </c>
      <c r="F562" s="110">
        <v>352019.01</v>
      </c>
      <c r="G562" s="110">
        <v>314453.36800000002</v>
      </c>
      <c r="H562" s="110">
        <v>158302.83900000001</v>
      </c>
      <c r="I562" s="110">
        <v>472756.20699999999</v>
      </c>
      <c r="J562" s="110">
        <f t="shared" si="49"/>
        <v>-120737.19699999999</v>
      </c>
      <c r="K562" s="110">
        <f t="shared" si="50"/>
        <v>9786.4612176814007</v>
      </c>
      <c r="L562" s="110">
        <f t="shared" si="50"/>
        <v>8742.1008618293017</v>
      </c>
      <c r="M562" s="110">
        <f t="shared" si="50"/>
        <v>4400.9685571309428</v>
      </c>
      <c r="N562" s="110">
        <f t="shared" si="50"/>
        <v>13143.069418960245</v>
      </c>
      <c r="O562" s="110">
        <f t="shared" si="50"/>
        <v>-3356.6082012788429</v>
      </c>
    </row>
    <row r="563" spans="1:15">
      <c r="A563" s="108" t="s">
        <v>379</v>
      </c>
      <c r="B563" s="108">
        <v>1100</v>
      </c>
      <c r="C563" s="108" t="s">
        <v>295</v>
      </c>
      <c r="D563" s="108" t="s">
        <v>162</v>
      </c>
      <c r="E563" s="109">
        <v>29412</v>
      </c>
      <c r="F563" s="109">
        <v>103620.478</v>
      </c>
      <c r="G563" s="109">
        <v>97431.073000000004</v>
      </c>
      <c r="H563" s="109">
        <v>57880.752999999997</v>
      </c>
      <c r="I563" s="109">
        <v>155311.826</v>
      </c>
      <c r="J563" s="109">
        <f t="shared" si="49"/>
        <v>-51691.347999999998</v>
      </c>
      <c r="K563" s="109">
        <f t="shared" si="50"/>
        <v>3523.0680674554606</v>
      </c>
      <c r="L563" s="109">
        <f t="shared" si="50"/>
        <v>3312.6299809601524</v>
      </c>
      <c r="M563" s="109">
        <f t="shared" si="50"/>
        <v>1967.9298585611314</v>
      </c>
      <c r="N563" s="109">
        <f t="shared" si="50"/>
        <v>5280.5598395212837</v>
      </c>
      <c r="O563" s="109">
        <f t="shared" si="50"/>
        <v>-1757.4917720658234</v>
      </c>
    </row>
    <row r="564" spans="1:15">
      <c r="A564" s="21" t="s">
        <v>379</v>
      </c>
      <c r="B564" s="21">
        <v>1300</v>
      </c>
      <c r="C564" s="21" t="s">
        <v>296</v>
      </c>
      <c r="D564" s="21" t="s">
        <v>196</v>
      </c>
      <c r="E564" s="110">
        <v>18787</v>
      </c>
      <c r="F564" s="110">
        <v>51378.338000000003</v>
      </c>
      <c r="G564" s="110">
        <v>79392.868000000002</v>
      </c>
      <c r="H564" s="110">
        <v>111112.413</v>
      </c>
      <c r="I564" s="110">
        <v>190505.28099999999</v>
      </c>
      <c r="J564" s="110">
        <f t="shared" si="49"/>
        <v>-139126.94299999997</v>
      </c>
      <c r="K564" s="110">
        <f t="shared" si="50"/>
        <v>2734.7813913876616</v>
      </c>
      <c r="L564" s="110">
        <f t="shared" si="50"/>
        <v>4225.9470910736154</v>
      </c>
      <c r="M564" s="110">
        <f t="shared" si="50"/>
        <v>5914.3244264651094</v>
      </c>
      <c r="N564" s="110">
        <f t="shared" si="50"/>
        <v>10140.271517538724</v>
      </c>
      <c r="O564" s="110">
        <f t="shared" si="50"/>
        <v>-7405.4901261510604</v>
      </c>
    </row>
    <row r="565" spans="1:15">
      <c r="A565" s="108" t="s">
        <v>379</v>
      </c>
      <c r="B565" s="108">
        <v>1400</v>
      </c>
      <c r="C565" s="108" t="s">
        <v>297</v>
      </c>
      <c r="D565" s="108" t="s">
        <v>165</v>
      </c>
      <c r="E565" s="109">
        <v>17805</v>
      </c>
      <c r="F565" s="109">
        <v>46550.817000000003</v>
      </c>
      <c r="G565" s="109">
        <v>72524.793999999994</v>
      </c>
      <c r="H565" s="109">
        <v>39276.686000000002</v>
      </c>
      <c r="I565" s="109">
        <v>111801.48</v>
      </c>
      <c r="J565" s="109">
        <f t="shared" si="49"/>
        <v>-65250.662999999993</v>
      </c>
      <c r="K565" s="109">
        <f t="shared" si="50"/>
        <v>2614.4800336983994</v>
      </c>
      <c r="L565" s="109">
        <f t="shared" si="50"/>
        <v>4073.2824487503503</v>
      </c>
      <c r="M565" s="109">
        <f t="shared" si="50"/>
        <v>2205.935748385285</v>
      </c>
      <c r="N565" s="109">
        <f t="shared" si="50"/>
        <v>6279.2181971356358</v>
      </c>
      <c r="O565" s="109">
        <f t="shared" si="50"/>
        <v>-3664.7381634372364</v>
      </c>
    </row>
    <row r="566" spans="1:15">
      <c r="A566" s="21" t="s">
        <v>379</v>
      </c>
      <c r="B566" s="21">
        <v>1604</v>
      </c>
      <c r="C566" s="21" t="s">
        <v>298</v>
      </c>
      <c r="D566" s="21" t="s">
        <v>161</v>
      </c>
      <c r="E566" s="110">
        <v>15709</v>
      </c>
      <c r="F566" s="110">
        <v>71411.631999999998</v>
      </c>
      <c r="G566" s="110">
        <v>80998.493000000002</v>
      </c>
      <c r="H566" s="110">
        <v>225741.27900000001</v>
      </c>
      <c r="I566" s="110">
        <v>306739.772</v>
      </c>
      <c r="J566" s="110">
        <f t="shared" si="49"/>
        <v>-235328.14</v>
      </c>
      <c r="K566" s="110">
        <f t="shared" si="50"/>
        <v>4545.9056591762683</v>
      </c>
      <c r="L566" s="110">
        <f t="shared" si="50"/>
        <v>5156.1839073142783</v>
      </c>
      <c r="M566" s="110">
        <f t="shared" si="50"/>
        <v>14370.187726780827</v>
      </c>
      <c r="N566" s="110">
        <f t="shared" si="50"/>
        <v>19526.371634095103</v>
      </c>
      <c r="O566" s="110">
        <f t="shared" si="50"/>
        <v>-14980.465974918838</v>
      </c>
    </row>
    <row r="567" spans="1:15">
      <c r="A567" s="108" t="s">
        <v>379</v>
      </c>
      <c r="B567" s="108">
        <v>1606</v>
      </c>
      <c r="C567" s="108" t="s">
        <v>299</v>
      </c>
      <c r="D567" s="108" t="s">
        <v>163</v>
      </c>
      <c r="E567" s="109">
        <v>10556</v>
      </c>
      <c r="F567" s="109">
        <v>120106.024</v>
      </c>
      <c r="G567" s="109">
        <v>83276.092000000004</v>
      </c>
      <c r="H567" s="109">
        <v>59777.928999999996</v>
      </c>
      <c r="I567" s="109">
        <v>143054.02100000001</v>
      </c>
      <c r="J567" s="109">
        <f t="shared" si="49"/>
        <v>-22947.997000000003</v>
      </c>
      <c r="K567" s="109">
        <f t="shared" si="50"/>
        <v>11377.986358469117</v>
      </c>
      <c r="L567" s="109">
        <f t="shared" si="50"/>
        <v>7888.9818112921566</v>
      </c>
      <c r="M567" s="109">
        <f t="shared" si="50"/>
        <v>5662.9337817355054</v>
      </c>
      <c r="N567" s="109">
        <f t="shared" si="50"/>
        <v>13551.915593027663</v>
      </c>
      <c r="O567" s="109">
        <f t="shared" si="50"/>
        <v>-2173.9292345585454</v>
      </c>
    </row>
    <row r="568" spans="1:15">
      <c r="A568" s="21" t="s">
        <v>379</v>
      </c>
      <c r="B568" s="21">
        <v>2000</v>
      </c>
      <c r="C568" s="21" t="s">
        <v>300</v>
      </c>
      <c r="D568" s="21" t="s">
        <v>219</v>
      </c>
      <c r="E568" s="110">
        <v>8995</v>
      </c>
      <c r="F568" s="110">
        <v>54574.326999999997</v>
      </c>
      <c r="G568" s="110">
        <v>38199.741999999998</v>
      </c>
      <c r="H568" s="110">
        <v>208105.902</v>
      </c>
      <c r="I568" s="110">
        <v>246305.644</v>
      </c>
      <c r="J568" s="110">
        <f t="shared" si="49"/>
        <v>-191731.31700000001</v>
      </c>
      <c r="K568" s="110">
        <f t="shared" si="50"/>
        <v>6067.1847693162863</v>
      </c>
      <c r="L568" s="110">
        <f t="shared" si="50"/>
        <v>4246.7750972762651</v>
      </c>
      <c r="M568" s="110">
        <f t="shared" si="50"/>
        <v>23135.731183991105</v>
      </c>
      <c r="N568" s="110">
        <f t="shared" si="50"/>
        <v>27382.506281267371</v>
      </c>
      <c r="O568" s="110">
        <f t="shared" si="50"/>
        <v>-21315.321511951086</v>
      </c>
    </row>
    <row r="569" spans="1:15">
      <c r="A569" s="108" t="s">
        <v>379</v>
      </c>
      <c r="B569" s="108">
        <v>2300</v>
      </c>
      <c r="C569" s="108" t="s">
        <v>301</v>
      </c>
      <c r="D569" s="108" t="s">
        <v>170</v>
      </c>
      <c r="E569" s="109">
        <v>7259</v>
      </c>
      <c r="F569" s="109">
        <v>31636.183000000001</v>
      </c>
      <c r="G569" s="109">
        <v>30943.447</v>
      </c>
      <c r="H569" s="109">
        <v>74026.879000000001</v>
      </c>
      <c r="I569" s="109">
        <v>104970.326</v>
      </c>
      <c r="J569" s="109">
        <f t="shared" si="49"/>
        <v>-73334.142999999996</v>
      </c>
      <c r="K569" s="109">
        <f t="shared" si="50"/>
        <v>4358.2012673922027</v>
      </c>
      <c r="L569" s="109">
        <f t="shared" si="50"/>
        <v>4262.7699407631908</v>
      </c>
      <c r="M569" s="109">
        <f t="shared" si="50"/>
        <v>10197.944482711117</v>
      </c>
      <c r="N569" s="109">
        <f t="shared" si="50"/>
        <v>14460.714423474308</v>
      </c>
      <c r="O569" s="109">
        <f t="shared" si="50"/>
        <v>-10102.513156082105</v>
      </c>
    </row>
    <row r="570" spans="1:15">
      <c r="A570" s="21" t="s">
        <v>379</v>
      </c>
      <c r="B570" s="21">
        <v>2503</v>
      </c>
      <c r="C570" s="21" t="s">
        <v>302</v>
      </c>
      <c r="D570" s="21" t="s">
        <v>210</v>
      </c>
      <c r="E570" s="110">
        <v>4777</v>
      </c>
      <c r="F570" s="110">
        <v>71022.17</v>
      </c>
      <c r="G570" s="110">
        <v>50478.813000000002</v>
      </c>
      <c r="H570" s="110">
        <v>41927.904000000002</v>
      </c>
      <c r="I570" s="110">
        <v>92406.717000000004</v>
      </c>
      <c r="J570" s="110">
        <f t="shared" si="49"/>
        <v>-21384.547000000006</v>
      </c>
      <c r="K570" s="110">
        <f t="shared" si="50"/>
        <v>14867.525643709439</v>
      </c>
      <c r="L570" s="110">
        <f t="shared" si="50"/>
        <v>10567.053171446516</v>
      </c>
      <c r="M570" s="110">
        <f t="shared" si="50"/>
        <v>8777.0366338706317</v>
      </c>
      <c r="N570" s="110">
        <f t="shared" si="50"/>
        <v>19344.089805317148</v>
      </c>
      <c r="O570" s="110">
        <f t="shared" si="50"/>
        <v>-4476.5641616077046</v>
      </c>
    </row>
    <row r="571" spans="1:15">
      <c r="A571" s="108" t="s">
        <v>379</v>
      </c>
      <c r="B571" s="108">
        <v>2504</v>
      </c>
      <c r="C571" s="108" t="s">
        <v>303</v>
      </c>
      <c r="D571" s="108" t="s">
        <v>160</v>
      </c>
      <c r="E571" s="109">
        <v>4575</v>
      </c>
      <c r="F571" s="109">
        <v>14170.86</v>
      </c>
      <c r="G571" s="109">
        <v>38283.112000000001</v>
      </c>
      <c r="H571" s="109">
        <v>25992.638999999999</v>
      </c>
      <c r="I571" s="109">
        <v>64275.750999999997</v>
      </c>
      <c r="J571" s="109">
        <f t="shared" si="49"/>
        <v>-50104.890999999996</v>
      </c>
      <c r="K571" s="109">
        <f t="shared" si="50"/>
        <v>3097.4557377049182</v>
      </c>
      <c r="L571" s="109">
        <f t="shared" si="50"/>
        <v>8367.8933333333334</v>
      </c>
      <c r="M571" s="109">
        <f t="shared" si="50"/>
        <v>5681.4511475409827</v>
      </c>
      <c r="N571" s="109">
        <f t="shared" si="50"/>
        <v>14049.344480874315</v>
      </c>
      <c r="O571" s="109">
        <f t="shared" si="50"/>
        <v>-10951.888743169398</v>
      </c>
    </row>
    <row r="572" spans="1:15">
      <c r="A572" s="21" t="s">
        <v>379</v>
      </c>
      <c r="B572" s="21">
        <v>2506</v>
      </c>
      <c r="C572" s="21" t="s">
        <v>305</v>
      </c>
      <c r="D572" s="21" t="s">
        <v>218</v>
      </c>
      <c r="E572" s="110">
        <v>4284</v>
      </c>
      <c r="F572" s="110">
        <v>7119.4430000000002</v>
      </c>
      <c r="G572" s="110">
        <v>60780.720999999998</v>
      </c>
      <c r="H572" s="110">
        <v>24557.704000000002</v>
      </c>
      <c r="I572" s="110">
        <v>85338.425000000003</v>
      </c>
      <c r="J572" s="110">
        <f t="shared" si="49"/>
        <v>-78218.982000000004</v>
      </c>
      <c r="K572" s="110">
        <f t="shared" si="50"/>
        <v>1661.8681139122316</v>
      </c>
      <c r="L572" s="110">
        <f t="shared" si="50"/>
        <v>14187.843370681605</v>
      </c>
      <c r="M572" s="110">
        <f t="shared" si="50"/>
        <v>5732.4239028944912</v>
      </c>
      <c r="N572" s="110">
        <f t="shared" si="50"/>
        <v>19920.267273576097</v>
      </c>
      <c r="O572" s="110">
        <f t="shared" si="50"/>
        <v>-18258.399159663866</v>
      </c>
    </row>
    <row r="573" spans="1:15">
      <c r="A573" s="108" t="s">
        <v>379</v>
      </c>
      <c r="B573" s="108">
        <v>3000</v>
      </c>
      <c r="C573" s="108" t="s">
        <v>306</v>
      </c>
      <c r="D573" s="108" t="s">
        <v>189</v>
      </c>
      <c r="E573" s="109">
        <v>3955</v>
      </c>
      <c r="F573" s="109">
        <v>17351.052</v>
      </c>
      <c r="G573" s="109">
        <v>45948.525999999998</v>
      </c>
      <c r="H573" s="109">
        <v>16260.374</v>
      </c>
      <c r="I573" s="109">
        <v>62208.9</v>
      </c>
      <c r="J573" s="109">
        <f t="shared" si="49"/>
        <v>-44857.847999999998</v>
      </c>
      <c r="K573" s="109">
        <f t="shared" si="50"/>
        <v>4387.1180783817954</v>
      </c>
      <c r="L573" s="109">
        <f t="shared" si="50"/>
        <v>11617.83211125158</v>
      </c>
      <c r="M573" s="109">
        <f t="shared" si="50"/>
        <v>4111.3461441213658</v>
      </c>
      <c r="N573" s="109">
        <f t="shared" si="50"/>
        <v>15729.178255372946</v>
      </c>
      <c r="O573" s="109">
        <f t="shared" si="50"/>
        <v>-11342.06017699115</v>
      </c>
    </row>
    <row r="574" spans="1:15">
      <c r="A574" s="21" t="s">
        <v>379</v>
      </c>
      <c r="B574" s="21">
        <v>3506</v>
      </c>
      <c r="C574" s="21" t="s">
        <v>307</v>
      </c>
      <c r="D574" s="21" t="s">
        <v>173</v>
      </c>
      <c r="E574" s="110">
        <v>3745</v>
      </c>
      <c r="F574" s="110">
        <v>20152.017</v>
      </c>
      <c r="G574" s="110">
        <v>38370.353000000003</v>
      </c>
      <c r="H574" s="110">
        <v>98374.034</v>
      </c>
      <c r="I574" s="110">
        <v>136744.38699999999</v>
      </c>
      <c r="J574" s="110">
        <f t="shared" si="49"/>
        <v>-116592.37</v>
      </c>
      <c r="K574" s="110">
        <f t="shared" si="50"/>
        <v>5381.0459279038714</v>
      </c>
      <c r="L574" s="110">
        <f t="shared" si="50"/>
        <v>10245.755140186917</v>
      </c>
      <c r="M574" s="110">
        <f t="shared" si="50"/>
        <v>26268.09986648865</v>
      </c>
      <c r="N574" s="110">
        <f t="shared" si="50"/>
        <v>36513.855006675563</v>
      </c>
      <c r="O574" s="110">
        <f t="shared" si="50"/>
        <v>-31132.809078771694</v>
      </c>
    </row>
    <row r="575" spans="1:15">
      <c r="A575" s="108" t="s">
        <v>379</v>
      </c>
      <c r="B575" s="108">
        <v>3511</v>
      </c>
      <c r="C575" s="108" t="s">
        <v>308</v>
      </c>
      <c r="D575" s="108" t="s">
        <v>181</v>
      </c>
      <c r="E575" s="109">
        <v>3707</v>
      </c>
      <c r="F575" s="109">
        <v>23050.648000000001</v>
      </c>
      <c r="G575" s="109">
        <v>30482.598999999998</v>
      </c>
      <c r="H575" s="109">
        <v>44995.81</v>
      </c>
      <c r="I575" s="109">
        <v>75478.409</v>
      </c>
      <c r="J575" s="109">
        <f t="shared" si="49"/>
        <v>-52427.760999999999</v>
      </c>
      <c r="K575" s="109">
        <f t="shared" si="50"/>
        <v>6218.14081467494</v>
      </c>
      <c r="L575" s="109">
        <f t="shared" si="50"/>
        <v>8222.9832748853514</v>
      </c>
      <c r="M575" s="109">
        <f t="shared" si="50"/>
        <v>12138.065821418935</v>
      </c>
      <c r="N575" s="109">
        <f t="shared" si="50"/>
        <v>20361.04909630429</v>
      </c>
      <c r="O575" s="109">
        <f t="shared" si="50"/>
        <v>-14142.90828162935</v>
      </c>
    </row>
    <row r="576" spans="1:15">
      <c r="A576" s="21" t="s">
        <v>379</v>
      </c>
      <c r="B576" s="21">
        <v>3609</v>
      </c>
      <c r="C576" s="21" t="s">
        <v>309</v>
      </c>
      <c r="D576" s="21" t="s">
        <v>216</v>
      </c>
      <c r="E576" s="110">
        <v>3547</v>
      </c>
      <c r="F576" s="110">
        <v>5784.7259999999997</v>
      </c>
      <c r="G576" s="110">
        <v>18013.405999999999</v>
      </c>
      <c r="H576" s="110">
        <v>17367.431</v>
      </c>
      <c r="I576" s="110">
        <v>35380.837</v>
      </c>
      <c r="J576" s="110">
        <f t="shared" si="49"/>
        <v>-29596.111000000001</v>
      </c>
      <c r="K576" s="110">
        <f t="shared" si="50"/>
        <v>1630.8784888638286</v>
      </c>
      <c r="L576" s="110">
        <f t="shared" si="50"/>
        <v>5078.4905553989283</v>
      </c>
      <c r="M576" s="110">
        <f t="shared" si="50"/>
        <v>4896.3718635466594</v>
      </c>
      <c r="N576" s="110">
        <f t="shared" si="50"/>
        <v>9974.8624189455877</v>
      </c>
      <c r="O576" s="110">
        <f t="shared" si="50"/>
        <v>-8343.9839300817584</v>
      </c>
    </row>
    <row r="577" spans="1:15">
      <c r="A577" s="108" t="s">
        <v>379</v>
      </c>
      <c r="B577" s="108">
        <v>3709</v>
      </c>
      <c r="C577" s="108" t="s">
        <v>310</v>
      </c>
      <c r="D577" s="108" t="s">
        <v>166</v>
      </c>
      <c r="E577" s="109">
        <v>3323</v>
      </c>
      <c r="F577" s="109">
        <v>20362.294000000002</v>
      </c>
      <c r="G577" s="109">
        <v>22911.834999999999</v>
      </c>
      <c r="H577" s="109">
        <v>63436.872000000003</v>
      </c>
      <c r="I577" s="109">
        <v>86348.706999999995</v>
      </c>
      <c r="J577" s="109">
        <f t="shared" si="49"/>
        <v>-65986.413</v>
      </c>
      <c r="K577" s="109">
        <f t="shared" si="50"/>
        <v>6127.6840204634373</v>
      </c>
      <c r="L577" s="109">
        <f t="shared" si="50"/>
        <v>6894.9247667770087</v>
      </c>
      <c r="M577" s="109">
        <f t="shared" si="50"/>
        <v>19090.241348179359</v>
      </c>
      <c r="N577" s="109">
        <f t="shared" si="50"/>
        <v>25985.166114956362</v>
      </c>
      <c r="O577" s="109">
        <f t="shared" si="50"/>
        <v>-19857.482094492927</v>
      </c>
    </row>
    <row r="578" spans="1:15">
      <c r="A578" s="21" t="s">
        <v>379</v>
      </c>
      <c r="B578" s="21">
        <v>3710</v>
      </c>
      <c r="C578" s="21" t="s">
        <v>311</v>
      </c>
      <c r="D578" s="21" t="s">
        <v>197</v>
      </c>
      <c r="E578" s="110">
        <v>3234</v>
      </c>
      <c r="F578" s="110">
        <v>4838.01</v>
      </c>
      <c r="G578" s="110">
        <v>29534.661</v>
      </c>
      <c r="H578" s="110">
        <v>14207.797</v>
      </c>
      <c r="I578" s="110">
        <v>43742.457999999999</v>
      </c>
      <c r="J578" s="110">
        <f t="shared" si="49"/>
        <v>-38904.447999999997</v>
      </c>
      <c r="K578" s="110">
        <f t="shared" si="50"/>
        <v>1495.9833024118739</v>
      </c>
      <c r="L578" s="110">
        <f t="shared" si="50"/>
        <v>9132.5482374768089</v>
      </c>
      <c r="M578" s="110">
        <f t="shared" si="50"/>
        <v>4393.2581941867656</v>
      </c>
      <c r="N578" s="110">
        <f t="shared" si="50"/>
        <v>13525.806431663574</v>
      </c>
      <c r="O578" s="110">
        <f t="shared" si="50"/>
        <v>-12029.823129251699</v>
      </c>
    </row>
    <row r="579" spans="1:15">
      <c r="A579" s="108" t="s">
        <v>379</v>
      </c>
      <c r="B579" s="108">
        <v>3711</v>
      </c>
      <c r="C579" s="108" t="s">
        <v>312</v>
      </c>
      <c r="D579" s="108" t="s">
        <v>226</v>
      </c>
      <c r="E579" s="109">
        <v>2566</v>
      </c>
      <c r="F579" s="109">
        <v>37334.512999999999</v>
      </c>
      <c r="G579" s="109">
        <v>26079.998</v>
      </c>
      <c r="H579" s="109">
        <v>24788.396000000001</v>
      </c>
      <c r="I579" s="109">
        <v>50868.394</v>
      </c>
      <c r="J579" s="109">
        <f t="shared" si="49"/>
        <v>-13533.881000000001</v>
      </c>
      <c r="K579" s="109">
        <f t="shared" si="50"/>
        <v>14549.693296960249</v>
      </c>
      <c r="L579" s="109">
        <f t="shared" si="50"/>
        <v>10163.678098207325</v>
      </c>
      <c r="M579" s="109">
        <f t="shared" si="50"/>
        <v>9660.325798908807</v>
      </c>
      <c r="N579" s="109">
        <f t="shared" si="50"/>
        <v>19824.003897116134</v>
      </c>
      <c r="O579" s="109">
        <f t="shared" si="50"/>
        <v>-5274.3106001558845</v>
      </c>
    </row>
    <row r="580" spans="1:15">
      <c r="A580" s="21" t="s">
        <v>379</v>
      </c>
      <c r="B580" s="21">
        <v>3713</v>
      </c>
      <c r="C580" s="21" t="s">
        <v>313</v>
      </c>
      <c r="D580" s="21" t="s">
        <v>217</v>
      </c>
      <c r="E580" s="110">
        <v>2306</v>
      </c>
      <c r="F580" s="110">
        <v>2897.549</v>
      </c>
      <c r="G580" s="110">
        <v>42932.321000000004</v>
      </c>
      <c r="H580" s="110">
        <v>20017.971000000001</v>
      </c>
      <c r="I580" s="110">
        <v>62950.292000000001</v>
      </c>
      <c r="J580" s="110">
        <f t="shared" si="49"/>
        <v>-60052.743000000002</v>
      </c>
      <c r="K580" s="110">
        <f t="shared" si="50"/>
        <v>1256.5260190806591</v>
      </c>
      <c r="L580" s="110">
        <f t="shared" si="50"/>
        <v>18617.658716392023</v>
      </c>
      <c r="M580" s="110">
        <f t="shared" si="50"/>
        <v>8680.8200346921076</v>
      </c>
      <c r="N580" s="110">
        <f t="shared" si="50"/>
        <v>27298.478751084131</v>
      </c>
      <c r="O580" s="110">
        <f t="shared" si="50"/>
        <v>-26041.952732003469</v>
      </c>
    </row>
    <row r="581" spans="1:15">
      <c r="A581" s="108" t="s">
        <v>379</v>
      </c>
      <c r="B581" s="108">
        <v>3714</v>
      </c>
      <c r="C581" s="108" t="s">
        <v>314</v>
      </c>
      <c r="D581" s="108" t="s">
        <v>227</v>
      </c>
      <c r="E581" s="109">
        <v>2111</v>
      </c>
      <c r="F581" s="109">
        <v>33495.302000000003</v>
      </c>
      <c r="G581" s="109">
        <v>15298.846</v>
      </c>
      <c r="H581" s="109">
        <v>20528.192999999999</v>
      </c>
      <c r="I581" s="109">
        <v>35827.038999999997</v>
      </c>
      <c r="J581" s="109">
        <f t="shared" si="49"/>
        <v>-2331.7369999999937</v>
      </c>
      <c r="K581" s="109">
        <f t="shared" si="50"/>
        <v>15867.030791094268</v>
      </c>
      <c r="L581" s="109">
        <f t="shared" si="50"/>
        <v>7247.2032212221693</v>
      </c>
      <c r="M581" s="109">
        <f t="shared" si="50"/>
        <v>9724.3927048792029</v>
      </c>
      <c r="N581" s="109">
        <f t="shared" si="50"/>
        <v>16971.59592610137</v>
      </c>
      <c r="O581" s="109">
        <f t="shared" si="50"/>
        <v>-1104.5651350071025</v>
      </c>
    </row>
    <row r="582" spans="1:15">
      <c r="A582" s="21" t="s">
        <v>379</v>
      </c>
      <c r="B582" s="21">
        <v>3811</v>
      </c>
      <c r="C582" s="21" t="s">
        <v>315</v>
      </c>
      <c r="D582" s="21" t="s">
        <v>198</v>
      </c>
      <c r="E582" s="110">
        <v>2015</v>
      </c>
      <c r="F582" s="110">
        <v>11818.772000000001</v>
      </c>
      <c r="G582" s="110">
        <v>24421.21</v>
      </c>
      <c r="H582" s="110">
        <v>14209.496999999999</v>
      </c>
      <c r="I582" s="110">
        <v>38630.707000000002</v>
      </c>
      <c r="J582" s="110">
        <f t="shared" si="49"/>
        <v>-26811.935000000001</v>
      </c>
      <c r="K582" s="110">
        <f t="shared" si="50"/>
        <v>5865.3955334987595</v>
      </c>
      <c r="L582" s="110">
        <f t="shared" si="50"/>
        <v>12119.707196029776</v>
      </c>
      <c r="M582" s="110">
        <f t="shared" si="50"/>
        <v>7051.8595533498756</v>
      </c>
      <c r="N582" s="110">
        <f t="shared" si="50"/>
        <v>19171.566749379654</v>
      </c>
      <c r="O582" s="110">
        <f t="shared" si="50"/>
        <v>-13306.171215880895</v>
      </c>
    </row>
    <row r="583" spans="1:15">
      <c r="A583" s="108" t="s">
        <v>379</v>
      </c>
      <c r="B583" s="108">
        <v>4100</v>
      </c>
      <c r="C583" s="108" t="s">
        <v>317</v>
      </c>
      <c r="D583" s="108" t="s">
        <v>199</v>
      </c>
      <c r="E583" s="109">
        <v>1880</v>
      </c>
      <c r="F583" s="109">
        <v>17855.899000000001</v>
      </c>
      <c r="G583" s="109">
        <v>25280.008999999998</v>
      </c>
      <c r="H583" s="109">
        <v>16273.463</v>
      </c>
      <c r="I583" s="109">
        <v>41553.472000000002</v>
      </c>
      <c r="J583" s="109">
        <f t="shared" si="49"/>
        <v>-23697.573</v>
      </c>
      <c r="K583" s="109">
        <f t="shared" si="50"/>
        <v>9497.8186170212775</v>
      </c>
      <c r="L583" s="109">
        <f t="shared" si="50"/>
        <v>13446.813297872339</v>
      </c>
      <c r="M583" s="109">
        <f t="shared" si="50"/>
        <v>8656.0973404255328</v>
      </c>
      <c r="N583" s="109">
        <f t="shared" si="50"/>
        <v>22102.910638297875</v>
      </c>
      <c r="O583" s="109">
        <f t="shared" si="50"/>
        <v>-12605.092021276596</v>
      </c>
    </row>
    <row r="584" spans="1:15">
      <c r="A584" s="21" t="s">
        <v>379</v>
      </c>
      <c r="B584" s="21">
        <v>4200</v>
      </c>
      <c r="C584" s="21" t="s">
        <v>316</v>
      </c>
      <c r="D584" s="21" t="s">
        <v>223</v>
      </c>
      <c r="E584" s="110">
        <v>1798</v>
      </c>
      <c r="F584" s="110">
        <v>29287.567999999999</v>
      </c>
      <c r="G584" s="110">
        <v>29504.690999999999</v>
      </c>
      <c r="H584" s="110">
        <v>30603.081999999999</v>
      </c>
      <c r="I584" s="110">
        <v>60107.773000000001</v>
      </c>
      <c r="J584" s="110">
        <f t="shared" si="49"/>
        <v>-30820.205000000002</v>
      </c>
      <c r="K584" s="110">
        <f t="shared" si="50"/>
        <v>16288.969966629587</v>
      </c>
      <c r="L584" s="110">
        <f t="shared" si="50"/>
        <v>16409.728031145718</v>
      </c>
      <c r="M584" s="110">
        <f t="shared" si="50"/>
        <v>17020.624026696329</v>
      </c>
      <c r="N584" s="110">
        <f t="shared" si="50"/>
        <v>33430.35205784205</v>
      </c>
      <c r="O584" s="110">
        <f t="shared" si="50"/>
        <v>-17141.382091212461</v>
      </c>
    </row>
    <row r="585" spans="1:15">
      <c r="A585" s="108" t="s">
        <v>379</v>
      </c>
      <c r="B585" s="108">
        <v>4502</v>
      </c>
      <c r="C585" s="108" t="s">
        <v>1254</v>
      </c>
      <c r="D585" s="108" t="s">
        <v>167</v>
      </c>
      <c r="E585" s="109">
        <v>1779</v>
      </c>
      <c r="F585" s="109">
        <v>21668.35</v>
      </c>
      <c r="G585" s="109">
        <v>5938.924</v>
      </c>
      <c r="H585" s="109">
        <v>38081.42</v>
      </c>
      <c r="I585" s="109">
        <v>44020.343999999997</v>
      </c>
      <c r="J585" s="109">
        <f t="shared" si="49"/>
        <v>-22351.993999999999</v>
      </c>
      <c r="K585" s="109">
        <f t="shared" si="50"/>
        <v>12180.073074761101</v>
      </c>
      <c r="L585" s="109">
        <f t="shared" si="50"/>
        <v>3338.3496346261941</v>
      </c>
      <c r="M585" s="109">
        <f t="shared" si="50"/>
        <v>21406.082068577853</v>
      </c>
      <c r="N585" s="109">
        <f t="shared" si="50"/>
        <v>24744.431703204045</v>
      </c>
      <c r="O585" s="109">
        <f t="shared" si="50"/>
        <v>-12564.358628442944</v>
      </c>
    </row>
    <row r="586" spans="1:15">
      <c r="A586" s="21" t="s">
        <v>379</v>
      </c>
      <c r="B586" s="21">
        <v>4604</v>
      </c>
      <c r="C586" s="21" t="s">
        <v>318</v>
      </c>
      <c r="D586" s="21" t="s">
        <v>178</v>
      </c>
      <c r="E586" s="110">
        <v>1641</v>
      </c>
      <c r="F586" s="110">
        <v>15433.464</v>
      </c>
      <c r="G586" s="110">
        <v>22240.834999999999</v>
      </c>
      <c r="H586" s="110">
        <v>36363.571000000004</v>
      </c>
      <c r="I586" s="110">
        <v>58604.406000000003</v>
      </c>
      <c r="J586" s="110">
        <f t="shared" si="49"/>
        <v>-43170.942000000003</v>
      </c>
      <c r="K586" s="110">
        <f t="shared" si="50"/>
        <v>9404.9140767824501</v>
      </c>
      <c r="L586" s="110">
        <f t="shared" si="50"/>
        <v>13553.220597196831</v>
      </c>
      <c r="M586" s="110">
        <f t="shared" si="50"/>
        <v>22159.397318708106</v>
      </c>
      <c r="N586" s="110">
        <f t="shared" si="50"/>
        <v>35712.617915904935</v>
      </c>
      <c r="O586" s="110">
        <f t="shared" si="50"/>
        <v>-26307.703839122489</v>
      </c>
    </row>
    <row r="587" spans="1:15">
      <c r="A587" s="108" t="s">
        <v>379</v>
      </c>
      <c r="B587" s="108">
        <v>4607</v>
      </c>
      <c r="C587" s="108" t="s">
        <v>319</v>
      </c>
      <c r="D587" s="108" t="s">
        <v>224</v>
      </c>
      <c r="E587" s="109">
        <v>1610</v>
      </c>
      <c r="F587" s="109">
        <v>38752.678999999996</v>
      </c>
      <c r="G587" s="109">
        <v>18847.973999999998</v>
      </c>
      <c r="H587" s="109">
        <v>44936.404999999999</v>
      </c>
      <c r="I587" s="109">
        <v>63784.379000000001</v>
      </c>
      <c r="J587" s="109">
        <f t="shared" si="49"/>
        <v>-25031.700000000004</v>
      </c>
      <c r="K587" s="109">
        <f t="shared" si="50"/>
        <v>24069.986956521738</v>
      </c>
      <c r="L587" s="109">
        <f t="shared" si="50"/>
        <v>11706.816149068321</v>
      </c>
      <c r="M587" s="109">
        <f t="shared" si="50"/>
        <v>27910.810559006211</v>
      </c>
      <c r="N587" s="109">
        <f t="shared" si="50"/>
        <v>39617.626708074531</v>
      </c>
      <c r="O587" s="109">
        <f t="shared" si="50"/>
        <v>-15547.639751552797</v>
      </c>
    </row>
    <row r="588" spans="1:15">
      <c r="A588" s="21" t="s">
        <v>379</v>
      </c>
      <c r="B588" s="21">
        <v>4803</v>
      </c>
      <c r="C588" s="21" t="s">
        <v>1255</v>
      </c>
      <c r="D588" s="21" t="s">
        <v>168</v>
      </c>
      <c r="E588" s="110">
        <v>1595</v>
      </c>
      <c r="F588" s="110">
        <v>17571.324000000001</v>
      </c>
      <c r="G588" s="110">
        <v>25830.682000000001</v>
      </c>
      <c r="H588" s="110">
        <v>25331.780999999999</v>
      </c>
      <c r="I588" s="110">
        <v>51162.463000000003</v>
      </c>
      <c r="J588" s="110">
        <f t="shared" si="49"/>
        <v>-33591.139000000003</v>
      </c>
      <c r="K588" s="110">
        <f t="shared" si="50"/>
        <v>11016.504075235111</v>
      </c>
      <c r="L588" s="110">
        <f t="shared" si="50"/>
        <v>16194.784952978058</v>
      </c>
      <c r="M588" s="110">
        <f t="shared" si="50"/>
        <v>15881.99435736677</v>
      </c>
      <c r="N588" s="110">
        <f t="shared" si="50"/>
        <v>32076.779310344831</v>
      </c>
      <c r="O588" s="110">
        <f t="shared" si="50"/>
        <v>-21060.275235109722</v>
      </c>
    </row>
    <row r="589" spans="1:15">
      <c r="A589" s="108" t="s">
        <v>379</v>
      </c>
      <c r="B589" s="108">
        <v>4901</v>
      </c>
      <c r="C589" s="108" t="s">
        <v>320</v>
      </c>
      <c r="D589" s="108" t="s">
        <v>169</v>
      </c>
      <c r="E589" s="109">
        <v>1268</v>
      </c>
      <c r="F589" s="109">
        <v>2009.3820000000001</v>
      </c>
      <c r="G589" s="109">
        <v>819.96900000000005</v>
      </c>
      <c r="H589" s="109">
        <v>26394.007000000001</v>
      </c>
      <c r="I589" s="109">
        <v>27213.975999999999</v>
      </c>
      <c r="J589" s="109">
        <f t="shared" si="49"/>
        <v>-25204.593999999997</v>
      </c>
      <c r="K589" s="109">
        <f t="shared" si="50"/>
        <v>1584.6861198738172</v>
      </c>
      <c r="L589" s="109">
        <f t="shared" si="50"/>
        <v>646.66324921135651</v>
      </c>
      <c r="M589" s="109">
        <f t="shared" si="50"/>
        <v>20815.462933753945</v>
      </c>
      <c r="N589" s="109">
        <f t="shared" si="50"/>
        <v>21462.126182965298</v>
      </c>
      <c r="O589" s="109">
        <f t="shared" si="50"/>
        <v>-19877.440063091479</v>
      </c>
    </row>
    <row r="590" spans="1:15">
      <c r="A590" s="21" t="s">
        <v>379</v>
      </c>
      <c r="B590" s="21">
        <v>4902</v>
      </c>
      <c r="C590" s="21" t="s">
        <v>322</v>
      </c>
      <c r="D590" s="21" t="s">
        <v>190</v>
      </c>
      <c r="E590" s="110">
        <v>1193</v>
      </c>
      <c r="F590" s="110">
        <v>2994.1889999999999</v>
      </c>
      <c r="G590" s="110">
        <v>11520.424999999999</v>
      </c>
      <c r="H590" s="110">
        <v>18422.214</v>
      </c>
      <c r="I590" s="110">
        <v>29942.638999999999</v>
      </c>
      <c r="J590" s="110">
        <f t="shared" si="49"/>
        <v>-26948.45</v>
      </c>
      <c r="K590" s="110">
        <f t="shared" si="50"/>
        <v>2509.7979882648783</v>
      </c>
      <c r="L590" s="110">
        <f t="shared" si="50"/>
        <v>9656.6848281642906</v>
      </c>
      <c r="M590" s="110">
        <f t="shared" si="50"/>
        <v>15441.922883487008</v>
      </c>
      <c r="N590" s="110">
        <f t="shared" si="50"/>
        <v>25098.607711651297</v>
      </c>
      <c r="O590" s="110">
        <f t="shared" si="50"/>
        <v>-22588.809723386421</v>
      </c>
    </row>
    <row r="591" spans="1:15">
      <c r="A591" s="108" t="s">
        <v>379</v>
      </c>
      <c r="B591" s="108">
        <v>4911</v>
      </c>
      <c r="C591" s="108" t="s">
        <v>321</v>
      </c>
      <c r="D591" s="108" t="s">
        <v>176</v>
      </c>
      <c r="E591" s="109">
        <v>1177</v>
      </c>
      <c r="F591" s="109">
        <v>5949.9309999999996</v>
      </c>
      <c r="G591" s="109">
        <v>14835.565000000001</v>
      </c>
      <c r="H591" s="109">
        <v>3175.0219999999999</v>
      </c>
      <c r="I591" s="109">
        <v>18010.587</v>
      </c>
      <c r="J591" s="109">
        <f t="shared" si="49"/>
        <v>-12060.655999999999</v>
      </c>
      <c r="K591" s="109">
        <f t="shared" si="50"/>
        <v>5055.1665250637216</v>
      </c>
      <c r="L591" s="109">
        <f t="shared" si="50"/>
        <v>12604.558198810535</v>
      </c>
      <c r="M591" s="109">
        <f t="shared" si="50"/>
        <v>2697.5548003398471</v>
      </c>
      <c r="N591" s="109">
        <f t="shared" si="50"/>
        <v>15302.11299915038</v>
      </c>
      <c r="O591" s="109">
        <f t="shared" si="50"/>
        <v>-10246.946474086661</v>
      </c>
    </row>
    <row r="592" spans="1:15">
      <c r="A592" s="21" t="s">
        <v>379</v>
      </c>
      <c r="B592" s="21">
        <v>5200</v>
      </c>
      <c r="C592" s="21" t="s">
        <v>323</v>
      </c>
      <c r="D592" s="21" t="s">
        <v>230</v>
      </c>
      <c r="E592" s="110">
        <v>1115</v>
      </c>
      <c r="F592" s="110">
        <v>12844.029</v>
      </c>
      <c r="G592" s="110">
        <v>0</v>
      </c>
      <c r="H592" s="110">
        <v>48491.201999999997</v>
      </c>
      <c r="I592" s="110">
        <v>48491.201999999997</v>
      </c>
      <c r="J592" s="110">
        <f t="shared" si="49"/>
        <v>-35647.172999999995</v>
      </c>
      <c r="K592" s="110">
        <f t="shared" si="50"/>
        <v>11519.308520179373</v>
      </c>
      <c r="L592" s="110">
        <f t="shared" si="50"/>
        <v>0</v>
      </c>
      <c r="M592" s="110">
        <f t="shared" si="50"/>
        <v>43489.867264573986</v>
      </c>
      <c r="N592" s="110">
        <f t="shared" si="50"/>
        <v>43489.867264573986</v>
      </c>
      <c r="O592" s="110">
        <f t="shared" si="50"/>
        <v>-31970.558744394617</v>
      </c>
    </row>
    <row r="593" spans="1:15">
      <c r="A593" s="108" t="s">
        <v>379</v>
      </c>
      <c r="B593" s="108">
        <v>5508</v>
      </c>
      <c r="C593" s="108" t="s">
        <v>325</v>
      </c>
      <c r="D593" s="108" t="s">
        <v>184</v>
      </c>
      <c r="E593" s="109">
        <v>1024</v>
      </c>
      <c r="F593" s="109">
        <v>1839.9570000000001</v>
      </c>
      <c r="G593" s="109">
        <v>13801.718999999999</v>
      </c>
      <c r="H593" s="109">
        <v>13972.737999999999</v>
      </c>
      <c r="I593" s="109">
        <v>27774.456999999999</v>
      </c>
      <c r="J593" s="109">
        <f t="shared" si="49"/>
        <v>-25934.5</v>
      </c>
      <c r="K593" s="109">
        <f t="shared" ref="K593:O624" si="51">(F593/$E593)*1000</f>
        <v>1796.8330078125</v>
      </c>
      <c r="L593" s="109">
        <f t="shared" si="51"/>
        <v>13478.2412109375</v>
      </c>
      <c r="M593" s="109">
        <f t="shared" si="51"/>
        <v>13645.251953125</v>
      </c>
      <c r="N593" s="109">
        <f t="shared" si="51"/>
        <v>27123.4931640625</v>
      </c>
      <c r="O593" s="109">
        <f t="shared" si="51"/>
        <v>-25326.66015625</v>
      </c>
    </row>
    <row r="594" spans="1:15">
      <c r="A594" s="21" t="s">
        <v>379</v>
      </c>
      <c r="B594" s="21">
        <v>5604</v>
      </c>
      <c r="C594" s="21" t="s">
        <v>324</v>
      </c>
      <c r="D594" s="21" t="s">
        <v>200</v>
      </c>
      <c r="E594" s="110">
        <v>1016</v>
      </c>
      <c r="F594" s="110">
        <v>5487.8630000000003</v>
      </c>
      <c r="G594" s="110">
        <v>2059.1019999999999</v>
      </c>
      <c r="H594" s="110">
        <v>15178.171</v>
      </c>
      <c r="I594" s="110">
        <v>17237.273000000001</v>
      </c>
      <c r="J594" s="110">
        <f t="shared" si="49"/>
        <v>-11749.41</v>
      </c>
      <c r="K594" s="110">
        <f t="shared" si="51"/>
        <v>5401.4399606299212</v>
      </c>
      <c r="L594" s="110">
        <f t="shared" si="51"/>
        <v>2026.6751968503938</v>
      </c>
      <c r="M594" s="110">
        <f t="shared" si="51"/>
        <v>14939.14468503937</v>
      </c>
      <c r="N594" s="110">
        <f t="shared" si="51"/>
        <v>16965.819881889765</v>
      </c>
      <c r="O594" s="110">
        <f t="shared" si="51"/>
        <v>-11564.379921259842</v>
      </c>
    </row>
    <row r="595" spans="1:15">
      <c r="A595" s="108" t="s">
        <v>379</v>
      </c>
      <c r="B595" s="108">
        <v>5609</v>
      </c>
      <c r="C595" s="108" t="s">
        <v>328</v>
      </c>
      <c r="D595" s="108" t="s">
        <v>206</v>
      </c>
      <c r="E595" s="109">
        <v>962</v>
      </c>
      <c r="F595" s="109">
        <v>14882.152</v>
      </c>
      <c r="G595" s="109">
        <v>16796.108</v>
      </c>
      <c r="H595" s="109">
        <v>3241.2460000000001</v>
      </c>
      <c r="I595" s="109">
        <v>20037.353999999999</v>
      </c>
      <c r="J595" s="109">
        <f t="shared" si="49"/>
        <v>-5155.2019999999993</v>
      </c>
      <c r="K595" s="109">
        <f t="shared" si="51"/>
        <v>15470.012474012474</v>
      </c>
      <c r="L595" s="109">
        <f t="shared" si="51"/>
        <v>17459.571725571725</v>
      </c>
      <c r="M595" s="109">
        <f t="shared" si="51"/>
        <v>3369.2785862785868</v>
      </c>
      <c r="N595" s="109">
        <f t="shared" si="51"/>
        <v>20828.85031185031</v>
      </c>
      <c r="O595" s="109">
        <f t="shared" si="51"/>
        <v>-5358.8378378378366</v>
      </c>
    </row>
    <row r="596" spans="1:15">
      <c r="A596" s="21" t="s">
        <v>379</v>
      </c>
      <c r="B596" s="21">
        <v>5611</v>
      </c>
      <c r="C596" s="21" t="s">
        <v>326</v>
      </c>
      <c r="D596" s="21" t="s">
        <v>180</v>
      </c>
      <c r="E596" s="110">
        <v>945</v>
      </c>
      <c r="F596" s="110">
        <v>2669.6410000000001</v>
      </c>
      <c r="G596" s="110">
        <v>986.34400000000005</v>
      </c>
      <c r="H596" s="110">
        <v>13761.691000000001</v>
      </c>
      <c r="I596" s="110">
        <v>14748.035</v>
      </c>
      <c r="J596" s="110">
        <f t="shared" si="49"/>
        <v>-12078.394</v>
      </c>
      <c r="K596" s="110">
        <f t="shared" si="51"/>
        <v>2825.0169312169314</v>
      </c>
      <c r="L596" s="110">
        <f t="shared" si="51"/>
        <v>1043.7502645502645</v>
      </c>
      <c r="M596" s="110">
        <f t="shared" si="51"/>
        <v>14562.63597883598</v>
      </c>
      <c r="N596" s="110">
        <f t="shared" si="51"/>
        <v>15606.386243386243</v>
      </c>
      <c r="O596" s="110">
        <f t="shared" si="51"/>
        <v>-12781.369312169312</v>
      </c>
    </row>
    <row r="597" spans="1:15">
      <c r="A597" s="108" t="s">
        <v>379</v>
      </c>
      <c r="B597" s="108">
        <v>5612</v>
      </c>
      <c r="C597" s="108" t="s">
        <v>327</v>
      </c>
      <c r="D597" s="108" t="s">
        <v>191</v>
      </c>
      <c r="E597" s="109">
        <v>895</v>
      </c>
      <c r="F597" s="109">
        <v>6103.4830000000002</v>
      </c>
      <c r="G597" s="109">
        <v>7400.4780000000001</v>
      </c>
      <c r="H597" s="109">
        <v>22832.492999999999</v>
      </c>
      <c r="I597" s="109">
        <v>30232.971000000001</v>
      </c>
      <c r="J597" s="109">
        <f t="shared" si="49"/>
        <v>-24129.488000000001</v>
      </c>
      <c r="K597" s="109">
        <f t="shared" si="51"/>
        <v>6819.5340782122912</v>
      </c>
      <c r="L597" s="109">
        <f t="shared" si="51"/>
        <v>8268.6905027932953</v>
      </c>
      <c r="M597" s="109">
        <f t="shared" si="51"/>
        <v>25511.16536312849</v>
      </c>
      <c r="N597" s="109">
        <f t="shared" si="51"/>
        <v>33779.855865921789</v>
      </c>
      <c r="O597" s="109">
        <f t="shared" si="51"/>
        <v>-26960.321787709501</v>
      </c>
    </row>
    <row r="598" spans="1:15">
      <c r="A598" s="21" t="s">
        <v>379</v>
      </c>
      <c r="B598" s="21">
        <v>5706</v>
      </c>
      <c r="C598" s="21" t="s">
        <v>329</v>
      </c>
      <c r="D598" s="21" t="s">
        <v>174</v>
      </c>
      <c r="E598" s="110">
        <v>877</v>
      </c>
      <c r="F598" s="110">
        <v>7521.5680000000002</v>
      </c>
      <c r="G598" s="110">
        <v>17177.053</v>
      </c>
      <c r="H598" s="110">
        <v>17715.028999999999</v>
      </c>
      <c r="I598" s="110">
        <v>34892.082000000002</v>
      </c>
      <c r="J598" s="110">
        <f t="shared" si="49"/>
        <v>-27370.514000000003</v>
      </c>
      <c r="K598" s="110">
        <f t="shared" si="51"/>
        <v>8576.47434435576</v>
      </c>
      <c r="L598" s="110">
        <f t="shared" si="51"/>
        <v>19586.14937286203</v>
      </c>
      <c r="M598" s="110">
        <f t="shared" si="51"/>
        <v>20199.576966932724</v>
      </c>
      <c r="N598" s="110">
        <f t="shared" si="51"/>
        <v>39785.726339794754</v>
      </c>
      <c r="O598" s="110">
        <f t="shared" si="51"/>
        <v>-31209.251995439001</v>
      </c>
    </row>
    <row r="599" spans="1:15">
      <c r="A599" s="108" t="s">
        <v>379</v>
      </c>
      <c r="B599" s="108">
        <v>6000</v>
      </c>
      <c r="C599" s="108" t="s">
        <v>330</v>
      </c>
      <c r="D599" s="108" t="s">
        <v>225</v>
      </c>
      <c r="E599" s="109">
        <v>774</v>
      </c>
      <c r="F599" s="109">
        <v>17091.272000000001</v>
      </c>
      <c r="G599" s="109">
        <v>0</v>
      </c>
      <c r="H599" s="109">
        <v>23537.119999999999</v>
      </c>
      <c r="I599" s="109">
        <v>23537.119999999999</v>
      </c>
      <c r="J599" s="109">
        <f t="shared" si="49"/>
        <v>-6445.8479999999981</v>
      </c>
      <c r="K599" s="109">
        <f t="shared" si="51"/>
        <v>22081.746770025842</v>
      </c>
      <c r="L599" s="109">
        <f t="shared" si="51"/>
        <v>0</v>
      </c>
      <c r="M599" s="109">
        <f t="shared" si="51"/>
        <v>30409.7157622739</v>
      </c>
      <c r="N599" s="109">
        <f t="shared" si="51"/>
        <v>30409.7157622739</v>
      </c>
      <c r="O599" s="109">
        <f t="shared" si="51"/>
        <v>-8327.9689922480593</v>
      </c>
    </row>
    <row r="600" spans="1:15">
      <c r="A600" s="21" t="s">
        <v>379</v>
      </c>
      <c r="B600" s="21">
        <v>6100</v>
      </c>
      <c r="C600" s="21" t="s">
        <v>337</v>
      </c>
      <c r="D600" s="21" t="s">
        <v>229</v>
      </c>
      <c r="E600" s="110">
        <v>690</v>
      </c>
      <c r="F600" s="110">
        <v>17656.705999999998</v>
      </c>
      <c r="G600" s="110">
        <v>0</v>
      </c>
      <c r="H600" s="110">
        <v>36683.408000000003</v>
      </c>
      <c r="I600" s="110">
        <v>36683.408000000003</v>
      </c>
      <c r="J600" s="110">
        <f t="shared" si="49"/>
        <v>-19026.702000000005</v>
      </c>
      <c r="K600" s="110">
        <f t="shared" si="51"/>
        <v>25589.428985507242</v>
      </c>
      <c r="L600" s="110">
        <f t="shared" si="51"/>
        <v>0</v>
      </c>
      <c r="M600" s="110">
        <f t="shared" si="51"/>
        <v>53164.35942028986</v>
      </c>
      <c r="N600" s="110">
        <f t="shared" si="51"/>
        <v>53164.35942028986</v>
      </c>
      <c r="O600" s="110">
        <f t="shared" si="51"/>
        <v>-27574.930434782615</v>
      </c>
    </row>
    <row r="601" spans="1:15">
      <c r="A601" s="108" t="s">
        <v>379</v>
      </c>
      <c r="B601" s="108">
        <v>6250</v>
      </c>
      <c r="C601" s="108" t="s">
        <v>332</v>
      </c>
      <c r="D601" s="108" t="s">
        <v>209</v>
      </c>
      <c r="E601" s="109">
        <v>676</v>
      </c>
      <c r="F601" s="109">
        <v>6674.09</v>
      </c>
      <c r="G601" s="109">
        <v>965.34100000000001</v>
      </c>
      <c r="H601" s="109">
        <v>18577.009999999998</v>
      </c>
      <c r="I601" s="109">
        <v>19542.350999999999</v>
      </c>
      <c r="J601" s="109">
        <f t="shared" si="49"/>
        <v>-12868.260999999999</v>
      </c>
      <c r="K601" s="109">
        <f t="shared" si="51"/>
        <v>9872.9142011834319</v>
      </c>
      <c r="L601" s="109">
        <f t="shared" si="51"/>
        <v>1428.0192307692307</v>
      </c>
      <c r="M601" s="109">
        <f t="shared" si="51"/>
        <v>27480.784023668635</v>
      </c>
      <c r="N601" s="109">
        <f t="shared" si="51"/>
        <v>28908.803254437866</v>
      </c>
      <c r="O601" s="109">
        <f t="shared" si="51"/>
        <v>-19035.889053254436</v>
      </c>
    </row>
    <row r="602" spans="1:15">
      <c r="A602" s="21" t="s">
        <v>379</v>
      </c>
      <c r="B602" s="21">
        <v>6400</v>
      </c>
      <c r="C602" s="21" t="s">
        <v>333</v>
      </c>
      <c r="D602" s="21" t="s">
        <v>179</v>
      </c>
      <c r="E602" s="110">
        <v>667</v>
      </c>
      <c r="F602" s="110">
        <v>20287.063999999998</v>
      </c>
      <c r="G602" s="110">
        <v>21981.386999999999</v>
      </c>
      <c r="H602" s="110">
        <v>22067.713</v>
      </c>
      <c r="I602" s="110">
        <v>44049.1</v>
      </c>
      <c r="J602" s="110">
        <f t="shared" si="49"/>
        <v>-23762.036</v>
      </c>
      <c r="K602" s="110">
        <f t="shared" si="51"/>
        <v>30415.388305847075</v>
      </c>
      <c r="L602" s="110">
        <f t="shared" si="51"/>
        <v>32955.602698650669</v>
      </c>
      <c r="M602" s="110">
        <f t="shared" si="51"/>
        <v>33085.026986506746</v>
      </c>
      <c r="N602" s="110">
        <f t="shared" si="51"/>
        <v>66040.629685157415</v>
      </c>
      <c r="O602" s="110">
        <f t="shared" si="51"/>
        <v>-35625.241379310348</v>
      </c>
    </row>
    <row r="603" spans="1:15">
      <c r="A603" s="108" t="s">
        <v>379</v>
      </c>
      <c r="B603" s="108">
        <v>6513</v>
      </c>
      <c r="C603" s="108" t="s">
        <v>335</v>
      </c>
      <c r="D603" s="108" t="s">
        <v>211</v>
      </c>
      <c r="E603" s="109">
        <v>655</v>
      </c>
      <c r="F603" s="109">
        <v>5668.7</v>
      </c>
      <c r="G603" s="109">
        <v>2079.4110000000001</v>
      </c>
      <c r="H603" s="109">
        <v>27182.005000000001</v>
      </c>
      <c r="I603" s="109">
        <v>29261.416000000001</v>
      </c>
      <c r="J603" s="109">
        <f t="shared" si="49"/>
        <v>-23592.716</v>
      </c>
      <c r="K603" s="109">
        <f t="shared" si="51"/>
        <v>8654.5038167938928</v>
      </c>
      <c r="L603" s="109">
        <f t="shared" si="51"/>
        <v>3174.6732824427481</v>
      </c>
      <c r="M603" s="109">
        <f t="shared" si="51"/>
        <v>41499.244274809163</v>
      </c>
      <c r="N603" s="109">
        <f t="shared" si="51"/>
        <v>44673.917557251909</v>
      </c>
      <c r="O603" s="109">
        <f t="shared" si="51"/>
        <v>-36019.413740458011</v>
      </c>
    </row>
    <row r="604" spans="1:15">
      <c r="A604" s="21" t="s">
        <v>379</v>
      </c>
      <c r="B604" s="21">
        <v>6515</v>
      </c>
      <c r="C604" s="21" t="s">
        <v>336</v>
      </c>
      <c r="D604" s="21" t="s">
        <v>172</v>
      </c>
      <c r="E604" s="110">
        <v>648</v>
      </c>
      <c r="F604" s="110">
        <v>4293.2700000000004</v>
      </c>
      <c r="G604" s="110">
        <v>31753.637999999999</v>
      </c>
      <c r="H604" s="110">
        <v>1546.153</v>
      </c>
      <c r="I604" s="110">
        <v>33299.790999999997</v>
      </c>
      <c r="J604" s="110">
        <f t="shared" si="49"/>
        <v>-29006.520999999997</v>
      </c>
      <c r="K604" s="110">
        <f t="shared" si="51"/>
        <v>6625.416666666667</v>
      </c>
      <c r="L604" s="110">
        <f t="shared" si="51"/>
        <v>49002.527777777781</v>
      </c>
      <c r="M604" s="110">
        <f t="shared" si="51"/>
        <v>2386.0385802469136</v>
      </c>
      <c r="N604" s="110">
        <f t="shared" si="51"/>
        <v>51388.566358024691</v>
      </c>
      <c r="O604" s="110">
        <f t="shared" si="51"/>
        <v>-44763.149691358027</v>
      </c>
    </row>
    <row r="605" spans="1:15">
      <c r="A605" s="108" t="s">
        <v>379</v>
      </c>
      <c r="B605" s="108">
        <v>6601</v>
      </c>
      <c r="C605" s="108" t="s">
        <v>334</v>
      </c>
      <c r="D605" s="108" t="s">
        <v>231</v>
      </c>
      <c r="E605" s="109">
        <v>644</v>
      </c>
      <c r="F605" s="109">
        <v>7883.1090000000004</v>
      </c>
      <c r="G605" s="109">
        <v>0</v>
      </c>
      <c r="H605" s="109">
        <v>20866.778999999999</v>
      </c>
      <c r="I605" s="109">
        <v>20866.778999999999</v>
      </c>
      <c r="J605" s="109">
        <f t="shared" si="49"/>
        <v>-12983.669999999998</v>
      </c>
      <c r="K605" s="109">
        <f t="shared" si="51"/>
        <v>12240.85248447205</v>
      </c>
      <c r="L605" s="109">
        <f t="shared" si="51"/>
        <v>0</v>
      </c>
      <c r="M605" s="109">
        <f t="shared" si="51"/>
        <v>32401.830745341613</v>
      </c>
      <c r="N605" s="109">
        <f t="shared" si="51"/>
        <v>32401.830745341613</v>
      </c>
      <c r="O605" s="109">
        <f t="shared" si="51"/>
        <v>-20160.978260869564</v>
      </c>
    </row>
    <row r="606" spans="1:15">
      <c r="A606" s="21" t="s">
        <v>379</v>
      </c>
      <c r="B606" s="21">
        <v>6602</v>
      </c>
      <c r="C606" s="21" t="s">
        <v>331</v>
      </c>
      <c r="D606" s="21" t="s">
        <v>220</v>
      </c>
      <c r="E606" s="110">
        <v>633</v>
      </c>
      <c r="F606" s="110">
        <v>9021.7999999999993</v>
      </c>
      <c r="G606" s="110">
        <v>11544.227000000001</v>
      </c>
      <c r="H606" s="110">
        <v>5559.442</v>
      </c>
      <c r="I606" s="110">
        <v>17103.669000000002</v>
      </c>
      <c r="J606" s="110">
        <f t="shared" si="49"/>
        <v>-8081.8690000000024</v>
      </c>
      <c r="K606" s="110">
        <f t="shared" si="51"/>
        <v>14252.448657187992</v>
      </c>
      <c r="L606" s="110">
        <f t="shared" si="51"/>
        <v>18237.325434439179</v>
      </c>
      <c r="M606" s="110">
        <f t="shared" si="51"/>
        <v>8782.6887835703001</v>
      </c>
      <c r="N606" s="110">
        <f t="shared" si="51"/>
        <v>27020.014218009481</v>
      </c>
      <c r="O606" s="110">
        <f t="shared" si="51"/>
        <v>-12767.565560821487</v>
      </c>
    </row>
    <row r="607" spans="1:15">
      <c r="A607" s="108" t="s">
        <v>379</v>
      </c>
      <c r="B607" s="108">
        <v>6607</v>
      </c>
      <c r="C607" s="108" t="s">
        <v>338</v>
      </c>
      <c r="D607" s="108" t="s">
        <v>201</v>
      </c>
      <c r="E607" s="109">
        <v>580</v>
      </c>
      <c r="F607" s="109">
        <v>223.369</v>
      </c>
      <c r="G607" s="109">
        <v>376.35399999999998</v>
      </c>
      <c r="H607" s="109">
        <v>9091.7610000000004</v>
      </c>
      <c r="I607" s="109">
        <v>9468.1149999999998</v>
      </c>
      <c r="J607" s="109">
        <f t="shared" si="49"/>
        <v>-9244.7459999999992</v>
      </c>
      <c r="K607" s="109">
        <f t="shared" si="51"/>
        <v>385.11896551724141</v>
      </c>
      <c r="L607" s="109">
        <f t="shared" si="51"/>
        <v>648.8862068965517</v>
      </c>
      <c r="M607" s="109">
        <f t="shared" si="51"/>
        <v>15675.45</v>
      </c>
      <c r="N607" s="109">
        <f t="shared" si="51"/>
        <v>16324.336206896551</v>
      </c>
      <c r="O607" s="109">
        <f t="shared" si="51"/>
        <v>-15939.217241379309</v>
      </c>
    </row>
    <row r="608" spans="1:15">
      <c r="A608" s="21" t="s">
        <v>379</v>
      </c>
      <c r="B608" s="21">
        <v>6611</v>
      </c>
      <c r="C608" s="21" t="s">
        <v>339</v>
      </c>
      <c r="D608" s="21" t="s">
        <v>221</v>
      </c>
      <c r="E608" s="110">
        <v>560</v>
      </c>
      <c r="F608" s="110">
        <v>9749.4860000000008</v>
      </c>
      <c r="G608" s="110">
        <v>5115.1019999999999</v>
      </c>
      <c r="H608" s="110">
        <v>13920.467000000001</v>
      </c>
      <c r="I608" s="110">
        <v>19035.569</v>
      </c>
      <c r="J608" s="110">
        <f t="shared" si="49"/>
        <v>-9286.0829999999987</v>
      </c>
      <c r="K608" s="110">
        <f t="shared" si="51"/>
        <v>17409.79642857143</v>
      </c>
      <c r="L608" s="110">
        <f t="shared" si="51"/>
        <v>9134.1107142857145</v>
      </c>
      <c r="M608" s="110">
        <f t="shared" si="51"/>
        <v>24857.976785714287</v>
      </c>
      <c r="N608" s="110">
        <f t="shared" si="51"/>
        <v>33992.087499999994</v>
      </c>
      <c r="O608" s="110">
        <f t="shared" si="51"/>
        <v>-16582.291071428568</v>
      </c>
    </row>
    <row r="609" spans="1:15">
      <c r="A609" s="108" t="s">
        <v>379</v>
      </c>
      <c r="B609" s="108">
        <v>6612</v>
      </c>
      <c r="C609" s="108" t="s">
        <v>341</v>
      </c>
      <c r="D609" s="108" t="s">
        <v>204</v>
      </c>
      <c r="E609" s="109">
        <v>493</v>
      </c>
      <c r="F609" s="109">
        <v>3687.2719999999999</v>
      </c>
      <c r="G609" s="109">
        <v>1302.2629999999999</v>
      </c>
      <c r="H609" s="109">
        <v>9132.7639999999992</v>
      </c>
      <c r="I609" s="109">
        <v>10435.027</v>
      </c>
      <c r="J609" s="109">
        <f t="shared" si="49"/>
        <v>-6747.7550000000001</v>
      </c>
      <c r="K609" s="109">
        <f t="shared" si="51"/>
        <v>7479.2535496957407</v>
      </c>
      <c r="L609" s="109">
        <f t="shared" si="51"/>
        <v>2641.5070993914806</v>
      </c>
      <c r="M609" s="109">
        <f t="shared" si="51"/>
        <v>18524.876267748477</v>
      </c>
      <c r="N609" s="109">
        <f t="shared" si="51"/>
        <v>21166.383367139963</v>
      </c>
      <c r="O609" s="109">
        <f t="shared" si="51"/>
        <v>-13687.12981744422</v>
      </c>
    </row>
    <row r="610" spans="1:15">
      <c r="A610" s="21" t="s">
        <v>379</v>
      </c>
      <c r="B610" s="21">
        <v>6706</v>
      </c>
      <c r="C610" s="21" t="s">
        <v>343</v>
      </c>
      <c r="D610" s="21" t="s">
        <v>202</v>
      </c>
      <c r="E610" s="110">
        <v>483</v>
      </c>
      <c r="F610" s="110">
        <v>110</v>
      </c>
      <c r="G610" s="110">
        <v>0</v>
      </c>
      <c r="H610" s="110">
        <v>8125.6980000000003</v>
      </c>
      <c r="I610" s="110">
        <v>8125.6980000000003</v>
      </c>
      <c r="J610" s="110">
        <f t="shared" si="49"/>
        <v>-8015.6980000000003</v>
      </c>
      <c r="K610" s="110">
        <f t="shared" si="51"/>
        <v>227.7432712215321</v>
      </c>
      <c r="L610" s="110">
        <f t="shared" si="51"/>
        <v>0</v>
      </c>
      <c r="M610" s="110">
        <f t="shared" si="51"/>
        <v>16823.391304347828</v>
      </c>
      <c r="N610" s="110">
        <f t="shared" si="51"/>
        <v>16823.391304347828</v>
      </c>
      <c r="O610" s="110">
        <f t="shared" si="51"/>
        <v>-16595.648033126294</v>
      </c>
    </row>
    <row r="611" spans="1:15">
      <c r="A611" s="108" t="s">
        <v>379</v>
      </c>
      <c r="B611" s="108">
        <v>6709</v>
      </c>
      <c r="C611" s="108" t="s">
        <v>345</v>
      </c>
      <c r="D611" s="108" t="s">
        <v>192</v>
      </c>
      <c r="E611" s="109">
        <v>482</v>
      </c>
      <c r="F611" s="109">
        <v>0</v>
      </c>
      <c r="G611" s="109">
        <v>0</v>
      </c>
      <c r="H611" s="109">
        <v>1985.578</v>
      </c>
      <c r="I611" s="109">
        <v>1985.578</v>
      </c>
      <c r="J611" s="109">
        <f t="shared" si="49"/>
        <v>-1985.578</v>
      </c>
      <c r="K611" s="109">
        <f t="shared" si="51"/>
        <v>0</v>
      </c>
      <c r="L611" s="109">
        <f t="shared" si="51"/>
        <v>0</v>
      </c>
      <c r="M611" s="109">
        <f t="shared" si="51"/>
        <v>4119.4564315352691</v>
      </c>
      <c r="N611" s="109">
        <f t="shared" si="51"/>
        <v>4119.4564315352691</v>
      </c>
      <c r="O611" s="109">
        <f t="shared" si="51"/>
        <v>-4119.4564315352691</v>
      </c>
    </row>
    <row r="612" spans="1:15">
      <c r="A612" s="21" t="s">
        <v>379</v>
      </c>
      <c r="B612" s="21">
        <v>7000</v>
      </c>
      <c r="C612" s="21" t="s">
        <v>340</v>
      </c>
      <c r="D612" s="21" t="s">
        <v>208</v>
      </c>
      <c r="E612" s="110">
        <v>481</v>
      </c>
      <c r="F612" s="110">
        <v>39.845999999999997</v>
      </c>
      <c r="G612" s="110">
        <v>0</v>
      </c>
      <c r="H612" s="110">
        <v>1321.367</v>
      </c>
      <c r="I612" s="110">
        <v>1321.367</v>
      </c>
      <c r="J612" s="110">
        <f t="shared" si="49"/>
        <v>-1281.521</v>
      </c>
      <c r="K612" s="110">
        <f t="shared" si="51"/>
        <v>82.839916839916825</v>
      </c>
      <c r="L612" s="110">
        <f t="shared" si="51"/>
        <v>0</v>
      </c>
      <c r="M612" s="110">
        <f t="shared" si="51"/>
        <v>2747.1247401247401</v>
      </c>
      <c r="N612" s="110">
        <f t="shared" si="51"/>
        <v>2747.1247401247401</v>
      </c>
      <c r="O612" s="110">
        <f t="shared" si="51"/>
        <v>-2664.2848232848232</v>
      </c>
    </row>
    <row r="613" spans="1:15">
      <c r="A613" s="108" t="s">
        <v>379</v>
      </c>
      <c r="B613" s="108">
        <v>7300</v>
      </c>
      <c r="C613" s="108" t="s">
        <v>342</v>
      </c>
      <c r="D613" s="108" t="s">
        <v>228</v>
      </c>
      <c r="E613" s="109">
        <v>479</v>
      </c>
      <c r="F613" s="109">
        <v>28738.228999999999</v>
      </c>
      <c r="G613" s="109">
        <v>0</v>
      </c>
      <c r="H613" s="109">
        <v>48361.896999999997</v>
      </c>
      <c r="I613" s="109">
        <v>48361.896999999997</v>
      </c>
      <c r="J613" s="109">
        <f t="shared" si="49"/>
        <v>-19623.667999999998</v>
      </c>
      <c r="K613" s="109">
        <f t="shared" si="51"/>
        <v>59996.302713987476</v>
      </c>
      <c r="L613" s="109">
        <f t="shared" si="51"/>
        <v>0</v>
      </c>
      <c r="M613" s="109">
        <f t="shared" si="51"/>
        <v>100964.29436325678</v>
      </c>
      <c r="N613" s="109">
        <f t="shared" si="51"/>
        <v>100964.29436325678</v>
      </c>
      <c r="O613" s="109">
        <f t="shared" si="51"/>
        <v>-40967.991649269308</v>
      </c>
    </row>
    <row r="614" spans="1:15">
      <c r="A614" s="21" t="s">
        <v>379</v>
      </c>
      <c r="B614" s="21">
        <v>7502</v>
      </c>
      <c r="C614" s="21" t="s">
        <v>344</v>
      </c>
      <c r="D614" s="21" t="s">
        <v>215</v>
      </c>
      <c r="E614" s="110">
        <v>461</v>
      </c>
      <c r="F614" s="110">
        <v>276.96199999999999</v>
      </c>
      <c r="G614" s="110">
        <v>0</v>
      </c>
      <c r="H614" s="110">
        <v>9264.991</v>
      </c>
      <c r="I614" s="110">
        <v>9264.991</v>
      </c>
      <c r="J614" s="110">
        <f t="shared" si="49"/>
        <v>-8988.0290000000005</v>
      </c>
      <c r="K614" s="110">
        <f t="shared" si="51"/>
        <v>600.78524945770062</v>
      </c>
      <c r="L614" s="110">
        <f t="shared" si="51"/>
        <v>0</v>
      </c>
      <c r="M614" s="110">
        <f t="shared" si="51"/>
        <v>20097.594360086765</v>
      </c>
      <c r="N614" s="110">
        <f t="shared" si="51"/>
        <v>20097.594360086765</v>
      </c>
      <c r="O614" s="110">
        <f t="shared" si="51"/>
        <v>-19496.80911062907</v>
      </c>
    </row>
    <row r="615" spans="1:15">
      <c r="A615" s="108" t="s">
        <v>379</v>
      </c>
      <c r="B615" s="108">
        <v>7505</v>
      </c>
      <c r="C615" s="108" t="s">
        <v>346</v>
      </c>
      <c r="D615" s="108" t="s">
        <v>188</v>
      </c>
      <c r="E615" s="109">
        <v>451</v>
      </c>
      <c r="F615" s="109">
        <v>292.08199999999999</v>
      </c>
      <c r="G615" s="109">
        <v>655.06399999999996</v>
      </c>
      <c r="H615" s="109">
        <v>9909.0640000000003</v>
      </c>
      <c r="I615" s="109">
        <v>10564.128000000001</v>
      </c>
      <c r="J615" s="109">
        <f t="shared" si="49"/>
        <v>-10272.046</v>
      </c>
      <c r="K615" s="109">
        <f t="shared" si="51"/>
        <v>647.63192904656319</v>
      </c>
      <c r="L615" s="109">
        <f t="shared" si="51"/>
        <v>1452.470066518847</v>
      </c>
      <c r="M615" s="109">
        <f t="shared" si="51"/>
        <v>21971.317073170732</v>
      </c>
      <c r="N615" s="109">
        <f t="shared" si="51"/>
        <v>23423.787139689579</v>
      </c>
      <c r="O615" s="109">
        <f t="shared" si="51"/>
        <v>-22776.155210643014</v>
      </c>
    </row>
    <row r="616" spans="1:15">
      <c r="A616" s="21" t="s">
        <v>379</v>
      </c>
      <c r="B616" s="21">
        <v>7509</v>
      </c>
      <c r="C616" s="21" t="s">
        <v>347</v>
      </c>
      <c r="D616" s="21" t="s">
        <v>194</v>
      </c>
      <c r="E616" s="110">
        <v>383</v>
      </c>
      <c r="F616" s="110">
        <v>641.72500000000002</v>
      </c>
      <c r="G616" s="110">
        <v>0</v>
      </c>
      <c r="H616" s="110">
        <v>14238.775</v>
      </c>
      <c r="I616" s="110">
        <v>14238.775</v>
      </c>
      <c r="J616" s="110">
        <f t="shared" si="49"/>
        <v>-13597.05</v>
      </c>
      <c r="K616" s="110">
        <f t="shared" si="51"/>
        <v>1675.5221932114882</v>
      </c>
      <c r="L616" s="110">
        <f t="shared" si="51"/>
        <v>0</v>
      </c>
      <c r="M616" s="110">
        <f t="shared" si="51"/>
        <v>37176.958224543079</v>
      </c>
      <c r="N616" s="110">
        <f t="shared" si="51"/>
        <v>37176.958224543079</v>
      </c>
      <c r="O616" s="110">
        <f t="shared" si="51"/>
        <v>-35501.436031331592</v>
      </c>
    </row>
    <row r="617" spans="1:15">
      <c r="A617" s="108" t="s">
        <v>379</v>
      </c>
      <c r="B617" s="108">
        <v>7613</v>
      </c>
      <c r="C617" s="108" t="s">
        <v>348</v>
      </c>
      <c r="D617" s="108" t="s">
        <v>203</v>
      </c>
      <c r="E617" s="109">
        <v>372</v>
      </c>
      <c r="F617" s="109">
        <v>0</v>
      </c>
      <c r="G617" s="109">
        <v>0</v>
      </c>
      <c r="H617" s="109">
        <v>8830.4359999999997</v>
      </c>
      <c r="I617" s="109">
        <v>8830.4359999999997</v>
      </c>
      <c r="J617" s="109">
        <f t="shared" si="49"/>
        <v>-8830.4359999999997</v>
      </c>
      <c r="K617" s="109">
        <f t="shared" si="51"/>
        <v>0</v>
      </c>
      <c r="L617" s="109">
        <f t="shared" si="51"/>
        <v>0</v>
      </c>
      <c r="M617" s="109">
        <f t="shared" si="51"/>
        <v>23737.731182795698</v>
      </c>
      <c r="N617" s="109">
        <f t="shared" si="51"/>
        <v>23737.731182795698</v>
      </c>
      <c r="O617" s="109">
        <f t="shared" si="51"/>
        <v>-23737.731182795698</v>
      </c>
    </row>
    <row r="618" spans="1:15">
      <c r="A618" s="21" t="s">
        <v>379</v>
      </c>
      <c r="B618" s="21">
        <v>7617</v>
      </c>
      <c r="C618" s="21" t="s">
        <v>349</v>
      </c>
      <c r="D618" s="21" t="s">
        <v>182</v>
      </c>
      <c r="E618" s="110">
        <v>275</v>
      </c>
      <c r="F618" s="110">
        <v>9371.3230000000003</v>
      </c>
      <c r="G618" s="110">
        <v>579.60199999999998</v>
      </c>
      <c r="H618" s="110">
        <v>16103.619000000001</v>
      </c>
      <c r="I618" s="110">
        <v>16683.221000000001</v>
      </c>
      <c r="J618" s="110">
        <f t="shared" si="49"/>
        <v>-7311.898000000001</v>
      </c>
      <c r="K618" s="110">
        <f t="shared" si="51"/>
        <v>34077.538181818185</v>
      </c>
      <c r="L618" s="110">
        <f t="shared" si="51"/>
        <v>2107.6436363636362</v>
      </c>
      <c r="M618" s="110">
        <f t="shared" si="51"/>
        <v>58558.614545454548</v>
      </c>
      <c r="N618" s="110">
        <f t="shared" si="51"/>
        <v>60666.258181818186</v>
      </c>
      <c r="O618" s="110">
        <f t="shared" si="51"/>
        <v>-26588.720000000001</v>
      </c>
    </row>
    <row r="619" spans="1:15">
      <c r="A619" s="108" t="s">
        <v>379</v>
      </c>
      <c r="B619" s="108">
        <v>7620</v>
      </c>
      <c r="C619" s="108" t="s">
        <v>351</v>
      </c>
      <c r="D619" s="108" t="s">
        <v>222</v>
      </c>
      <c r="E619" s="109">
        <v>247</v>
      </c>
      <c r="F619" s="109">
        <v>1756.739</v>
      </c>
      <c r="G619" s="109">
        <v>4.5</v>
      </c>
      <c r="H619" s="109">
        <v>9151.7839999999997</v>
      </c>
      <c r="I619" s="109">
        <v>9156.2839999999997</v>
      </c>
      <c r="J619" s="109">
        <f t="shared" si="49"/>
        <v>-7399.5450000000001</v>
      </c>
      <c r="K619" s="109">
        <f t="shared" si="51"/>
        <v>7112.3036437246965</v>
      </c>
      <c r="L619" s="109">
        <f t="shared" si="51"/>
        <v>18.218623481781375</v>
      </c>
      <c r="M619" s="109">
        <f t="shared" si="51"/>
        <v>37051.757085020239</v>
      </c>
      <c r="N619" s="109">
        <f t="shared" si="51"/>
        <v>37069.975708502017</v>
      </c>
      <c r="O619" s="109">
        <f t="shared" si="51"/>
        <v>-29957.672064777325</v>
      </c>
    </row>
    <row r="620" spans="1:15">
      <c r="A620" s="21" t="s">
        <v>379</v>
      </c>
      <c r="B620" s="21">
        <v>7708</v>
      </c>
      <c r="C620" s="21" t="s">
        <v>350</v>
      </c>
      <c r="D620" s="21" t="s">
        <v>183</v>
      </c>
      <c r="E620" s="110">
        <v>244</v>
      </c>
      <c r="F620" s="110">
        <v>4363.3519999999999</v>
      </c>
      <c r="G620" s="110">
        <v>0</v>
      </c>
      <c r="H620" s="110">
        <v>5999.9759999999997</v>
      </c>
      <c r="I620" s="110">
        <v>5999.9759999999997</v>
      </c>
      <c r="J620" s="110">
        <f t="shared" si="49"/>
        <v>-1636.6239999999998</v>
      </c>
      <c r="K620" s="110">
        <f t="shared" si="51"/>
        <v>17882.590163934427</v>
      </c>
      <c r="L620" s="110">
        <f t="shared" si="51"/>
        <v>0</v>
      </c>
      <c r="M620" s="110">
        <f t="shared" si="51"/>
        <v>24590.065573770491</v>
      </c>
      <c r="N620" s="110">
        <f t="shared" si="51"/>
        <v>24590.065573770491</v>
      </c>
      <c r="O620" s="110">
        <f t="shared" si="51"/>
        <v>-6707.4754098360654</v>
      </c>
    </row>
    <row r="621" spans="1:15">
      <c r="A621" s="108" t="s">
        <v>379</v>
      </c>
      <c r="B621" s="108">
        <v>8000</v>
      </c>
      <c r="C621" s="108" t="s">
        <v>352</v>
      </c>
      <c r="D621" s="108" t="s">
        <v>164</v>
      </c>
      <c r="E621" s="109">
        <v>221</v>
      </c>
      <c r="F621" s="109">
        <v>2130.48</v>
      </c>
      <c r="G621" s="109">
        <v>5446.81</v>
      </c>
      <c r="H621" s="109">
        <v>5582.0870000000004</v>
      </c>
      <c r="I621" s="109">
        <v>11028.897000000001</v>
      </c>
      <c r="J621" s="109">
        <f t="shared" si="49"/>
        <v>-8898.4170000000013</v>
      </c>
      <c r="K621" s="109">
        <f t="shared" si="51"/>
        <v>9640.1809954751134</v>
      </c>
      <c r="L621" s="109">
        <f t="shared" si="51"/>
        <v>24646.199095022628</v>
      </c>
      <c r="M621" s="109">
        <f t="shared" si="51"/>
        <v>25258.312217194572</v>
      </c>
      <c r="N621" s="109">
        <f t="shared" si="51"/>
        <v>49904.511312217197</v>
      </c>
      <c r="O621" s="109">
        <f t="shared" si="51"/>
        <v>-40264.330316742089</v>
      </c>
    </row>
    <row r="622" spans="1:15">
      <c r="A622" s="21" t="s">
        <v>379</v>
      </c>
      <c r="B622" s="21">
        <v>8200</v>
      </c>
      <c r="C622" s="21" t="s">
        <v>353</v>
      </c>
      <c r="D622" s="21" t="s">
        <v>185</v>
      </c>
      <c r="E622" s="110">
        <v>196</v>
      </c>
      <c r="F622" s="110">
        <v>149.976</v>
      </c>
      <c r="G622" s="110">
        <v>99.683999999999997</v>
      </c>
      <c r="H622" s="110">
        <v>26129.88</v>
      </c>
      <c r="I622" s="110">
        <v>26229.563999999998</v>
      </c>
      <c r="J622" s="110">
        <f t="shared" si="49"/>
        <v>-26079.588</v>
      </c>
      <c r="K622" s="110">
        <f t="shared" si="51"/>
        <v>765.18367346938771</v>
      </c>
      <c r="L622" s="110">
        <f t="shared" si="51"/>
        <v>508.59183673469386</v>
      </c>
      <c r="M622" s="110">
        <f t="shared" si="51"/>
        <v>133315.71428571429</v>
      </c>
      <c r="N622" s="110">
        <f t="shared" si="51"/>
        <v>133824.30612244896</v>
      </c>
      <c r="O622" s="110">
        <f t="shared" si="51"/>
        <v>-133059.12244897959</v>
      </c>
    </row>
    <row r="623" spans="1:15">
      <c r="A623" s="108" t="s">
        <v>379</v>
      </c>
      <c r="B623" s="108">
        <v>8508</v>
      </c>
      <c r="C623" s="108" t="s">
        <v>354</v>
      </c>
      <c r="D623" s="108" t="s">
        <v>195</v>
      </c>
      <c r="E623" s="109">
        <v>194</v>
      </c>
      <c r="F623" s="109">
        <v>0</v>
      </c>
      <c r="G623" s="109">
        <v>0</v>
      </c>
      <c r="H623" s="109">
        <v>1504</v>
      </c>
      <c r="I623" s="109">
        <v>1504</v>
      </c>
      <c r="J623" s="109">
        <f t="shared" si="49"/>
        <v>-1504</v>
      </c>
      <c r="K623" s="109">
        <f t="shared" si="51"/>
        <v>0</v>
      </c>
      <c r="L623" s="109">
        <f t="shared" si="51"/>
        <v>0</v>
      </c>
      <c r="M623" s="109">
        <f t="shared" si="51"/>
        <v>7752.5773195876291</v>
      </c>
      <c r="N623" s="109">
        <f t="shared" si="51"/>
        <v>7752.5773195876291</v>
      </c>
      <c r="O623" s="109">
        <f t="shared" si="51"/>
        <v>-7752.5773195876291</v>
      </c>
    </row>
    <row r="624" spans="1:15">
      <c r="A624" s="21" t="s">
        <v>379</v>
      </c>
      <c r="B624" s="21">
        <v>8509</v>
      </c>
      <c r="C624" s="21" t="s">
        <v>1256</v>
      </c>
      <c r="D624" s="21" t="s">
        <v>214</v>
      </c>
      <c r="E624" s="110">
        <v>185</v>
      </c>
      <c r="F624" s="110">
        <v>676.25800000000004</v>
      </c>
      <c r="G624" s="110">
        <v>0</v>
      </c>
      <c r="H624" s="110">
        <v>4016.1320000000001</v>
      </c>
      <c r="I624" s="110">
        <v>4016.1320000000001</v>
      </c>
      <c r="J624" s="110">
        <f t="shared" si="49"/>
        <v>-3339.8739999999998</v>
      </c>
      <c r="K624" s="110">
        <f t="shared" si="51"/>
        <v>3655.4486486486489</v>
      </c>
      <c r="L624" s="110">
        <f t="shared" si="51"/>
        <v>0</v>
      </c>
      <c r="M624" s="110">
        <f t="shared" si="51"/>
        <v>21708.821621621621</v>
      </c>
      <c r="N624" s="110">
        <f t="shared" si="51"/>
        <v>21708.821621621621</v>
      </c>
      <c r="O624" s="110">
        <f t="shared" si="51"/>
        <v>-18053.372972972971</v>
      </c>
    </row>
    <row r="625" spans="1:15">
      <c r="A625" s="108" t="s">
        <v>379</v>
      </c>
      <c r="B625" s="108">
        <v>8610</v>
      </c>
      <c r="C625" s="108" t="s">
        <v>355</v>
      </c>
      <c r="D625" s="108" t="s">
        <v>177</v>
      </c>
      <c r="E625" s="109">
        <v>129</v>
      </c>
      <c r="F625" s="109">
        <v>0</v>
      </c>
      <c r="G625" s="109">
        <v>413</v>
      </c>
      <c r="H625" s="109">
        <v>4646</v>
      </c>
      <c r="I625" s="109">
        <v>5059</v>
      </c>
      <c r="J625" s="109">
        <f t="shared" ref="J625:J634" si="52">F625-I625</f>
        <v>-5059</v>
      </c>
      <c r="K625" s="109">
        <f t="shared" ref="K625:O634" si="53">(F625/$E625)*1000</f>
        <v>0</v>
      </c>
      <c r="L625" s="109">
        <f t="shared" si="53"/>
        <v>3201.5503875968993</v>
      </c>
      <c r="M625" s="109">
        <f t="shared" si="53"/>
        <v>36015.503875968992</v>
      </c>
      <c r="N625" s="109">
        <f t="shared" si="53"/>
        <v>39217.054263565893</v>
      </c>
      <c r="O625" s="109">
        <f t="shared" si="53"/>
        <v>-39217.054263565893</v>
      </c>
    </row>
    <row r="626" spans="1:15">
      <c r="A626" s="21" t="s">
        <v>379</v>
      </c>
      <c r="B626" s="21">
        <v>8613</v>
      </c>
      <c r="C626" s="21" t="s">
        <v>357</v>
      </c>
      <c r="D626" s="21" t="s">
        <v>187</v>
      </c>
      <c r="E626" s="110">
        <v>109</v>
      </c>
      <c r="F626" s="110">
        <v>0</v>
      </c>
      <c r="G626" s="110">
        <v>181</v>
      </c>
      <c r="H626" s="110">
        <v>1896</v>
      </c>
      <c r="I626" s="110">
        <v>2077</v>
      </c>
      <c r="J626" s="110">
        <f t="shared" si="52"/>
        <v>-2077</v>
      </c>
      <c r="K626" s="110">
        <f t="shared" si="53"/>
        <v>0</v>
      </c>
      <c r="L626" s="110">
        <f t="shared" si="53"/>
        <v>1660.5504587155963</v>
      </c>
      <c r="M626" s="110">
        <f t="shared" si="53"/>
        <v>17394.495412844037</v>
      </c>
      <c r="N626" s="110">
        <f t="shared" si="53"/>
        <v>19055.045871559632</v>
      </c>
      <c r="O626" s="110">
        <f t="shared" si="53"/>
        <v>-19055.045871559632</v>
      </c>
    </row>
    <row r="627" spans="1:15">
      <c r="A627" s="108" t="s">
        <v>379</v>
      </c>
      <c r="B627" s="108">
        <v>8614</v>
      </c>
      <c r="C627" s="108" t="s">
        <v>356</v>
      </c>
      <c r="D627" s="108" t="s">
        <v>213</v>
      </c>
      <c r="E627" s="109">
        <v>108</v>
      </c>
      <c r="F627" s="109">
        <v>0</v>
      </c>
      <c r="G627" s="109">
        <v>22</v>
      </c>
      <c r="H627" s="109">
        <v>3578</v>
      </c>
      <c r="I627" s="109">
        <v>3600</v>
      </c>
      <c r="J627" s="109">
        <f t="shared" si="52"/>
        <v>-3600</v>
      </c>
      <c r="K627" s="109">
        <f t="shared" si="53"/>
        <v>0</v>
      </c>
      <c r="L627" s="109">
        <f t="shared" si="53"/>
        <v>203.7037037037037</v>
      </c>
      <c r="M627" s="109">
        <f t="shared" si="53"/>
        <v>33129.629629629628</v>
      </c>
      <c r="N627" s="109">
        <f t="shared" si="53"/>
        <v>33333.333333333336</v>
      </c>
      <c r="O627" s="109">
        <f t="shared" si="53"/>
        <v>-33333.333333333336</v>
      </c>
    </row>
    <row r="628" spans="1:15">
      <c r="A628" s="21" t="s">
        <v>379</v>
      </c>
      <c r="B628" s="21">
        <v>8710</v>
      </c>
      <c r="C628" s="21" t="s">
        <v>359</v>
      </c>
      <c r="D628" s="21" t="s">
        <v>193</v>
      </c>
      <c r="E628" s="110">
        <v>93</v>
      </c>
      <c r="F628" s="110">
        <v>0</v>
      </c>
      <c r="G628" s="110">
        <v>290</v>
      </c>
      <c r="H628" s="110">
        <v>63</v>
      </c>
      <c r="I628" s="110">
        <v>353</v>
      </c>
      <c r="J628" s="110">
        <f t="shared" si="52"/>
        <v>-353</v>
      </c>
      <c r="K628" s="110">
        <f t="shared" si="53"/>
        <v>0</v>
      </c>
      <c r="L628" s="110">
        <f t="shared" si="53"/>
        <v>3118.2795698924729</v>
      </c>
      <c r="M628" s="110">
        <f t="shared" si="53"/>
        <v>677.41935483870964</v>
      </c>
      <c r="N628" s="110">
        <f t="shared" si="53"/>
        <v>3795.6989247311831</v>
      </c>
      <c r="O628" s="110">
        <f t="shared" si="53"/>
        <v>-3795.6989247311831</v>
      </c>
    </row>
    <row r="629" spans="1:15">
      <c r="A629" s="108" t="s">
        <v>379</v>
      </c>
      <c r="B629" s="108">
        <v>8716</v>
      </c>
      <c r="C629" s="108" t="s">
        <v>358</v>
      </c>
      <c r="D629" s="108" t="s">
        <v>207</v>
      </c>
      <c r="E629" s="109">
        <v>92</v>
      </c>
      <c r="F629" s="109">
        <v>0</v>
      </c>
      <c r="G629" s="109">
        <v>0</v>
      </c>
      <c r="H629" s="109">
        <v>638</v>
      </c>
      <c r="I629" s="109">
        <v>638</v>
      </c>
      <c r="J629" s="109">
        <f t="shared" si="52"/>
        <v>-638</v>
      </c>
      <c r="K629" s="109">
        <f t="shared" si="53"/>
        <v>0</v>
      </c>
      <c r="L629" s="109">
        <f t="shared" si="53"/>
        <v>0</v>
      </c>
      <c r="M629" s="109">
        <f t="shared" si="53"/>
        <v>6934.782608695652</v>
      </c>
      <c r="N629" s="109">
        <f t="shared" si="53"/>
        <v>6934.782608695652</v>
      </c>
      <c r="O629" s="109">
        <f t="shared" si="53"/>
        <v>-6934.782608695652</v>
      </c>
    </row>
    <row r="630" spans="1:15">
      <c r="A630" s="21" t="s">
        <v>379</v>
      </c>
      <c r="B630" s="21">
        <v>8717</v>
      </c>
      <c r="C630" s="21" t="s">
        <v>360</v>
      </c>
      <c r="D630" s="21" t="s">
        <v>212</v>
      </c>
      <c r="E630" s="110">
        <v>76</v>
      </c>
      <c r="F630" s="110">
        <v>-143</v>
      </c>
      <c r="G630" s="110">
        <v>257</v>
      </c>
      <c r="H630" s="110">
        <v>1699</v>
      </c>
      <c r="I630" s="110">
        <v>1956</v>
      </c>
      <c r="J630" s="110">
        <f t="shared" si="52"/>
        <v>-2099</v>
      </c>
      <c r="K630" s="110">
        <f t="shared" si="53"/>
        <v>-1881.578947368421</v>
      </c>
      <c r="L630" s="110">
        <f t="shared" si="53"/>
        <v>3381.5789473684213</v>
      </c>
      <c r="M630" s="110">
        <f t="shared" si="53"/>
        <v>22355.263157894737</v>
      </c>
      <c r="N630" s="110">
        <f t="shared" si="53"/>
        <v>25736.842105263157</v>
      </c>
      <c r="O630" s="110">
        <f t="shared" si="53"/>
        <v>-27618.42105263158</v>
      </c>
    </row>
    <row r="631" spans="1:15">
      <c r="A631" s="108" t="s">
        <v>379</v>
      </c>
      <c r="B631" s="108">
        <v>8719</v>
      </c>
      <c r="C631" s="108" t="s">
        <v>361</v>
      </c>
      <c r="D631" s="108" t="s">
        <v>175</v>
      </c>
      <c r="E631" s="109">
        <v>58</v>
      </c>
      <c r="F631" s="109"/>
      <c r="G631" s="109"/>
      <c r="H631" s="109"/>
      <c r="I631" s="109"/>
      <c r="J631" s="109">
        <f t="shared" si="52"/>
        <v>0</v>
      </c>
      <c r="K631" s="109">
        <f t="shared" si="53"/>
        <v>0</v>
      </c>
      <c r="L631" s="109">
        <f t="shared" si="53"/>
        <v>0</v>
      </c>
      <c r="M631" s="109">
        <f t="shared" si="53"/>
        <v>0</v>
      </c>
      <c r="N631" s="109">
        <f t="shared" si="53"/>
        <v>0</v>
      </c>
      <c r="O631" s="109">
        <f t="shared" si="53"/>
        <v>0</v>
      </c>
    </row>
    <row r="632" spans="1:15">
      <c r="A632" s="21" t="s">
        <v>379</v>
      </c>
      <c r="B632" s="21">
        <v>8720</v>
      </c>
      <c r="C632" s="21" t="s">
        <v>363</v>
      </c>
      <c r="D632" s="21" t="s">
        <v>205</v>
      </c>
      <c r="E632" s="110">
        <v>58</v>
      </c>
      <c r="F632" s="110">
        <v>0</v>
      </c>
      <c r="G632" s="110">
        <v>0</v>
      </c>
      <c r="H632" s="110">
        <v>0</v>
      </c>
      <c r="I632" s="110">
        <v>0</v>
      </c>
      <c r="J632" s="110">
        <f t="shared" si="52"/>
        <v>0</v>
      </c>
      <c r="K632" s="110">
        <f t="shared" si="53"/>
        <v>0</v>
      </c>
      <c r="L632" s="110">
        <f t="shared" si="53"/>
        <v>0</v>
      </c>
      <c r="M632" s="110">
        <f t="shared" si="53"/>
        <v>0</v>
      </c>
      <c r="N632" s="110">
        <f t="shared" si="53"/>
        <v>0</v>
      </c>
      <c r="O632" s="110">
        <f t="shared" si="53"/>
        <v>0</v>
      </c>
    </row>
    <row r="633" spans="1:15">
      <c r="A633" s="108" t="s">
        <v>379</v>
      </c>
      <c r="B633" s="108">
        <v>8721</v>
      </c>
      <c r="C633" s="108" t="s">
        <v>362</v>
      </c>
      <c r="D633" s="108" t="s">
        <v>171</v>
      </c>
      <c r="E633" s="109">
        <v>56</v>
      </c>
      <c r="F633" s="109"/>
      <c r="G633" s="109"/>
      <c r="H633" s="109"/>
      <c r="I633" s="109"/>
      <c r="J633" s="109">
        <f t="shared" si="52"/>
        <v>0</v>
      </c>
      <c r="K633" s="109">
        <f t="shared" si="53"/>
        <v>0</v>
      </c>
      <c r="L633" s="109">
        <f t="shared" si="53"/>
        <v>0</v>
      </c>
      <c r="M633" s="109">
        <f t="shared" si="53"/>
        <v>0</v>
      </c>
      <c r="N633" s="109">
        <f t="shared" si="53"/>
        <v>0</v>
      </c>
      <c r="O633" s="109">
        <f t="shared" si="53"/>
        <v>0</v>
      </c>
    </row>
    <row r="634" spans="1:15">
      <c r="A634" s="21" t="s">
        <v>379</v>
      </c>
      <c r="B634" s="21">
        <v>8722</v>
      </c>
      <c r="C634" s="21" t="s">
        <v>364</v>
      </c>
      <c r="D634" s="21" t="s">
        <v>186</v>
      </c>
      <c r="E634" s="110">
        <v>43</v>
      </c>
      <c r="F634" s="110">
        <v>0</v>
      </c>
      <c r="G634" s="110">
        <v>0</v>
      </c>
      <c r="H634" s="110">
        <v>976</v>
      </c>
      <c r="I634" s="110">
        <v>976</v>
      </c>
      <c r="J634" s="110">
        <f t="shared" si="52"/>
        <v>-976</v>
      </c>
      <c r="K634" s="110">
        <f t="shared" si="53"/>
        <v>0</v>
      </c>
      <c r="L634" s="110">
        <f t="shared" si="53"/>
        <v>0</v>
      </c>
      <c r="M634" s="110">
        <f t="shared" si="53"/>
        <v>22697.674418604653</v>
      </c>
      <c r="N634" s="110">
        <f t="shared" si="53"/>
        <v>22697.674418604653</v>
      </c>
      <c r="O634" s="110">
        <f t="shared" si="53"/>
        <v>-22697.674418604653</v>
      </c>
    </row>
    <row r="635" spans="1:15"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</row>
    <row r="636" spans="1:15">
      <c r="E636" s="111">
        <f>SUM(E561:E634)</f>
        <v>348450</v>
      </c>
      <c r="F636" s="111">
        <f t="shared" ref="F636:J636" si="54">SUM(F561:F634)</f>
        <v>1911281.3350000007</v>
      </c>
      <c r="G636" s="111">
        <f t="shared" si="54"/>
        <v>2187253.7799999989</v>
      </c>
      <c r="H636" s="111">
        <f t="shared" si="54"/>
        <v>2426481.2909999993</v>
      </c>
      <c r="I636" s="111">
        <f t="shared" si="54"/>
        <v>4613735.0709999986</v>
      </c>
      <c r="J636" s="111">
        <f t="shared" si="54"/>
        <v>-2702453.736</v>
      </c>
      <c r="K636" s="111">
        <f t="shared" ref="K636:O636" si="55">(F636/$E636)*1000</f>
        <v>5485.0949490601261</v>
      </c>
      <c r="L636" s="111">
        <f t="shared" si="55"/>
        <v>6277.0950782034697</v>
      </c>
      <c r="M636" s="111">
        <f t="shared" si="55"/>
        <v>6963.6426775721029</v>
      </c>
      <c r="N636" s="111">
        <f t="shared" si="55"/>
        <v>13240.737755775574</v>
      </c>
      <c r="O636" s="111">
        <f t="shared" si="55"/>
        <v>-7755.6428067154548</v>
      </c>
    </row>
    <row r="637" spans="1:15"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</row>
    <row r="638" spans="1:15">
      <c r="D638" s="115" t="s">
        <v>88</v>
      </c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</row>
    <row r="639" spans="1:15">
      <c r="D639" s="116" t="s">
        <v>279</v>
      </c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</row>
    <row r="640" spans="1:15">
      <c r="A640" s="108" t="s">
        <v>380</v>
      </c>
      <c r="B640" s="108">
        <v>0</v>
      </c>
      <c r="C640" s="108" t="s">
        <v>293</v>
      </c>
      <c r="D640" s="108" t="s">
        <v>18</v>
      </c>
      <c r="E640" s="109">
        <v>126041</v>
      </c>
      <c r="F640" s="109">
        <v>122589.28200000001</v>
      </c>
      <c r="G640" s="109">
        <v>195222.87899999999</v>
      </c>
      <c r="H640" s="109">
        <v>6655755.4539999999</v>
      </c>
      <c r="I640" s="109">
        <v>6850978.3329999996</v>
      </c>
      <c r="J640" s="109">
        <f t="shared" ref="J640:J703" si="56">F640-I640</f>
        <v>-6728389.051</v>
      </c>
      <c r="K640" s="109">
        <f t="shared" ref="K640:O671" si="57">(F640/$E640)*1000</f>
        <v>972.61432391047367</v>
      </c>
      <c r="L640" s="109">
        <f t="shared" si="57"/>
        <v>1548.8839266587854</v>
      </c>
      <c r="M640" s="109">
        <f t="shared" si="57"/>
        <v>52806.272990534824</v>
      </c>
      <c r="N640" s="109">
        <f t="shared" si="57"/>
        <v>54355.156917193613</v>
      </c>
      <c r="O640" s="109">
        <f t="shared" si="57"/>
        <v>-53382.542593283142</v>
      </c>
    </row>
    <row r="641" spans="1:15">
      <c r="A641" s="21" t="s">
        <v>380</v>
      </c>
      <c r="B641" s="21">
        <v>1000</v>
      </c>
      <c r="C641" s="21" t="s">
        <v>294</v>
      </c>
      <c r="D641" s="21" t="s">
        <v>159</v>
      </c>
      <c r="E641" s="110">
        <v>35970</v>
      </c>
      <c r="F641" s="110">
        <v>1023.765</v>
      </c>
      <c r="G641" s="110">
        <v>0</v>
      </c>
      <c r="H641" s="110">
        <v>915394.33100000001</v>
      </c>
      <c r="I641" s="110">
        <v>915394.33100000001</v>
      </c>
      <c r="J641" s="110">
        <f t="shared" si="56"/>
        <v>-914370.56599999999</v>
      </c>
      <c r="K641" s="110">
        <f t="shared" si="57"/>
        <v>28.461634695579647</v>
      </c>
      <c r="L641" s="110">
        <f t="shared" si="57"/>
        <v>0</v>
      </c>
      <c r="M641" s="110">
        <f t="shared" si="57"/>
        <v>25448.827661940504</v>
      </c>
      <c r="N641" s="110">
        <f t="shared" si="57"/>
        <v>25448.827661940504</v>
      </c>
      <c r="O641" s="110">
        <f t="shared" si="57"/>
        <v>-25420.366027244927</v>
      </c>
    </row>
    <row r="642" spans="1:15">
      <c r="A642" s="108" t="s">
        <v>380</v>
      </c>
      <c r="B642" s="108">
        <v>1100</v>
      </c>
      <c r="C642" s="108" t="s">
        <v>295</v>
      </c>
      <c r="D642" s="108" t="s">
        <v>162</v>
      </c>
      <c r="E642" s="109">
        <v>29412</v>
      </c>
      <c r="F642" s="109">
        <v>0</v>
      </c>
      <c r="G642" s="109">
        <v>0</v>
      </c>
      <c r="H642" s="109">
        <v>850257.82200000004</v>
      </c>
      <c r="I642" s="109">
        <v>850257.82200000004</v>
      </c>
      <c r="J642" s="109">
        <f t="shared" si="56"/>
        <v>-850257.82200000004</v>
      </c>
      <c r="K642" s="109">
        <f t="shared" si="57"/>
        <v>0</v>
      </c>
      <c r="L642" s="109">
        <f t="shared" si="57"/>
        <v>0</v>
      </c>
      <c r="M642" s="109">
        <f t="shared" si="57"/>
        <v>28908.534679722565</v>
      </c>
      <c r="N642" s="109">
        <f t="shared" si="57"/>
        <v>28908.534679722565</v>
      </c>
      <c r="O642" s="109">
        <f t="shared" si="57"/>
        <v>-28908.534679722565</v>
      </c>
    </row>
    <row r="643" spans="1:15">
      <c r="A643" s="21" t="s">
        <v>380</v>
      </c>
      <c r="B643" s="21">
        <v>1300</v>
      </c>
      <c r="C643" s="21" t="s">
        <v>296</v>
      </c>
      <c r="D643" s="21" t="s">
        <v>196</v>
      </c>
      <c r="E643" s="110">
        <v>18787</v>
      </c>
      <c r="F643" s="110">
        <v>38569.076000000001</v>
      </c>
      <c r="G643" s="110">
        <v>94180.627999999997</v>
      </c>
      <c r="H643" s="110">
        <v>739772.18200000003</v>
      </c>
      <c r="I643" s="110">
        <v>833952.81</v>
      </c>
      <c r="J643" s="110">
        <f t="shared" si="56"/>
        <v>-795383.73400000005</v>
      </c>
      <c r="K643" s="110">
        <f t="shared" si="57"/>
        <v>2052.9662000319368</v>
      </c>
      <c r="L643" s="110">
        <f t="shared" si="57"/>
        <v>5013.0743599297384</v>
      </c>
      <c r="M643" s="110">
        <f t="shared" si="57"/>
        <v>39376.812796082399</v>
      </c>
      <c r="N643" s="110">
        <f t="shared" si="57"/>
        <v>44389.887156012133</v>
      </c>
      <c r="O643" s="110">
        <f t="shared" si="57"/>
        <v>-42336.920955980204</v>
      </c>
    </row>
    <row r="644" spans="1:15">
      <c r="A644" s="108" t="s">
        <v>380</v>
      </c>
      <c r="B644" s="108">
        <v>1400</v>
      </c>
      <c r="C644" s="108" t="s">
        <v>297</v>
      </c>
      <c r="D644" s="108" t="s">
        <v>165</v>
      </c>
      <c r="E644" s="109">
        <v>17805</v>
      </c>
      <c r="F644" s="109">
        <v>37231.972000000002</v>
      </c>
      <c r="G644" s="109">
        <v>0</v>
      </c>
      <c r="H644" s="109">
        <v>304196.80200000003</v>
      </c>
      <c r="I644" s="109">
        <v>304196.80200000003</v>
      </c>
      <c r="J644" s="109">
        <f t="shared" si="56"/>
        <v>-266964.83</v>
      </c>
      <c r="K644" s="109">
        <f t="shared" si="57"/>
        <v>2091.0964335860713</v>
      </c>
      <c r="L644" s="109">
        <f t="shared" si="57"/>
        <v>0</v>
      </c>
      <c r="M644" s="109">
        <f t="shared" si="57"/>
        <v>17084.908845829825</v>
      </c>
      <c r="N644" s="109">
        <f t="shared" si="57"/>
        <v>17084.908845829825</v>
      </c>
      <c r="O644" s="109">
        <f t="shared" si="57"/>
        <v>-14993.812412243753</v>
      </c>
    </row>
    <row r="645" spans="1:15">
      <c r="A645" s="21" t="s">
        <v>380</v>
      </c>
      <c r="B645" s="21">
        <v>1604</v>
      </c>
      <c r="C645" s="21" t="s">
        <v>298</v>
      </c>
      <c r="D645" s="21" t="s">
        <v>161</v>
      </c>
      <c r="E645" s="110">
        <v>15709</v>
      </c>
      <c r="F645" s="110">
        <v>500.5</v>
      </c>
      <c r="G645" s="110">
        <v>0</v>
      </c>
      <c r="H645" s="110">
        <v>837453.48</v>
      </c>
      <c r="I645" s="110">
        <v>837453.48</v>
      </c>
      <c r="J645" s="110">
        <f t="shared" si="56"/>
        <v>-836952.98</v>
      </c>
      <c r="K645" s="110">
        <f t="shared" si="57"/>
        <v>31.860716786555479</v>
      </c>
      <c r="L645" s="110">
        <f t="shared" si="57"/>
        <v>0</v>
      </c>
      <c r="M645" s="110">
        <f t="shared" si="57"/>
        <v>53310.425870520085</v>
      </c>
      <c r="N645" s="110">
        <f t="shared" si="57"/>
        <v>53310.425870520085</v>
      </c>
      <c r="O645" s="110">
        <f t="shared" si="57"/>
        <v>-53278.565153733522</v>
      </c>
    </row>
    <row r="646" spans="1:15">
      <c r="A646" s="108" t="s">
        <v>380</v>
      </c>
      <c r="B646" s="108">
        <v>1606</v>
      </c>
      <c r="C646" s="108" t="s">
        <v>299</v>
      </c>
      <c r="D646" s="108" t="s">
        <v>163</v>
      </c>
      <c r="E646" s="109">
        <v>10556</v>
      </c>
      <c r="F646" s="109">
        <v>0</v>
      </c>
      <c r="G646" s="109">
        <v>0</v>
      </c>
      <c r="H646" s="109">
        <v>385599.54499999998</v>
      </c>
      <c r="I646" s="109">
        <v>385599.54499999998</v>
      </c>
      <c r="J646" s="109">
        <f t="shared" si="56"/>
        <v>-385599.54499999998</v>
      </c>
      <c r="K646" s="109">
        <f t="shared" si="57"/>
        <v>0</v>
      </c>
      <c r="L646" s="109">
        <f t="shared" si="57"/>
        <v>0</v>
      </c>
      <c r="M646" s="109">
        <f t="shared" si="57"/>
        <v>36528.945149677907</v>
      </c>
      <c r="N646" s="109">
        <f t="shared" si="57"/>
        <v>36528.945149677907</v>
      </c>
      <c r="O646" s="109">
        <f t="shared" si="57"/>
        <v>-36528.945149677907</v>
      </c>
    </row>
    <row r="647" spans="1:15">
      <c r="A647" s="21" t="s">
        <v>380</v>
      </c>
      <c r="B647" s="21">
        <v>2000</v>
      </c>
      <c r="C647" s="21" t="s">
        <v>300</v>
      </c>
      <c r="D647" s="21" t="s">
        <v>219</v>
      </c>
      <c r="E647" s="110">
        <v>8995</v>
      </c>
      <c r="F647" s="110">
        <v>2449.4850000000001</v>
      </c>
      <c r="G647" s="110">
        <v>145.767</v>
      </c>
      <c r="H647" s="110">
        <v>263858.52299999999</v>
      </c>
      <c r="I647" s="110">
        <v>264004.28999999998</v>
      </c>
      <c r="J647" s="110">
        <f t="shared" si="56"/>
        <v>-261554.80499999999</v>
      </c>
      <c r="K647" s="110">
        <f t="shared" si="57"/>
        <v>272.31628682601445</v>
      </c>
      <c r="L647" s="110">
        <f t="shared" si="57"/>
        <v>16.205336297943301</v>
      </c>
      <c r="M647" s="110">
        <f t="shared" si="57"/>
        <v>29333.910283490826</v>
      </c>
      <c r="N647" s="110">
        <f t="shared" si="57"/>
        <v>29350.115619788769</v>
      </c>
      <c r="O647" s="110">
        <f t="shared" si="57"/>
        <v>-29077.799332962753</v>
      </c>
    </row>
    <row r="648" spans="1:15">
      <c r="A648" s="108" t="s">
        <v>380</v>
      </c>
      <c r="B648" s="108">
        <v>2300</v>
      </c>
      <c r="C648" s="108" t="s">
        <v>301</v>
      </c>
      <c r="D648" s="108" t="s">
        <v>170</v>
      </c>
      <c r="E648" s="109">
        <v>7259</v>
      </c>
      <c r="F648" s="109">
        <v>8705.85</v>
      </c>
      <c r="G648" s="109">
        <v>0</v>
      </c>
      <c r="H648" s="109">
        <v>228094.55300000001</v>
      </c>
      <c r="I648" s="109">
        <v>228094.55300000001</v>
      </c>
      <c r="J648" s="109">
        <f t="shared" si="56"/>
        <v>-219388.70300000001</v>
      </c>
      <c r="K648" s="109">
        <f t="shared" si="57"/>
        <v>1199.318087890894</v>
      </c>
      <c r="L648" s="109">
        <f t="shared" si="57"/>
        <v>0</v>
      </c>
      <c r="M648" s="109">
        <f t="shared" si="57"/>
        <v>31422.310648849707</v>
      </c>
      <c r="N648" s="109">
        <f t="shared" si="57"/>
        <v>31422.310648849707</v>
      </c>
      <c r="O648" s="109">
        <f t="shared" si="57"/>
        <v>-30222.99256095881</v>
      </c>
    </row>
    <row r="649" spans="1:15">
      <c r="A649" s="21" t="s">
        <v>380</v>
      </c>
      <c r="B649" s="21">
        <v>2503</v>
      </c>
      <c r="C649" s="21" t="s">
        <v>302</v>
      </c>
      <c r="D649" s="21" t="s">
        <v>210</v>
      </c>
      <c r="E649" s="110">
        <v>4777</v>
      </c>
      <c r="F649" s="110">
        <v>74807.778999999995</v>
      </c>
      <c r="G649" s="110">
        <v>45926.472999999998</v>
      </c>
      <c r="H649" s="110">
        <v>288371.77500000002</v>
      </c>
      <c r="I649" s="110">
        <v>334298.24800000002</v>
      </c>
      <c r="J649" s="110">
        <f t="shared" si="56"/>
        <v>-259490.46900000004</v>
      </c>
      <c r="K649" s="110">
        <f t="shared" si="57"/>
        <v>15659.991417207451</v>
      </c>
      <c r="L649" s="110">
        <f t="shared" si="57"/>
        <v>9614.0826878794232</v>
      </c>
      <c r="M649" s="110">
        <f t="shared" si="57"/>
        <v>60366.71027841742</v>
      </c>
      <c r="N649" s="110">
        <f t="shared" si="57"/>
        <v>69980.792966296853</v>
      </c>
      <c r="O649" s="110">
        <f t="shared" si="57"/>
        <v>-54320.801549089396</v>
      </c>
    </row>
    <row r="650" spans="1:15">
      <c r="A650" s="108" t="s">
        <v>380</v>
      </c>
      <c r="B650" s="108">
        <v>2504</v>
      </c>
      <c r="C650" s="108" t="s">
        <v>303</v>
      </c>
      <c r="D650" s="108" t="s">
        <v>160</v>
      </c>
      <c r="E650" s="109">
        <v>4575</v>
      </c>
      <c r="F650" s="109">
        <v>2030.9760000000001</v>
      </c>
      <c r="G650" s="109">
        <v>0</v>
      </c>
      <c r="H650" s="109">
        <v>142534.644</v>
      </c>
      <c r="I650" s="109">
        <v>142534.644</v>
      </c>
      <c r="J650" s="109">
        <f t="shared" si="56"/>
        <v>-140503.66800000001</v>
      </c>
      <c r="K650" s="109">
        <f t="shared" si="57"/>
        <v>443.92918032786889</v>
      </c>
      <c r="L650" s="109">
        <f t="shared" si="57"/>
        <v>0</v>
      </c>
      <c r="M650" s="109">
        <f t="shared" si="57"/>
        <v>31155.113442622951</v>
      </c>
      <c r="N650" s="109">
        <f t="shared" si="57"/>
        <v>31155.113442622951</v>
      </c>
      <c r="O650" s="109">
        <f t="shared" si="57"/>
        <v>-30711.184262295086</v>
      </c>
    </row>
    <row r="651" spans="1:15">
      <c r="A651" s="21" t="s">
        <v>380</v>
      </c>
      <c r="B651" s="21">
        <v>2506</v>
      </c>
      <c r="C651" s="21" t="s">
        <v>305</v>
      </c>
      <c r="D651" s="21" t="s">
        <v>218</v>
      </c>
      <c r="E651" s="110">
        <v>4284</v>
      </c>
      <c r="F651" s="110">
        <v>22012.294000000002</v>
      </c>
      <c r="G651" s="110">
        <v>0</v>
      </c>
      <c r="H651" s="110">
        <v>122494.095</v>
      </c>
      <c r="I651" s="110">
        <v>122494.095</v>
      </c>
      <c r="J651" s="110">
        <f t="shared" si="56"/>
        <v>-100481.80100000001</v>
      </c>
      <c r="K651" s="110">
        <f t="shared" si="57"/>
        <v>5138.2572362278252</v>
      </c>
      <c r="L651" s="110">
        <f t="shared" si="57"/>
        <v>0</v>
      </c>
      <c r="M651" s="110">
        <f t="shared" si="57"/>
        <v>28593.392857142855</v>
      </c>
      <c r="N651" s="110">
        <f t="shared" si="57"/>
        <v>28593.392857142855</v>
      </c>
      <c r="O651" s="110">
        <f t="shared" si="57"/>
        <v>-23455.135620915033</v>
      </c>
    </row>
    <row r="652" spans="1:15">
      <c r="A652" s="108" t="s">
        <v>380</v>
      </c>
      <c r="B652" s="108">
        <v>3000</v>
      </c>
      <c r="C652" s="108" t="s">
        <v>306</v>
      </c>
      <c r="D652" s="108" t="s">
        <v>189</v>
      </c>
      <c r="E652" s="109">
        <v>3955</v>
      </c>
      <c r="F652" s="109">
        <v>10575.663</v>
      </c>
      <c r="G652" s="109">
        <v>673.98900000000003</v>
      </c>
      <c r="H652" s="109">
        <v>87141.373000000007</v>
      </c>
      <c r="I652" s="109">
        <v>87815.361999999994</v>
      </c>
      <c r="J652" s="109">
        <f t="shared" si="56"/>
        <v>-77239.698999999993</v>
      </c>
      <c r="K652" s="109">
        <f t="shared" si="57"/>
        <v>2673.9982300884958</v>
      </c>
      <c r="L652" s="109">
        <f t="shared" si="57"/>
        <v>170.41441213653604</v>
      </c>
      <c r="M652" s="109">
        <f t="shared" si="57"/>
        <v>22033.216940581544</v>
      </c>
      <c r="N652" s="109">
        <f t="shared" si="57"/>
        <v>22203.631352718076</v>
      </c>
      <c r="O652" s="109">
        <f t="shared" si="57"/>
        <v>-19529.633122629581</v>
      </c>
    </row>
    <row r="653" spans="1:15">
      <c r="A653" s="21" t="s">
        <v>380</v>
      </c>
      <c r="B653" s="21">
        <v>3506</v>
      </c>
      <c r="C653" s="21" t="s">
        <v>307</v>
      </c>
      <c r="D653" s="21" t="s">
        <v>173</v>
      </c>
      <c r="E653" s="110">
        <v>3745</v>
      </c>
      <c r="F653" s="110">
        <v>11195.708000000001</v>
      </c>
      <c r="G653" s="110">
        <v>386.86</v>
      </c>
      <c r="H653" s="110">
        <v>105088.431</v>
      </c>
      <c r="I653" s="110">
        <v>105475.291</v>
      </c>
      <c r="J653" s="110">
        <f t="shared" si="56"/>
        <v>-94279.582999999999</v>
      </c>
      <c r="K653" s="110">
        <f t="shared" si="57"/>
        <v>2989.5081441922566</v>
      </c>
      <c r="L653" s="110">
        <f t="shared" si="57"/>
        <v>103.30040053404539</v>
      </c>
      <c r="M653" s="110">
        <f t="shared" si="57"/>
        <v>28060.996261682241</v>
      </c>
      <c r="N653" s="110">
        <f t="shared" si="57"/>
        <v>28164.296662216286</v>
      </c>
      <c r="O653" s="110">
        <f t="shared" si="57"/>
        <v>-25174.78851802403</v>
      </c>
    </row>
    <row r="654" spans="1:15">
      <c r="A654" s="108" t="s">
        <v>380</v>
      </c>
      <c r="B654" s="108">
        <v>3511</v>
      </c>
      <c r="C654" s="108" t="s">
        <v>308</v>
      </c>
      <c r="D654" s="108" t="s">
        <v>181</v>
      </c>
      <c r="E654" s="109">
        <v>3707</v>
      </c>
      <c r="F654" s="109">
        <v>6913.7</v>
      </c>
      <c r="G654" s="109">
        <v>0</v>
      </c>
      <c r="H654" s="109">
        <v>215499.36900000001</v>
      </c>
      <c r="I654" s="109">
        <v>215499.36900000001</v>
      </c>
      <c r="J654" s="109">
        <f t="shared" si="56"/>
        <v>-208585.66899999999</v>
      </c>
      <c r="K654" s="109">
        <f t="shared" si="57"/>
        <v>1865.039115187483</v>
      </c>
      <c r="L654" s="109">
        <f t="shared" si="57"/>
        <v>0</v>
      </c>
      <c r="M654" s="109">
        <f t="shared" si="57"/>
        <v>58133.091178850824</v>
      </c>
      <c r="N654" s="109">
        <f t="shared" si="57"/>
        <v>58133.091178850824</v>
      </c>
      <c r="O654" s="109">
        <f t="shared" si="57"/>
        <v>-56268.052063663337</v>
      </c>
    </row>
    <row r="655" spans="1:15">
      <c r="A655" s="21" t="s">
        <v>380</v>
      </c>
      <c r="B655" s="21">
        <v>3609</v>
      </c>
      <c r="C655" s="21" t="s">
        <v>309</v>
      </c>
      <c r="D655" s="21" t="s">
        <v>216</v>
      </c>
      <c r="E655" s="110">
        <v>3547</v>
      </c>
      <c r="F655" s="110">
        <v>2043.856</v>
      </c>
      <c r="G655" s="110">
        <v>15024.454</v>
      </c>
      <c r="H655" s="110">
        <v>223331.17600000001</v>
      </c>
      <c r="I655" s="110">
        <v>238355.63</v>
      </c>
      <c r="J655" s="110">
        <f t="shared" si="56"/>
        <v>-236311.774</v>
      </c>
      <c r="K655" s="110">
        <f t="shared" si="57"/>
        <v>576.22103185790809</v>
      </c>
      <c r="L655" s="110">
        <f t="shared" si="57"/>
        <v>4235.8201296870593</v>
      </c>
      <c r="M655" s="110">
        <f t="shared" si="57"/>
        <v>62963.398928672119</v>
      </c>
      <c r="N655" s="110">
        <f t="shared" si="57"/>
        <v>67199.219058359173</v>
      </c>
      <c r="O655" s="110">
        <f t="shared" si="57"/>
        <v>-66622.998026501271</v>
      </c>
    </row>
    <row r="656" spans="1:15">
      <c r="A656" s="108" t="s">
        <v>380</v>
      </c>
      <c r="B656" s="108">
        <v>3709</v>
      </c>
      <c r="C656" s="108" t="s">
        <v>310</v>
      </c>
      <c r="D656" s="108" t="s">
        <v>166</v>
      </c>
      <c r="E656" s="109">
        <v>3323</v>
      </c>
      <c r="F656" s="109">
        <v>0.01</v>
      </c>
      <c r="G656" s="109">
        <v>0</v>
      </c>
      <c r="H656" s="109">
        <v>127083.857</v>
      </c>
      <c r="I656" s="109">
        <v>127083.857</v>
      </c>
      <c r="J656" s="109">
        <f t="shared" si="56"/>
        <v>-127083.84700000001</v>
      </c>
      <c r="K656" s="109">
        <f t="shared" si="57"/>
        <v>3.0093289196509178E-3</v>
      </c>
      <c r="L656" s="109">
        <f t="shared" si="57"/>
        <v>0</v>
      </c>
      <c r="M656" s="109">
        <f t="shared" si="57"/>
        <v>38243.712609088179</v>
      </c>
      <c r="N656" s="109">
        <f t="shared" si="57"/>
        <v>38243.712609088179</v>
      </c>
      <c r="O656" s="109">
        <f t="shared" si="57"/>
        <v>-38243.709599759255</v>
      </c>
    </row>
    <row r="657" spans="1:15">
      <c r="A657" s="21" t="s">
        <v>380</v>
      </c>
      <c r="B657" s="21">
        <v>3710</v>
      </c>
      <c r="C657" s="21" t="s">
        <v>311</v>
      </c>
      <c r="D657" s="21" t="s">
        <v>197</v>
      </c>
      <c r="E657" s="110">
        <v>3234</v>
      </c>
      <c r="F657" s="110">
        <v>0</v>
      </c>
      <c r="G657" s="110">
        <v>0</v>
      </c>
      <c r="H657" s="110">
        <v>127181.42200000001</v>
      </c>
      <c r="I657" s="110">
        <v>127181.42200000001</v>
      </c>
      <c r="J657" s="110">
        <f t="shared" si="56"/>
        <v>-127181.42200000001</v>
      </c>
      <c r="K657" s="110">
        <f t="shared" si="57"/>
        <v>0</v>
      </c>
      <c r="L657" s="110">
        <f t="shared" si="57"/>
        <v>0</v>
      </c>
      <c r="M657" s="110">
        <f t="shared" si="57"/>
        <v>39326.351886209035</v>
      </c>
      <c r="N657" s="110">
        <f t="shared" si="57"/>
        <v>39326.351886209035</v>
      </c>
      <c r="O657" s="110">
        <f t="shared" si="57"/>
        <v>-39326.351886209035</v>
      </c>
    </row>
    <row r="658" spans="1:15">
      <c r="A658" s="108" t="s">
        <v>380</v>
      </c>
      <c r="B658" s="108">
        <v>3711</v>
      </c>
      <c r="C658" s="108" t="s">
        <v>312</v>
      </c>
      <c r="D658" s="108" t="s">
        <v>226</v>
      </c>
      <c r="E658" s="109">
        <v>2566</v>
      </c>
      <c r="F658" s="109">
        <v>0</v>
      </c>
      <c r="G658" s="109">
        <v>0</v>
      </c>
      <c r="H658" s="109">
        <v>60939.512999999999</v>
      </c>
      <c r="I658" s="109">
        <v>60939.512999999999</v>
      </c>
      <c r="J658" s="109">
        <f t="shared" si="56"/>
        <v>-60939.512999999999</v>
      </c>
      <c r="K658" s="109">
        <f t="shared" si="57"/>
        <v>0</v>
      </c>
      <c r="L658" s="109">
        <f t="shared" si="57"/>
        <v>0</v>
      </c>
      <c r="M658" s="109">
        <f t="shared" si="57"/>
        <v>23748.835931410755</v>
      </c>
      <c r="N658" s="109">
        <f t="shared" si="57"/>
        <v>23748.835931410755</v>
      </c>
      <c r="O658" s="109">
        <f t="shared" si="57"/>
        <v>-23748.835931410755</v>
      </c>
    </row>
    <row r="659" spans="1:15">
      <c r="A659" s="21" t="s">
        <v>380</v>
      </c>
      <c r="B659" s="21">
        <v>3713</v>
      </c>
      <c r="C659" s="21" t="s">
        <v>313</v>
      </c>
      <c r="D659" s="21" t="s">
        <v>217</v>
      </c>
      <c r="E659" s="110">
        <v>2306</v>
      </c>
      <c r="F659" s="110">
        <v>1066.74</v>
      </c>
      <c r="G659" s="110">
        <v>0</v>
      </c>
      <c r="H659" s="110">
        <v>19503.848999999998</v>
      </c>
      <c r="I659" s="110">
        <v>19503.848999999998</v>
      </c>
      <c r="J659" s="110">
        <f t="shared" si="56"/>
        <v>-18437.108999999997</v>
      </c>
      <c r="K659" s="110">
        <f t="shared" si="57"/>
        <v>462.59323503902863</v>
      </c>
      <c r="L659" s="110">
        <f t="shared" si="57"/>
        <v>0</v>
      </c>
      <c r="M659" s="110">
        <f t="shared" si="57"/>
        <v>8457.8703382480471</v>
      </c>
      <c r="N659" s="110">
        <f t="shared" si="57"/>
        <v>8457.8703382480471</v>
      </c>
      <c r="O659" s="110">
        <f t="shared" si="57"/>
        <v>-7995.2771032090186</v>
      </c>
    </row>
    <row r="660" spans="1:15">
      <c r="A660" s="108" t="s">
        <v>380</v>
      </c>
      <c r="B660" s="108">
        <v>3714</v>
      </c>
      <c r="C660" s="108" t="s">
        <v>314</v>
      </c>
      <c r="D660" s="108" t="s">
        <v>227</v>
      </c>
      <c r="E660" s="109">
        <v>2111</v>
      </c>
      <c r="F660" s="109">
        <v>0</v>
      </c>
      <c r="G660" s="109">
        <v>0</v>
      </c>
      <c r="H660" s="109">
        <v>34899.690999999999</v>
      </c>
      <c r="I660" s="109">
        <v>34899.690999999999</v>
      </c>
      <c r="J660" s="109">
        <f t="shared" si="56"/>
        <v>-34899.690999999999</v>
      </c>
      <c r="K660" s="109">
        <f t="shared" si="57"/>
        <v>0</v>
      </c>
      <c r="L660" s="109">
        <f t="shared" si="57"/>
        <v>0</v>
      </c>
      <c r="M660" s="109">
        <f t="shared" si="57"/>
        <v>16532.302700142111</v>
      </c>
      <c r="N660" s="109">
        <f t="shared" si="57"/>
        <v>16532.302700142111</v>
      </c>
      <c r="O660" s="109">
        <f t="shared" si="57"/>
        <v>-16532.302700142111</v>
      </c>
    </row>
    <row r="661" spans="1:15">
      <c r="A661" s="21" t="s">
        <v>380</v>
      </c>
      <c r="B661" s="21">
        <v>3811</v>
      </c>
      <c r="C661" s="21" t="s">
        <v>315</v>
      </c>
      <c r="D661" s="21" t="s">
        <v>198</v>
      </c>
      <c r="E661" s="110">
        <v>2015</v>
      </c>
      <c r="F661" s="110">
        <v>1779.625</v>
      </c>
      <c r="G661" s="110">
        <v>0</v>
      </c>
      <c r="H661" s="110">
        <v>114019.63099999999</v>
      </c>
      <c r="I661" s="110">
        <v>114019.63099999999</v>
      </c>
      <c r="J661" s="110">
        <f t="shared" si="56"/>
        <v>-112240.00599999999</v>
      </c>
      <c r="K661" s="110">
        <f t="shared" si="57"/>
        <v>883.18858560794047</v>
      </c>
      <c r="L661" s="110">
        <f t="shared" si="57"/>
        <v>0</v>
      </c>
      <c r="M661" s="110">
        <f t="shared" si="57"/>
        <v>56585.424813895777</v>
      </c>
      <c r="N661" s="110">
        <f t="shared" si="57"/>
        <v>56585.424813895777</v>
      </c>
      <c r="O661" s="110">
        <f t="shared" si="57"/>
        <v>-55702.236228287838</v>
      </c>
    </row>
    <row r="662" spans="1:15">
      <c r="A662" s="108" t="s">
        <v>380</v>
      </c>
      <c r="B662" s="108">
        <v>4100</v>
      </c>
      <c r="C662" s="108" t="s">
        <v>317</v>
      </c>
      <c r="D662" s="108" t="s">
        <v>199</v>
      </c>
      <c r="E662" s="109">
        <v>1880</v>
      </c>
      <c r="F662" s="109">
        <v>1138.6300000000001</v>
      </c>
      <c r="G662" s="109">
        <v>2255.2449999999999</v>
      </c>
      <c r="H662" s="109">
        <v>60337.016000000003</v>
      </c>
      <c r="I662" s="109">
        <v>62592.260999999999</v>
      </c>
      <c r="J662" s="109">
        <f t="shared" si="56"/>
        <v>-61453.631000000001</v>
      </c>
      <c r="K662" s="109">
        <f t="shared" si="57"/>
        <v>605.654255319149</v>
      </c>
      <c r="L662" s="109">
        <f t="shared" si="57"/>
        <v>1199.5984042553191</v>
      </c>
      <c r="M662" s="109">
        <f t="shared" si="57"/>
        <v>32094.157446808509</v>
      </c>
      <c r="N662" s="109">
        <f t="shared" si="57"/>
        <v>33293.755851063826</v>
      </c>
      <c r="O662" s="109">
        <f t="shared" si="57"/>
        <v>-32688.101595744683</v>
      </c>
    </row>
    <row r="663" spans="1:15">
      <c r="A663" s="21" t="s">
        <v>380</v>
      </c>
      <c r="B663" s="21">
        <v>4200</v>
      </c>
      <c r="C663" s="21" t="s">
        <v>316</v>
      </c>
      <c r="D663" s="21" t="s">
        <v>223</v>
      </c>
      <c r="E663" s="110">
        <v>1798</v>
      </c>
      <c r="F663" s="110">
        <v>1193.19</v>
      </c>
      <c r="G663" s="110">
        <v>75.048000000000002</v>
      </c>
      <c r="H663" s="110">
        <v>26227.858</v>
      </c>
      <c r="I663" s="110">
        <v>26302.905999999999</v>
      </c>
      <c r="J663" s="110">
        <f t="shared" si="56"/>
        <v>-25109.716</v>
      </c>
      <c r="K663" s="110">
        <f t="shared" si="57"/>
        <v>663.62068965517244</v>
      </c>
      <c r="L663" s="110">
        <f t="shared" si="57"/>
        <v>41.739710789766413</v>
      </c>
      <c r="M663" s="110">
        <f t="shared" si="57"/>
        <v>14587.240266963292</v>
      </c>
      <c r="N663" s="110">
        <f t="shared" si="57"/>
        <v>14628.979977753059</v>
      </c>
      <c r="O663" s="110">
        <f t="shared" si="57"/>
        <v>-13965.359288097887</v>
      </c>
    </row>
    <row r="664" spans="1:15">
      <c r="A664" s="108" t="s">
        <v>380</v>
      </c>
      <c r="B664" s="108">
        <v>4502</v>
      </c>
      <c r="C664" s="108" t="s">
        <v>1254</v>
      </c>
      <c r="D664" s="108" t="s">
        <v>167</v>
      </c>
      <c r="E664" s="109">
        <v>1779</v>
      </c>
      <c r="F664" s="109">
        <v>719.5</v>
      </c>
      <c r="G664" s="109">
        <v>0</v>
      </c>
      <c r="H664" s="109">
        <v>77636.673999999999</v>
      </c>
      <c r="I664" s="109">
        <v>77636.673999999999</v>
      </c>
      <c r="J664" s="109">
        <f t="shared" si="56"/>
        <v>-76917.173999999999</v>
      </c>
      <c r="K664" s="109">
        <f t="shared" si="57"/>
        <v>404.44069702079821</v>
      </c>
      <c r="L664" s="109">
        <f t="shared" si="57"/>
        <v>0</v>
      </c>
      <c r="M664" s="109">
        <f t="shared" si="57"/>
        <v>43640.626194491291</v>
      </c>
      <c r="N664" s="109">
        <f t="shared" si="57"/>
        <v>43640.626194491291</v>
      </c>
      <c r="O664" s="109">
        <f t="shared" si="57"/>
        <v>-43236.185497470484</v>
      </c>
    </row>
    <row r="665" spans="1:15">
      <c r="A665" s="21" t="s">
        <v>380</v>
      </c>
      <c r="B665" s="21">
        <v>4604</v>
      </c>
      <c r="C665" s="21" t="s">
        <v>318</v>
      </c>
      <c r="D665" s="21" t="s">
        <v>178</v>
      </c>
      <c r="E665" s="110">
        <v>1641</v>
      </c>
      <c r="F665" s="110">
        <v>4555.67</v>
      </c>
      <c r="G665" s="110">
        <v>0</v>
      </c>
      <c r="H665" s="110">
        <v>17484.060000000001</v>
      </c>
      <c r="I665" s="110">
        <v>17484.060000000001</v>
      </c>
      <c r="J665" s="110">
        <f t="shared" si="56"/>
        <v>-12928.390000000001</v>
      </c>
      <c r="K665" s="110">
        <f t="shared" si="57"/>
        <v>2776.1547836684949</v>
      </c>
      <c r="L665" s="110">
        <f t="shared" si="57"/>
        <v>0</v>
      </c>
      <c r="M665" s="110">
        <f t="shared" si="57"/>
        <v>10654.515539305303</v>
      </c>
      <c r="N665" s="110">
        <f t="shared" si="57"/>
        <v>10654.515539305303</v>
      </c>
      <c r="O665" s="110">
        <f t="shared" si="57"/>
        <v>-7878.360755636807</v>
      </c>
    </row>
    <row r="666" spans="1:15">
      <c r="A666" s="108" t="s">
        <v>380</v>
      </c>
      <c r="B666" s="108">
        <v>4607</v>
      </c>
      <c r="C666" s="108" t="s">
        <v>319</v>
      </c>
      <c r="D666" s="108" t="s">
        <v>224</v>
      </c>
      <c r="E666" s="109">
        <v>1610</v>
      </c>
      <c r="F666" s="109">
        <v>3199.82</v>
      </c>
      <c r="G666" s="109">
        <v>433.017</v>
      </c>
      <c r="H666" s="109">
        <v>63293.758000000002</v>
      </c>
      <c r="I666" s="109">
        <v>63726.775000000001</v>
      </c>
      <c r="J666" s="109">
        <f t="shared" si="56"/>
        <v>-60526.955000000002</v>
      </c>
      <c r="K666" s="109">
        <f t="shared" si="57"/>
        <v>1987.4658385093169</v>
      </c>
      <c r="L666" s="109">
        <f t="shared" si="57"/>
        <v>268.95465838509318</v>
      </c>
      <c r="M666" s="109">
        <f t="shared" si="57"/>
        <v>39312.893167701863</v>
      </c>
      <c r="N666" s="109">
        <f t="shared" si="57"/>
        <v>39581.84782608696</v>
      </c>
      <c r="O666" s="109">
        <f t="shared" si="57"/>
        <v>-37594.381987577639</v>
      </c>
    </row>
    <row r="667" spans="1:15">
      <c r="A667" s="21" t="s">
        <v>380</v>
      </c>
      <c r="B667" s="21">
        <v>4803</v>
      </c>
      <c r="C667" s="21" t="s">
        <v>1255</v>
      </c>
      <c r="D667" s="21" t="s">
        <v>168</v>
      </c>
      <c r="E667" s="110">
        <v>1595</v>
      </c>
      <c r="F667" s="110">
        <v>686.7</v>
      </c>
      <c r="G667" s="110">
        <v>0</v>
      </c>
      <c r="H667" s="110">
        <v>55510.553999999996</v>
      </c>
      <c r="I667" s="110">
        <v>55510.553999999996</v>
      </c>
      <c r="J667" s="110">
        <f t="shared" si="56"/>
        <v>-54823.853999999999</v>
      </c>
      <c r="K667" s="110">
        <f t="shared" si="57"/>
        <v>430.53291536050159</v>
      </c>
      <c r="L667" s="110">
        <f t="shared" si="57"/>
        <v>0</v>
      </c>
      <c r="M667" s="110">
        <f t="shared" si="57"/>
        <v>34802.855172413794</v>
      </c>
      <c r="N667" s="110">
        <f t="shared" si="57"/>
        <v>34802.855172413794</v>
      </c>
      <c r="O667" s="110">
        <f t="shared" si="57"/>
        <v>-34372.322257053289</v>
      </c>
    </row>
    <row r="668" spans="1:15">
      <c r="A668" s="108" t="s">
        <v>380</v>
      </c>
      <c r="B668" s="108">
        <v>4901</v>
      </c>
      <c r="C668" s="108" t="s">
        <v>320</v>
      </c>
      <c r="D668" s="108" t="s">
        <v>169</v>
      </c>
      <c r="E668" s="109">
        <v>1268</v>
      </c>
      <c r="F668" s="109">
        <v>6411.5</v>
      </c>
      <c r="G668" s="109">
        <v>0</v>
      </c>
      <c r="H668" s="109">
        <v>36383.118000000002</v>
      </c>
      <c r="I668" s="109">
        <v>36383.118000000002</v>
      </c>
      <c r="J668" s="109">
        <f t="shared" si="56"/>
        <v>-29971.618000000002</v>
      </c>
      <c r="K668" s="109">
        <f t="shared" si="57"/>
        <v>5056.3880126182967</v>
      </c>
      <c r="L668" s="109">
        <f t="shared" si="57"/>
        <v>0</v>
      </c>
      <c r="M668" s="109">
        <f t="shared" si="57"/>
        <v>28693.310725552052</v>
      </c>
      <c r="N668" s="109">
        <f t="shared" si="57"/>
        <v>28693.310725552052</v>
      </c>
      <c r="O668" s="109">
        <f t="shared" si="57"/>
        <v>-23636.922712933756</v>
      </c>
    </row>
    <row r="669" spans="1:15">
      <c r="A669" s="21" t="s">
        <v>380</v>
      </c>
      <c r="B669" s="21">
        <v>4902</v>
      </c>
      <c r="C669" s="21" t="s">
        <v>322</v>
      </c>
      <c r="D669" s="21" t="s">
        <v>190</v>
      </c>
      <c r="E669" s="110">
        <v>1193</v>
      </c>
      <c r="F669" s="110">
        <v>1800</v>
      </c>
      <c r="G669" s="110">
        <v>0</v>
      </c>
      <c r="H669" s="110">
        <v>40928.837</v>
      </c>
      <c r="I669" s="110">
        <v>40928.837</v>
      </c>
      <c r="J669" s="110">
        <f t="shared" si="56"/>
        <v>-39128.837</v>
      </c>
      <c r="K669" s="110">
        <f t="shared" si="57"/>
        <v>1508.8013411567479</v>
      </c>
      <c r="L669" s="110">
        <f t="shared" si="57"/>
        <v>0</v>
      </c>
      <c r="M669" s="110">
        <f t="shared" si="57"/>
        <v>34307.491198658841</v>
      </c>
      <c r="N669" s="110">
        <f t="shared" si="57"/>
        <v>34307.491198658841</v>
      </c>
      <c r="O669" s="110">
        <f t="shared" si="57"/>
        <v>-32798.689857502097</v>
      </c>
    </row>
    <row r="670" spans="1:15">
      <c r="A670" s="108" t="s">
        <v>380</v>
      </c>
      <c r="B670" s="108">
        <v>4911</v>
      </c>
      <c r="C670" s="108" t="s">
        <v>321</v>
      </c>
      <c r="D670" s="108" t="s">
        <v>176</v>
      </c>
      <c r="E670" s="109">
        <v>1177</v>
      </c>
      <c r="F670" s="109">
        <v>2535.0320000000002</v>
      </c>
      <c r="G670" s="109">
        <v>0</v>
      </c>
      <c r="H670" s="109">
        <v>19790.928</v>
      </c>
      <c r="I670" s="109">
        <v>19790.928</v>
      </c>
      <c r="J670" s="109">
        <f t="shared" si="56"/>
        <v>-17255.896000000001</v>
      </c>
      <c r="K670" s="109">
        <f t="shared" si="57"/>
        <v>2153.8079864061174</v>
      </c>
      <c r="L670" s="109">
        <f t="shared" si="57"/>
        <v>0</v>
      </c>
      <c r="M670" s="109">
        <f t="shared" si="57"/>
        <v>16814.722175021241</v>
      </c>
      <c r="N670" s="109">
        <f t="shared" si="57"/>
        <v>16814.722175021241</v>
      </c>
      <c r="O670" s="109">
        <f t="shared" si="57"/>
        <v>-14660.914188615123</v>
      </c>
    </row>
    <row r="671" spans="1:15">
      <c r="A671" s="21" t="s">
        <v>380</v>
      </c>
      <c r="B671" s="21">
        <v>5200</v>
      </c>
      <c r="C671" s="21" t="s">
        <v>323</v>
      </c>
      <c r="D671" s="21" t="s">
        <v>230</v>
      </c>
      <c r="E671" s="110">
        <v>1115</v>
      </c>
      <c r="F671" s="110">
        <v>2693.864</v>
      </c>
      <c r="G671" s="110">
        <v>0</v>
      </c>
      <c r="H671" s="110">
        <v>40096.355000000003</v>
      </c>
      <c r="I671" s="110">
        <v>40096.355000000003</v>
      </c>
      <c r="J671" s="110">
        <f t="shared" si="56"/>
        <v>-37402.491000000002</v>
      </c>
      <c r="K671" s="110">
        <f t="shared" si="57"/>
        <v>2416.0215246636772</v>
      </c>
      <c r="L671" s="110">
        <f t="shared" si="57"/>
        <v>0</v>
      </c>
      <c r="M671" s="110">
        <f t="shared" si="57"/>
        <v>35960.856502242161</v>
      </c>
      <c r="N671" s="110">
        <f t="shared" si="57"/>
        <v>35960.856502242161</v>
      </c>
      <c r="O671" s="110">
        <f t="shared" si="57"/>
        <v>-33544.834977578474</v>
      </c>
    </row>
    <row r="672" spans="1:15">
      <c r="A672" s="108" t="s">
        <v>380</v>
      </c>
      <c r="B672" s="108">
        <v>5508</v>
      </c>
      <c r="C672" s="108" t="s">
        <v>325</v>
      </c>
      <c r="D672" s="108" t="s">
        <v>184</v>
      </c>
      <c r="E672" s="109">
        <v>1024</v>
      </c>
      <c r="F672" s="109">
        <v>26490.764999999999</v>
      </c>
      <c r="G672" s="109">
        <v>161.29499999999999</v>
      </c>
      <c r="H672" s="109">
        <v>66097.679000000004</v>
      </c>
      <c r="I672" s="109">
        <v>66258.974000000002</v>
      </c>
      <c r="J672" s="109">
        <f t="shared" si="56"/>
        <v>-39768.209000000003</v>
      </c>
      <c r="K672" s="109">
        <f t="shared" ref="K672:O703" si="58">(F672/$E672)*1000</f>
        <v>25869.8876953125</v>
      </c>
      <c r="L672" s="109">
        <f t="shared" si="58"/>
        <v>157.5146484375</v>
      </c>
      <c r="M672" s="109">
        <f t="shared" si="58"/>
        <v>64548.5146484375</v>
      </c>
      <c r="N672" s="109">
        <f t="shared" si="58"/>
        <v>64706.029296875</v>
      </c>
      <c r="O672" s="109">
        <f t="shared" si="58"/>
        <v>-38836.1416015625</v>
      </c>
    </row>
    <row r="673" spans="1:15">
      <c r="A673" s="21" t="s">
        <v>380</v>
      </c>
      <c r="B673" s="21">
        <v>5604</v>
      </c>
      <c r="C673" s="21" t="s">
        <v>324</v>
      </c>
      <c r="D673" s="21" t="s">
        <v>200</v>
      </c>
      <c r="E673" s="110">
        <v>1016</v>
      </c>
      <c r="F673" s="110">
        <v>968.13400000000001</v>
      </c>
      <c r="G673" s="110">
        <v>0</v>
      </c>
      <c r="H673" s="110">
        <v>12074.075999999999</v>
      </c>
      <c r="I673" s="110">
        <v>12074.075999999999</v>
      </c>
      <c r="J673" s="110">
        <f t="shared" si="56"/>
        <v>-11105.941999999999</v>
      </c>
      <c r="K673" s="110">
        <f t="shared" si="58"/>
        <v>952.88779527559052</v>
      </c>
      <c r="L673" s="110">
        <f t="shared" si="58"/>
        <v>0</v>
      </c>
      <c r="M673" s="110">
        <f t="shared" si="58"/>
        <v>11883.93307086614</v>
      </c>
      <c r="N673" s="110">
        <f t="shared" si="58"/>
        <v>11883.93307086614</v>
      </c>
      <c r="O673" s="110">
        <f t="shared" si="58"/>
        <v>-10931.04527559055</v>
      </c>
    </row>
    <row r="674" spans="1:15">
      <c r="A674" s="108" t="s">
        <v>380</v>
      </c>
      <c r="B674" s="108">
        <v>5609</v>
      </c>
      <c r="C674" s="108" t="s">
        <v>328</v>
      </c>
      <c r="D674" s="108" t="s">
        <v>206</v>
      </c>
      <c r="E674" s="109">
        <v>962</v>
      </c>
      <c r="F674" s="109">
        <v>5826.6009999999997</v>
      </c>
      <c r="G674" s="109">
        <v>0</v>
      </c>
      <c r="H674" s="109">
        <v>26029.66</v>
      </c>
      <c r="I674" s="109">
        <v>26029.66</v>
      </c>
      <c r="J674" s="109">
        <f t="shared" si="56"/>
        <v>-20203.059000000001</v>
      </c>
      <c r="K674" s="109">
        <f t="shared" si="58"/>
        <v>6056.7577962577961</v>
      </c>
      <c r="L674" s="109">
        <f t="shared" si="58"/>
        <v>0</v>
      </c>
      <c r="M674" s="109">
        <f t="shared" si="58"/>
        <v>27057.85862785863</v>
      </c>
      <c r="N674" s="109">
        <f t="shared" si="58"/>
        <v>27057.85862785863</v>
      </c>
      <c r="O674" s="109">
        <f t="shared" si="58"/>
        <v>-21001.100831600834</v>
      </c>
    </row>
    <row r="675" spans="1:15">
      <c r="A675" s="21" t="s">
        <v>380</v>
      </c>
      <c r="B675" s="21">
        <v>5611</v>
      </c>
      <c r="C675" s="21" t="s">
        <v>326</v>
      </c>
      <c r="D675" s="21" t="s">
        <v>180</v>
      </c>
      <c r="E675" s="110">
        <v>945</v>
      </c>
      <c r="F675" s="110">
        <v>11293.846</v>
      </c>
      <c r="G675" s="110">
        <v>0</v>
      </c>
      <c r="H675" s="110">
        <v>25714.940999999999</v>
      </c>
      <c r="I675" s="110">
        <v>25714.940999999999</v>
      </c>
      <c r="J675" s="110">
        <f t="shared" si="56"/>
        <v>-14421.094999999999</v>
      </c>
      <c r="K675" s="110">
        <f t="shared" si="58"/>
        <v>11951.159788359788</v>
      </c>
      <c r="L675" s="110">
        <f t="shared" si="58"/>
        <v>0</v>
      </c>
      <c r="M675" s="110">
        <f t="shared" si="58"/>
        <v>27211.577777777777</v>
      </c>
      <c r="N675" s="110">
        <f t="shared" si="58"/>
        <v>27211.577777777777</v>
      </c>
      <c r="O675" s="110">
        <f t="shared" si="58"/>
        <v>-15260.417989417987</v>
      </c>
    </row>
    <row r="676" spans="1:15">
      <c r="A676" s="108" t="s">
        <v>380</v>
      </c>
      <c r="B676" s="108">
        <v>5612</v>
      </c>
      <c r="C676" s="108" t="s">
        <v>327</v>
      </c>
      <c r="D676" s="108" t="s">
        <v>191</v>
      </c>
      <c r="E676" s="109">
        <v>895</v>
      </c>
      <c r="F676" s="109">
        <v>734.24699999999996</v>
      </c>
      <c r="G676" s="109">
        <v>710.75900000000001</v>
      </c>
      <c r="H676" s="109">
        <v>19515.473000000002</v>
      </c>
      <c r="I676" s="109">
        <v>20226.232</v>
      </c>
      <c r="J676" s="109">
        <f t="shared" si="56"/>
        <v>-19491.985000000001</v>
      </c>
      <c r="K676" s="109">
        <f t="shared" si="58"/>
        <v>820.38770949720663</v>
      </c>
      <c r="L676" s="109">
        <f t="shared" si="58"/>
        <v>794.14413407821223</v>
      </c>
      <c r="M676" s="109">
        <f t="shared" si="58"/>
        <v>21804.997765363129</v>
      </c>
      <c r="N676" s="109">
        <f t="shared" si="58"/>
        <v>22599.141899441343</v>
      </c>
      <c r="O676" s="109">
        <f t="shared" si="58"/>
        <v>-21778.754189944135</v>
      </c>
    </row>
    <row r="677" spans="1:15">
      <c r="A677" s="21" t="s">
        <v>380</v>
      </c>
      <c r="B677" s="21">
        <v>5706</v>
      </c>
      <c r="C677" s="21" t="s">
        <v>329</v>
      </c>
      <c r="D677" s="21" t="s">
        <v>174</v>
      </c>
      <c r="E677" s="110">
        <v>877</v>
      </c>
      <c r="F677" s="110">
        <v>15357.235000000001</v>
      </c>
      <c r="G677" s="110">
        <v>0</v>
      </c>
      <c r="H677" s="110">
        <v>54780.050999999999</v>
      </c>
      <c r="I677" s="110">
        <v>54780.050999999999</v>
      </c>
      <c r="J677" s="110">
        <f t="shared" si="56"/>
        <v>-39422.815999999999</v>
      </c>
      <c r="K677" s="110">
        <f t="shared" si="58"/>
        <v>17511.100342075257</v>
      </c>
      <c r="L677" s="110">
        <f t="shared" si="58"/>
        <v>0</v>
      </c>
      <c r="M677" s="110">
        <f t="shared" si="58"/>
        <v>62463</v>
      </c>
      <c r="N677" s="110">
        <f t="shared" si="58"/>
        <v>62463</v>
      </c>
      <c r="O677" s="110">
        <f t="shared" si="58"/>
        <v>-44951.89965792474</v>
      </c>
    </row>
    <row r="678" spans="1:15">
      <c r="A678" s="108" t="s">
        <v>380</v>
      </c>
      <c r="B678" s="108">
        <v>6000</v>
      </c>
      <c r="C678" s="108" t="s">
        <v>330</v>
      </c>
      <c r="D678" s="108" t="s">
        <v>225</v>
      </c>
      <c r="E678" s="109">
        <v>774</v>
      </c>
      <c r="F678" s="109">
        <v>0</v>
      </c>
      <c r="G678" s="109">
        <v>0</v>
      </c>
      <c r="H678" s="109">
        <v>18453.042000000001</v>
      </c>
      <c r="I678" s="109">
        <v>18453.042000000001</v>
      </c>
      <c r="J678" s="109">
        <f t="shared" si="56"/>
        <v>-18453.042000000001</v>
      </c>
      <c r="K678" s="109">
        <f t="shared" si="58"/>
        <v>0</v>
      </c>
      <c r="L678" s="109">
        <f t="shared" si="58"/>
        <v>0</v>
      </c>
      <c r="M678" s="109">
        <f t="shared" si="58"/>
        <v>23841.139534883725</v>
      </c>
      <c r="N678" s="109">
        <f t="shared" si="58"/>
        <v>23841.139534883725</v>
      </c>
      <c r="O678" s="109">
        <f t="shared" si="58"/>
        <v>-23841.139534883725</v>
      </c>
    </row>
    <row r="679" spans="1:15">
      <c r="A679" s="21" t="s">
        <v>380</v>
      </c>
      <c r="B679" s="21">
        <v>6100</v>
      </c>
      <c r="C679" s="21" t="s">
        <v>337</v>
      </c>
      <c r="D679" s="21" t="s">
        <v>229</v>
      </c>
      <c r="E679" s="110">
        <v>690</v>
      </c>
      <c r="F679" s="110">
        <v>1032.6320000000001</v>
      </c>
      <c r="G679" s="110">
        <v>0</v>
      </c>
      <c r="H679" s="110">
        <v>8445.2710000000006</v>
      </c>
      <c r="I679" s="110">
        <v>8445.2710000000006</v>
      </c>
      <c r="J679" s="110">
        <f t="shared" si="56"/>
        <v>-7412.639000000001</v>
      </c>
      <c r="K679" s="110">
        <f t="shared" si="58"/>
        <v>1496.568115942029</v>
      </c>
      <c r="L679" s="110">
        <f t="shared" si="58"/>
        <v>0</v>
      </c>
      <c r="M679" s="110">
        <f t="shared" si="58"/>
        <v>12239.523188405798</v>
      </c>
      <c r="N679" s="110">
        <f t="shared" si="58"/>
        <v>12239.523188405798</v>
      </c>
      <c r="O679" s="110">
        <f t="shared" si="58"/>
        <v>-10742.95507246377</v>
      </c>
    </row>
    <row r="680" spans="1:15">
      <c r="A680" s="108" t="s">
        <v>380</v>
      </c>
      <c r="B680" s="108">
        <v>6250</v>
      </c>
      <c r="C680" s="108" t="s">
        <v>332</v>
      </c>
      <c r="D680" s="108" t="s">
        <v>209</v>
      </c>
      <c r="E680" s="109">
        <v>676</v>
      </c>
      <c r="F680" s="109">
        <v>11805.656999999999</v>
      </c>
      <c r="G680" s="109">
        <v>0.45200000000000001</v>
      </c>
      <c r="H680" s="109">
        <v>33733.582000000002</v>
      </c>
      <c r="I680" s="109">
        <v>33734.034</v>
      </c>
      <c r="J680" s="109">
        <f t="shared" si="56"/>
        <v>-21928.377</v>
      </c>
      <c r="K680" s="109">
        <f t="shared" si="58"/>
        <v>17463.989644970414</v>
      </c>
      <c r="L680" s="109">
        <f t="shared" si="58"/>
        <v>0.66863905325443795</v>
      </c>
      <c r="M680" s="109">
        <f t="shared" si="58"/>
        <v>49901.748520710062</v>
      </c>
      <c r="N680" s="109">
        <f t="shared" si="58"/>
        <v>49902.41715976331</v>
      </c>
      <c r="O680" s="109">
        <f t="shared" si="58"/>
        <v>-32438.4275147929</v>
      </c>
    </row>
    <row r="681" spans="1:15">
      <c r="A681" s="21" t="s">
        <v>380</v>
      </c>
      <c r="B681" s="21">
        <v>6400</v>
      </c>
      <c r="C681" s="21" t="s">
        <v>333</v>
      </c>
      <c r="D681" s="21" t="s">
        <v>179</v>
      </c>
      <c r="E681" s="110">
        <v>667</v>
      </c>
      <c r="F681" s="110">
        <v>2090.9319999999998</v>
      </c>
      <c r="G681" s="110">
        <v>0</v>
      </c>
      <c r="H681" s="110">
        <v>8856.5550000000003</v>
      </c>
      <c r="I681" s="110">
        <v>8856.5550000000003</v>
      </c>
      <c r="J681" s="110">
        <f t="shared" si="56"/>
        <v>-6765.6230000000005</v>
      </c>
      <c r="K681" s="110">
        <f t="shared" si="58"/>
        <v>3134.8305847076458</v>
      </c>
      <c r="L681" s="110">
        <f t="shared" si="58"/>
        <v>0</v>
      </c>
      <c r="M681" s="110">
        <f t="shared" si="58"/>
        <v>13278.193403298352</v>
      </c>
      <c r="N681" s="110">
        <f t="shared" si="58"/>
        <v>13278.193403298352</v>
      </c>
      <c r="O681" s="110">
        <f t="shared" si="58"/>
        <v>-10143.362818590706</v>
      </c>
    </row>
    <row r="682" spans="1:15">
      <c r="A682" s="108" t="s">
        <v>380</v>
      </c>
      <c r="B682" s="108">
        <v>6513</v>
      </c>
      <c r="C682" s="108" t="s">
        <v>335</v>
      </c>
      <c r="D682" s="108" t="s">
        <v>211</v>
      </c>
      <c r="E682" s="109">
        <v>655</v>
      </c>
      <c r="F682" s="109">
        <v>1897.627</v>
      </c>
      <c r="G682" s="109">
        <v>0</v>
      </c>
      <c r="H682" s="109">
        <v>14625.868</v>
      </c>
      <c r="I682" s="109">
        <v>14625.868</v>
      </c>
      <c r="J682" s="109">
        <f t="shared" si="56"/>
        <v>-12728.241</v>
      </c>
      <c r="K682" s="109">
        <f t="shared" si="58"/>
        <v>2897.1404580152675</v>
      </c>
      <c r="L682" s="109">
        <f t="shared" si="58"/>
        <v>0</v>
      </c>
      <c r="M682" s="109">
        <f t="shared" si="58"/>
        <v>22329.569465648856</v>
      </c>
      <c r="N682" s="109">
        <f t="shared" si="58"/>
        <v>22329.569465648856</v>
      </c>
      <c r="O682" s="109">
        <f t="shared" si="58"/>
        <v>-19432.429007633586</v>
      </c>
    </row>
    <row r="683" spans="1:15">
      <c r="A683" s="21" t="s">
        <v>380</v>
      </c>
      <c r="B683" s="21">
        <v>6515</v>
      </c>
      <c r="C683" s="21" t="s">
        <v>336</v>
      </c>
      <c r="D683" s="21" t="s">
        <v>172</v>
      </c>
      <c r="E683" s="110">
        <v>648</v>
      </c>
      <c r="F683" s="110">
        <v>0</v>
      </c>
      <c r="G683" s="110">
        <v>0</v>
      </c>
      <c r="H683" s="110">
        <v>13711.304</v>
      </c>
      <c r="I683" s="110">
        <v>13711.304</v>
      </c>
      <c r="J683" s="110">
        <f t="shared" si="56"/>
        <v>-13711.304</v>
      </c>
      <c r="K683" s="110">
        <f t="shared" si="58"/>
        <v>0</v>
      </c>
      <c r="L683" s="110">
        <f t="shared" si="58"/>
        <v>0</v>
      </c>
      <c r="M683" s="110">
        <f t="shared" si="58"/>
        <v>21159.419753086422</v>
      </c>
      <c r="N683" s="110">
        <f t="shared" si="58"/>
        <v>21159.419753086422</v>
      </c>
      <c r="O683" s="110">
        <f t="shared" si="58"/>
        <v>-21159.419753086422</v>
      </c>
    </row>
    <row r="684" spans="1:15">
      <c r="A684" s="108" t="s">
        <v>380</v>
      </c>
      <c r="B684" s="108">
        <v>6601</v>
      </c>
      <c r="C684" s="108" t="s">
        <v>334</v>
      </c>
      <c r="D684" s="108" t="s">
        <v>231</v>
      </c>
      <c r="E684" s="109">
        <v>644</v>
      </c>
      <c r="F684" s="109">
        <v>500</v>
      </c>
      <c r="G684" s="109">
        <v>0</v>
      </c>
      <c r="H684" s="109">
        <v>4384.884</v>
      </c>
      <c r="I684" s="109">
        <v>4384.884</v>
      </c>
      <c r="J684" s="109">
        <f t="shared" si="56"/>
        <v>-3884.884</v>
      </c>
      <c r="K684" s="109">
        <f t="shared" si="58"/>
        <v>776.3975155279503</v>
      </c>
      <c r="L684" s="109">
        <f t="shared" si="58"/>
        <v>0</v>
      </c>
      <c r="M684" s="109">
        <f t="shared" si="58"/>
        <v>6808.826086956522</v>
      </c>
      <c r="N684" s="109">
        <f t="shared" si="58"/>
        <v>6808.826086956522</v>
      </c>
      <c r="O684" s="109">
        <f t="shared" si="58"/>
        <v>-6032.4285714285716</v>
      </c>
    </row>
    <row r="685" spans="1:15">
      <c r="A685" s="21" t="s">
        <v>380</v>
      </c>
      <c r="B685" s="21">
        <v>6602</v>
      </c>
      <c r="C685" s="21" t="s">
        <v>331</v>
      </c>
      <c r="D685" s="21" t="s">
        <v>220</v>
      </c>
      <c r="E685" s="110">
        <v>633</v>
      </c>
      <c r="F685" s="110">
        <v>0</v>
      </c>
      <c r="G685" s="110">
        <v>0</v>
      </c>
      <c r="H685" s="110">
        <v>10186.049999999999</v>
      </c>
      <c r="I685" s="110">
        <v>10186.049999999999</v>
      </c>
      <c r="J685" s="110">
        <f t="shared" si="56"/>
        <v>-10186.049999999999</v>
      </c>
      <c r="K685" s="110">
        <f t="shared" si="58"/>
        <v>0</v>
      </c>
      <c r="L685" s="110">
        <f t="shared" si="58"/>
        <v>0</v>
      </c>
      <c r="M685" s="110">
        <f t="shared" si="58"/>
        <v>16091.706161137437</v>
      </c>
      <c r="N685" s="110">
        <f t="shared" si="58"/>
        <v>16091.706161137437</v>
      </c>
      <c r="O685" s="110">
        <f t="shared" si="58"/>
        <v>-16091.706161137437</v>
      </c>
    </row>
    <row r="686" spans="1:15">
      <c r="A686" s="108" t="s">
        <v>380</v>
      </c>
      <c r="B686" s="108">
        <v>6607</v>
      </c>
      <c r="C686" s="108" t="s">
        <v>338</v>
      </c>
      <c r="D686" s="108" t="s">
        <v>201</v>
      </c>
      <c r="E686" s="109">
        <v>580</v>
      </c>
      <c r="F686" s="109">
        <v>1638.1610000000001</v>
      </c>
      <c r="G686" s="109">
        <v>0</v>
      </c>
      <c r="H686" s="109">
        <v>20820.156999999999</v>
      </c>
      <c r="I686" s="109">
        <v>20820.156999999999</v>
      </c>
      <c r="J686" s="109">
        <f t="shared" si="56"/>
        <v>-19181.995999999999</v>
      </c>
      <c r="K686" s="109">
        <f t="shared" si="58"/>
        <v>2824.4155172413798</v>
      </c>
      <c r="L686" s="109">
        <f t="shared" si="58"/>
        <v>0</v>
      </c>
      <c r="M686" s="109">
        <f t="shared" si="58"/>
        <v>35896.822413793103</v>
      </c>
      <c r="N686" s="109">
        <f t="shared" si="58"/>
        <v>35896.822413793103</v>
      </c>
      <c r="O686" s="109">
        <f t="shared" si="58"/>
        <v>-33072.406896551729</v>
      </c>
    </row>
    <row r="687" spans="1:15">
      <c r="A687" s="21" t="s">
        <v>380</v>
      </c>
      <c r="B687" s="21">
        <v>6611</v>
      </c>
      <c r="C687" s="21" t="s">
        <v>339</v>
      </c>
      <c r="D687" s="21" t="s">
        <v>221</v>
      </c>
      <c r="E687" s="110">
        <v>560</v>
      </c>
      <c r="F687" s="110">
        <v>0</v>
      </c>
      <c r="G687" s="110">
        <v>0</v>
      </c>
      <c r="H687" s="110">
        <v>5940.6049999999996</v>
      </c>
      <c r="I687" s="110">
        <v>5940.6049999999996</v>
      </c>
      <c r="J687" s="110">
        <f t="shared" si="56"/>
        <v>-5940.6049999999996</v>
      </c>
      <c r="K687" s="110">
        <f t="shared" si="58"/>
        <v>0</v>
      </c>
      <c r="L687" s="110">
        <f t="shared" si="58"/>
        <v>0</v>
      </c>
      <c r="M687" s="110">
        <f t="shared" si="58"/>
        <v>10608.223214285714</v>
      </c>
      <c r="N687" s="110">
        <f t="shared" si="58"/>
        <v>10608.223214285714</v>
      </c>
      <c r="O687" s="110">
        <f t="shared" si="58"/>
        <v>-10608.223214285714</v>
      </c>
    </row>
    <row r="688" spans="1:15">
      <c r="A688" s="108" t="s">
        <v>380</v>
      </c>
      <c r="B688" s="108">
        <v>6612</v>
      </c>
      <c r="C688" s="108" t="s">
        <v>341</v>
      </c>
      <c r="D688" s="108" t="s">
        <v>204</v>
      </c>
      <c r="E688" s="109">
        <v>493</v>
      </c>
      <c r="F688" s="109">
        <v>1772.0170000000001</v>
      </c>
      <c r="G688" s="109">
        <v>0</v>
      </c>
      <c r="H688" s="109">
        <v>7694.6170000000002</v>
      </c>
      <c r="I688" s="109">
        <v>7694.6170000000002</v>
      </c>
      <c r="J688" s="109">
        <f t="shared" si="56"/>
        <v>-5922.6</v>
      </c>
      <c r="K688" s="109">
        <f t="shared" si="58"/>
        <v>3594.3549695740367</v>
      </c>
      <c r="L688" s="109">
        <f t="shared" si="58"/>
        <v>0</v>
      </c>
      <c r="M688" s="109">
        <f t="shared" si="58"/>
        <v>15607.742393509128</v>
      </c>
      <c r="N688" s="109">
        <f t="shared" si="58"/>
        <v>15607.742393509128</v>
      </c>
      <c r="O688" s="109">
        <f t="shared" si="58"/>
        <v>-12013.387423935092</v>
      </c>
    </row>
    <row r="689" spans="1:15">
      <c r="A689" s="21" t="s">
        <v>380</v>
      </c>
      <c r="B689" s="21">
        <v>6706</v>
      </c>
      <c r="C689" s="21" t="s">
        <v>343</v>
      </c>
      <c r="D689" s="21" t="s">
        <v>202</v>
      </c>
      <c r="E689" s="110">
        <v>483</v>
      </c>
      <c r="F689" s="110">
        <v>0</v>
      </c>
      <c r="G689" s="110">
        <v>0</v>
      </c>
      <c r="H689" s="110">
        <v>11318.945</v>
      </c>
      <c r="I689" s="110">
        <v>11318.945</v>
      </c>
      <c r="J689" s="110">
        <f t="shared" si="56"/>
        <v>-11318.945</v>
      </c>
      <c r="K689" s="110">
        <f t="shared" si="58"/>
        <v>0</v>
      </c>
      <c r="L689" s="110">
        <f t="shared" si="58"/>
        <v>0</v>
      </c>
      <c r="M689" s="110">
        <f t="shared" si="58"/>
        <v>23434.668737060041</v>
      </c>
      <c r="N689" s="110">
        <f t="shared" si="58"/>
        <v>23434.668737060041</v>
      </c>
      <c r="O689" s="110">
        <f t="shared" si="58"/>
        <v>-23434.668737060041</v>
      </c>
    </row>
    <row r="690" spans="1:15">
      <c r="A690" s="108" t="s">
        <v>380</v>
      </c>
      <c r="B690" s="108">
        <v>6709</v>
      </c>
      <c r="C690" s="108" t="s">
        <v>345</v>
      </c>
      <c r="D690" s="108" t="s">
        <v>192</v>
      </c>
      <c r="E690" s="109">
        <v>482</v>
      </c>
      <c r="F690" s="109">
        <v>455.45</v>
      </c>
      <c r="G690" s="109">
        <v>0</v>
      </c>
      <c r="H690" s="109">
        <v>9051.7309999999998</v>
      </c>
      <c r="I690" s="109">
        <v>9051.7309999999998</v>
      </c>
      <c r="J690" s="109">
        <f t="shared" si="56"/>
        <v>-8596.280999999999</v>
      </c>
      <c r="K690" s="109">
        <f t="shared" si="58"/>
        <v>944.91701244813271</v>
      </c>
      <c r="L690" s="109">
        <f t="shared" si="58"/>
        <v>0</v>
      </c>
      <c r="M690" s="109">
        <f t="shared" si="58"/>
        <v>18779.524896265561</v>
      </c>
      <c r="N690" s="109">
        <f t="shared" si="58"/>
        <v>18779.524896265561</v>
      </c>
      <c r="O690" s="109">
        <f t="shared" si="58"/>
        <v>-17834.607883817425</v>
      </c>
    </row>
    <row r="691" spans="1:15">
      <c r="A691" s="21" t="s">
        <v>380</v>
      </c>
      <c r="B691" s="21">
        <v>7000</v>
      </c>
      <c r="C691" s="21" t="s">
        <v>340</v>
      </c>
      <c r="D691" s="21" t="s">
        <v>208</v>
      </c>
      <c r="E691" s="110">
        <v>481</v>
      </c>
      <c r="F691" s="110">
        <v>6245.924</v>
      </c>
      <c r="G691" s="110">
        <v>0</v>
      </c>
      <c r="H691" s="110">
        <v>17972.258999999998</v>
      </c>
      <c r="I691" s="110">
        <v>17972.258999999998</v>
      </c>
      <c r="J691" s="110">
        <f t="shared" si="56"/>
        <v>-11726.334999999999</v>
      </c>
      <c r="K691" s="110">
        <f t="shared" si="58"/>
        <v>12985.288981288981</v>
      </c>
      <c r="L691" s="110">
        <f t="shared" si="58"/>
        <v>0</v>
      </c>
      <c r="M691" s="110">
        <f t="shared" si="58"/>
        <v>37364.363825363827</v>
      </c>
      <c r="N691" s="110">
        <f t="shared" si="58"/>
        <v>37364.363825363827</v>
      </c>
      <c r="O691" s="110">
        <f t="shared" si="58"/>
        <v>-24379.074844074843</v>
      </c>
    </row>
    <row r="692" spans="1:15">
      <c r="A692" s="108" t="s">
        <v>380</v>
      </c>
      <c r="B692" s="108">
        <v>7300</v>
      </c>
      <c r="C692" s="108" t="s">
        <v>342</v>
      </c>
      <c r="D692" s="108" t="s">
        <v>228</v>
      </c>
      <c r="E692" s="109">
        <v>479</v>
      </c>
      <c r="F692" s="109">
        <v>0</v>
      </c>
      <c r="G692" s="109">
        <v>38.155999999999999</v>
      </c>
      <c r="H692" s="109">
        <v>24733.668000000001</v>
      </c>
      <c r="I692" s="109">
        <v>24771.824000000001</v>
      </c>
      <c r="J692" s="109">
        <f t="shared" si="56"/>
        <v>-24771.824000000001</v>
      </c>
      <c r="K692" s="109">
        <f t="shared" si="58"/>
        <v>0</v>
      </c>
      <c r="L692" s="109">
        <f t="shared" si="58"/>
        <v>79.65762004175366</v>
      </c>
      <c r="M692" s="109">
        <f t="shared" si="58"/>
        <v>51636.050104384136</v>
      </c>
      <c r="N692" s="109">
        <f t="shared" si="58"/>
        <v>51715.707724425891</v>
      </c>
      <c r="O692" s="109">
        <f t="shared" si="58"/>
        <v>-51715.707724425891</v>
      </c>
    </row>
    <row r="693" spans="1:15">
      <c r="A693" s="21" t="s">
        <v>380</v>
      </c>
      <c r="B693" s="21">
        <v>7502</v>
      </c>
      <c r="C693" s="21" t="s">
        <v>344</v>
      </c>
      <c r="D693" s="21" t="s">
        <v>215</v>
      </c>
      <c r="E693" s="110">
        <v>461</v>
      </c>
      <c r="F693" s="110">
        <v>13997.852000000001</v>
      </c>
      <c r="G693" s="110">
        <v>0</v>
      </c>
      <c r="H693" s="110">
        <v>23491.153999999999</v>
      </c>
      <c r="I693" s="110">
        <v>23491.153999999999</v>
      </c>
      <c r="J693" s="110">
        <f t="shared" si="56"/>
        <v>-9493.3019999999979</v>
      </c>
      <c r="K693" s="110">
        <f t="shared" si="58"/>
        <v>30364.104121475055</v>
      </c>
      <c r="L693" s="110">
        <f t="shared" si="58"/>
        <v>0</v>
      </c>
      <c r="M693" s="110">
        <f t="shared" si="58"/>
        <v>50956.950108459867</v>
      </c>
      <c r="N693" s="110">
        <f t="shared" si="58"/>
        <v>50956.950108459867</v>
      </c>
      <c r="O693" s="110">
        <f t="shared" si="58"/>
        <v>-20592.845986984812</v>
      </c>
    </row>
    <row r="694" spans="1:15">
      <c r="A694" s="108" t="s">
        <v>380</v>
      </c>
      <c r="B694" s="108">
        <v>7505</v>
      </c>
      <c r="C694" s="108" t="s">
        <v>346</v>
      </c>
      <c r="D694" s="108" t="s">
        <v>188</v>
      </c>
      <c r="E694" s="109">
        <v>451</v>
      </c>
      <c r="F694" s="109">
        <v>981</v>
      </c>
      <c r="G694" s="109">
        <v>0</v>
      </c>
      <c r="H694" s="109">
        <v>6758.1350000000002</v>
      </c>
      <c r="I694" s="109">
        <v>6758.1350000000002</v>
      </c>
      <c r="J694" s="109">
        <f t="shared" si="56"/>
        <v>-5777.1350000000002</v>
      </c>
      <c r="K694" s="109">
        <f t="shared" si="58"/>
        <v>2175.1662971175169</v>
      </c>
      <c r="L694" s="109">
        <f t="shared" si="58"/>
        <v>0</v>
      </c>
      <c r="M694" s="109">
        <f t="shared" si="58"/>
        <v>14984.778270509978</v>
      </c>
      <c r="N694" s="109">
        <f t="shared" si="58"/>
        <v>14984.778270509978</v>
      </c>
      <c r="O694" s="109">
        <f t="shared" si="58"/>
        <v>-12809.611973392462</v>
      </c>
    </row>
    <row r="695" spans="1:15">
      <c r="A695" s="21" t="s">
        <v>380</v>
      </c>
      <c r="B695" s="21">
        <v>7509</v>
      </c>
      <c r="C695" s="21" t="s">
        <v>347</v>
      </c>
      <c r="D695" s="21" t="s">
        <v>194</v>
      </c>
      <c r="E695" s="110">
        <v>383</v>
      </c>
      <c r="F695" s="110">
        <v>2000</v>
      </c>
      <c r="G695" s="110">
        <v>0</v>
      </c>
      <c r="H695" s="110">
        <v>6369.9290000000001</v>
      </c>
      <c r="I695" s="110">
        <v>6369.9290000000001</v>
      </c>
      <c r="J695" s="110">
        <f t="shared" si="56"/>
        <v>-4369.9290000000001</v>
      </c>
      <c r="K695" s="110">
        <f t="shared" si="58"/>
        <v>5221.9321148825065</v>
      </c>
      <c r="L695" s="110">
        <f t="shared" si="58"/>
        <v>0</v>
      </c>
      <c r="M695" s="110">
        <f t="shared" si="58"/>
        <v>16631.668407310706</v>
      </c>
      <c r="N695" s="110">
        <f t="shared" si="58"/>
        <v>16631.668407310706</v>
      </c>
      <c r="O695" s="110">
        <f t="shared" si="58"/>
        <v>-11409.736292428199</v>
      </c>
    </row>
    <row r="696" spans="1:15">
      <c r="A696" s="108" t="s">
        <v>380</v>
      </c>
      <c r="B696" s="108">
        <v>7613</v>
      </c>
      <c r="C696" s="108" t="s">
        <v>348</v>
      </c>
      <c r="D696" s="108" t="s">
        <v>203</v>
      </c>
      <c r="E696" s="109">
        <v>372</v>
      </c>
      <c r="F696" s="109">
        <v>0</v>
      </c>
      <c r="G696" s="109">
        <v>0</v>
      </c>
      <c r="H696" s="109">
        <v>16593.920999999998</v>
      </c>
      <c r="I696" s="109">
        <v>16593.920999999998</v>
      </c>
      <c r="J696" s="109">
        <f t="shared" si="56"/>
        <v>-16593.920999999998</v>
      </c>
      <c r="K696" s="109">
        <f t="shared" si="58"/>
        <v>0</v>
      </c>
      <c r="L696" s="109">
        <f t="shared" si="58"/>
        <v>0</v>
      </c>
      <c r="M696" s="109">
        <f t="shared" si="58"/>
        <v>44607.31451612903</v>
      </c>
      <c r="N696" s="109">
        <f t="shared" si="58"/>
        <v>44607.31451612903</v>
      </c>
      <c r="O696" s="109">
        <f t="shared" si="58"/>
        <v>-44607.31451612903</v>
      </c>
    </row>
    <row r="697" spans="1:15">
      <c r="A697" s="21" t="s">
        <v>380</v>
      </c>
      <c r="B697" s="21">
        <v>7617</v>
      </c>
      <c r="C697" s="21" t="s">
        <v>349</v>
      </c>
      <c r="D697" s="21" t="s">
        <v>182</v>
      </c>
      <c r="E697" s="110">
        <v>275</v>
      </c>
      <c r="F697" s="110">
        <v>1723.8</v>
      </c>
      <c r="G697" s="110">
        <v>0</v>
      </c>
      <c r="H697" s="110">
        <v>3476.1170000000002</v>
      </c>
      <c r="I697" s="110">
        <v>3476.1170000000002</v>
      </c>
      <c r="J697" s="110">
        <f t="shared" si="56"/>
        <v>-1752.3170000000002</v>
      </c>
      <c r="K697" s="110">
        <f t="shared" si="58"/>
        <v>6268.363636363636</v>
      </c>
      <c r="L697" s="110">
        <f t="shared" si="58"/>
        <v>0</v>
      </c>
      <c r="M697" s="110">
        <f t="shared" si="58"/>
        <v>12640.425454545455</v>
      </c>
      <c r="N697" s="110">
        <f t="shared" si="58"/>
        <v>12640.425454545455</v>
      </c>
      <c r="O697" s="110">
        <f t="shared" si="58"/>
        <v>-6372.061818181819</v>
      </c>
    </row>
    <row r="698" spans="1:15">
      <c r="A698" s="108" t="s">
        <v>380</v>
      </c>
      <c r="B698" s="108">
        <v>7620</v>
      </c>
      <c r="C698" s="108" t="s">
        <v>351</v>
      </c>
      <c r="D698" s="108" t="s">
        <v>222</v>
      </c>
      <c r="E698" s="109">
        <v>247</v>
      </c>
      <c r="F698" s="109">
        <v>0</v>
      </c>
      <c r="G698" s="109">
        <v>0</v>
      </c>
      <c r="H698" s="109">
        <v>16312.07</v>
      </c>
      <c r="I698" s="109">
        <v>16312.07</v>
      </c>
      <c r="J698" s="109">
        <f t="shared" si="56"/>
        <v>-16312.07</v>
      </c>
      <c r="K698" s="109">
        <f t="shared" si="58"/>
        <v>0</v>
      </c>
      <c r="L698" s="109">
        <f t="shared" si="58"/>
        <v>0</v>
      </c>
      <c r="M698" s="109">
        <f t="shared" si="58"/>
        <v>66040.769230769234</v>
      </c>
      <c r="N698" s="109">
        <f t="shared" si="58"/>
        <v>66040.769230769234</v>
      </c>
      <c r="O698" s="109">
        <f t="shared" si="58"/>
        <v>-66040.769230769234</v>
      </c>
    </row>
    <row r="699" spans="1:15">
      <c r="A699" s="21" t="s">
        <v>380</v>
      </c>
      <c r="B699" s="21">
        <v>7708</v>
      </c>
      <c r="C699" s="21" t="s">
        <v>350</v>
      </c>
      <c r="D699" s="21" t="s">
        <v>183</v>
      </c>
      <c r="E699" s="110">
        <v>244</v>
      </c>
      <c r="F699" s="110">
        <v>0</v>
      </c>
      <c r="G699" s="110">
        <v>0</v>
      </c>
      <c r="H699" s="110">
        <v>7605.33</v>
      </c>
      <c r="I699" s="110">
        <v>7605.33</v>
      </c>
      <c r="J699" s="110">
        <f t="shared" si="56"/>
        <v>-7605.33</v>
      </c>
      <c r="K699" s="110">
        <f t="shared" si="58"/>
        <v>0</v>
      </c>
      <c r="L699" s="110">
        <f t="shared" si="58"/>
        <v>0</v>
      </c>
      <c r="M699" s="110">
        <f t="shared" si="58"/>
        <v>31169.385245901642</v>
      </c>
      <c r="N699" s="110">
        <f t="shared" si="58"/>
        <v>31169.385245901642</v>
      </c>
      <c r="O699" s="110">
        <f t="shared" si="58"/>
        <v>-31169.385245901642</v>
      </c>
    </row>
    <row r="700" spans="1:15">
      <c r="A700" s="108" t="s">
        <v>380</v>
      </c>
      <c r="B700" s="108">
        <v>8000</v>
      </c>
      <c r="C700" s="108" t="s">
        <v>352</v>
      </c>
      <c r="D700" s="108" t="s">
        <v>164</v>
      </c>
      <c r="E700" s="109">
        <v>221</v>
      </c>
      <c r="F700" s="109">
        <v>0</v>
      </c>
      <c r="G700" s="109">
        <v>0</v>
      </c>
      <c r="H700" s="109">
        <v>2413.3470000000002</v>
      </c>
      <c r="I700" s="109">
        <v>2413.3470000000002</v>
      </c>
      <c r="J700" s="109">
        <f t="shared" si="56"/>
        <v>-2413.3470000000002</v>
      </c>
      <c r="K700" s="109">
        <f t="shared" si="58"/>
        <v>0</v>
      </c>
      <c r="L700" s="109">
        <f t="shared" si="58"/>
        <v>0</v>
      </c>
      <c r="M700" s="109">
        <f t="shared" si="58"/>
        <v>10920.122171945703</v>
      </c>
      <c r="N700" s="109">
        <f t="shared" si="58"/>
        <v>10920.122171945703</v>
      </c>
      <c r="O700" s="109">
        <f t="shared" si="58"/>
        <v>-10920.122171945703</v>
      </c>
    </row>
    <row r="701" spans="1:15">
      <c r="A701" s="21" t="s">
        <v>380</v>
      </c>
      <c r="B701" s="21">
        <v>8200</v>
      </c>
      <c r="C701" s="21" t="s">
        <v>353</v>
      </c>
      <c r="D701" s="21" t="s">
        <v>185</v>
      </c>
      <c r="E701" s="110">
        <v>196</v>
      </c>
      <c r="F701" s="110">
        <v>312</v>
      </c>
      <c r="G701" s="110">
        <v>0</v>
      </c>
      <c r="H701" s="110">
        <v>4229.9369999999999</v>
      </c>
      <c r="I701" s="110">
        <v>4229.9369999999999</v>
      </c>
      <c r="J701" s="110">
        <f t="shared" si="56"/>
        <v>-3917.9369999999999</v>
      </c>
      <c r="K701" s="110">
        <f t="shared" si="58"/>
        <v>1591.8367346938776</v>
      </c>
      <c r="L701" s="110">
        <f t="shared" si="58"/>
        <v>0</v>
      </c>
      <c r="M701" s="110">
        <f t="shared" si="58"/>
        <v>21581.311224489797</v>
      </c>
      <c r="N701" s="110">
        <f t="shared" si="58"/>
        <v>21581.311224489797</v>
      </c>
      <c r="O701" s="110">
        <f t="shared" si="58"/>
        <v>-19989.474489795917</v>
      </c>
    </row>
    <row r="702" spans="1:15">
      <c r="A702" s="108" t="s">
        <v>380</v>
      </c>
      <c r="B702" s="108">
        <v>8508</v>
      </c>
      <c r="C702" s="108" t="s">
        <v>354</v>
      </c>
      <c r="D702" s="108" t="s">
        <v>195</v>
      </c>
      <c r="E702" s="109">
        <v>194</v>
      </c>
      <c r="F702" s="109">
        <v>0</v>
      </c>
      <c r="G702" s="109">
        <v>0</v>
      </c>
      <c r="H702" s="109">
        <v>857</v>
      </c>
      <c r="I702" s="109">
        <v>857</v>
      </c>
      <c r="J702" s="109">
        <f t="shared" si="56"/>
        <v>-857</v>
      </c>
      <c r="K702" s="109">
        <f t="shared" si="58"/>
        <v>0</v>
      </c>
      <c r="L702" s="109">
        <f t="shared" si="58"/>
        <v>0</v>
      </c>
      <c r="M702" s="109">
        <f t="shared" si="58"/>
        <v>4417.5257731958764</v>
      </c>
      <c r="N702" s="109">
        <f t="shared" si="58"/>
        <v>4417.5257731958764</v>
      </c>
      <c r="O702" s="109">
        <f t="shared" si="58"/>
        <v>-4417.5257731958764</v>
      </c>
    </row>
    <row r="703" spans="1:15">
      <c r="A703" s="21" t="s">
        <v>380</v>
      </c>
      <c r="B703" s="21">
        <v>8509</v>
      </c>
      <c r="C703" s="21" t="s">
        <v>1256</v>
      </c>
      <c r="D703" s="21" t="s">
        <v>214</v>
      </c>
      <c r="E703" s="110">
        <v>185</v>
      </c>
      <c r="F703" s="110">
        <v>2000.335</v>
      </c>
      <c r="G703" s="110">
        <v>0</v>
      </c>
      <c r="H703" s="110">
        <v>7452.6009999999997</v>
      </c>
      <c r="I703" s="110">
        <v>7452.6009999999997</v>
      </c>
      <c r="J703" s="110">
        <f t="shared" si="56"/>
        <v>-5452.2659999999996</v>
      </c>
      <c r="K703" s="110">
        <f t="shared" si="58"/>
        <v>10812.621621621622</v>
      </c>
      <c r="L703" s="110">
        <f t="shared" si="58"/>
        <v>0</v>
      </c>
      <c r="M703" s="110">
        <f t="shared" si="58"/>
        <v>40284.329729729725</v>
      </c>
      <c r="N703" s="110">
        <f t="shared" si="58"/>
        <v>40284.329729729725</v>
      </c>
      <c r="O703" s="110">
        <f t="shared" si="58"/>
        <v>-29471.708108108109</v>
      </c>
    </row>
    <row r="704" spans="1:15">
      <c r="A704" s="108" t="s">
        <v>380</v>
      </c>
      <c r="B704" s="108">
        <v>8610</v>
      </c>
      <c r="C704" s="108" t="s">
        <v>355</v>
      </c>
      <c r="D704" s="108" t="s">
        <v>177</v>
      </c>
      <c r="E704" s="109">
        <v>129</v>
      </c>
      <c r="F704" s="109">
        <v>-700</v>
      </c>
      <c r="G704" s="109">
        <v>0</v>
      </c>
      <c r="H704" s="109">
        <v>3876</v>
      </c>
      <c r="I704" s="109">
        <v>3876</v>
      </c>
      <c r="J704" s="109">
        <f t="shared" ref="J704:J713" si="59">F704-I704</f>
        <v>-4576</v>
      </c>
      <c r="K704" s="109">
        <f t="shared" ref="K704:O713" si="60">(F704/$E704)*1000</f>
        <v>-5426.3565891472863</v>
      </c>
      <c r="L704" s="109">
        <f t="shared" si="60"/>
        <v>0</v>
      </c>
      <c r="M704" s="109">
        <f t="shared" si="60"/>
        <v>30046.511627906977</v>
      </c>
      <c r="N704" s="109">
        <f t="shared" si="60"/>
        <v>30046.511627906977</v>
      </c>
      <c r="O704" s="109">
        <f t="shared" si="60"/>
        <v>-35472.86821705426</v>
      </c>
    </row>
    <row r="705" spans="1:15">
      <c r="A705" s="21" t="s">
        <v>380</v>
      </c>
      <c r="B705" s="21">
        <v>8613</v>
      </c>
      <c r="C705" s="21" t="s">
        <v>357</v>
      </c>
      <c r="D705" s="21" t="s">
        <v>187</v>
      </c>
      <c r="E705" s="110">
        <v>109</v>
      </c>
      <c r="F705" s="110">
        <v>0</v>
      </c>
      <c r="G705" s="110">
        <v>0</v>
      </c>
      <c r="H705" s="110">
        <v>1787</v>
      </c>
      <c r="I705" s="110">
        <v>1787</v>
      </c>
      <c r="J705" s="110">
        <f t="shared" si="59"/>
        <v>-1787</v>
      </c>
      <c r="K705" s="110">
        <f t="shared" si="60"/>
        <v>0</v>
      </c>
      <c r="L705" s="110">
        <f t="shared" si="60"/>
        <v>0</v>
      </c>
      <c r="M705" s="110">
        <f t="shared" si="60"/>
        <v>16394.495412844037</v>
      </c>
      <c r="N705" s="110">
        <f t="shared" si="60"/>
        <v>16394.495412844037</v>
      </c>
      <c r="O705" s="110">
        <f t="shared" si="60"/>
        <v>-16394.495412844037</v>
      </c>
    </row>
    <row r="706" spans="1:15">
      <c r="A706" s="108" t="s">
        <v>380</v>
      </c>
      <c r="B706" s="108">
        <v>8614</v>
      </c>
      <c r="C706" s="108" t="s">
        <v>356</v>
      </c>
      <c r="D706" s="108" t="s">
        <v>213</v>
      </c>
      <c r="E706" s="109">
        <v>108</v>
      </c>
      <c r="F706" s="109">
        <v>-275</v>
      </c>
      <c r="G706" s="109">
        <v>0</v>
      </c>
      <c r="H706" s="109">
        <v>3324</v>
      </c>
      <c r="I706" s="109">
        <v>3324</v>
      </c>
      <c r="J706" s="109">
        <f t="shared" si="59"/>
        <v>-3599</v>
      </c>
      <c r="K706" s="109">
        <f t="shared" si="60"/>
        <v>-2546.2962962962961</v>
      </c>
      <c r="L706" s="109">
        <f t="shared" si="60"/>
        <v>0</v>
      </c>
      <c r="M706" s="109">
        <f t="shared" si="60"/>
        <v>30777.777777777777</v>
      </c>
      <c r="N706" s="109">
        <f t="shared" si="60"/>
        <v>30777.777777777777</v>
      </c>
      <c r="O706" s="109">
        <f t="shared" si="60"/>
        <v>-33324.074074074073</v>
      </c>
    </row>
    <row r="707" spans="1:15">
      <c r="A707" s="21" t="s">
        <v>380</v>
      </c>
      <c r="B707" s="21">
        <v>8710</v>
      </c>
      <c r="C707" s="21" t="s">
        <v>359</v>
      </c>
      <c r="D707" s="21" t="s">
        <v>193</v>
      </c>
      <c r="E707" s="110">
        <v>93</v>
      </c>
      <c r="F707" s="110">
        <v>0</v>
      </c>
      <c r="G707" s="110">
        <v>0</v>
      </c>
      <c r="H707" s="110">
        <v>64</v>
      </c>
      <c r="I707" s="110">
        <v>64</v>
      </c>
      <c r="J707" s="110">
        <f t="shared" si="59"/>
        <v>-64</v>
      </c>
      <c r="K707" s="110">
        <f t="shared" si="60"/>
        <v>0</v>
      </c>
      <c r="L707" s="110">
        <f t="shared" si="60"/>
        <v>0</v>
      </c>
      <c r="M707" s="110">
        <f t="shared" si="60"/>
        <v>688.17204301075276</v>
      </c>
      <c r="N707" s="110">
        <f t="shared" si="60"/>
        <v>688.17204301075276</v>
      </c>
      <c r="O707" s="110">
        <f t="shared" si="60"/>
        <v>-688.17204301075276</v>
      </c>
    </row>
    <row r="708" spans="1:15">
      <c r="A708" s="108" t="s">
        <v>380</v>
      </c>
      <c r="B708" s="108">
        <v>8716</v>
      </c>
      <c r="C708" s="108" t="s">
        <v>358</v>
      </c>
      <c r="D708" s="108" t="s">
        <v>207</v>
      </c>
      <c r="E708" s="109">
        <v>92</v>
      </c>
      <c r="F708" s="109">
        <v>0</v>
      </c>
      <c r="G708" s="109">
        <v>0</v>
      </c>
      <c r="H708" s="109">
        <v>-6</v>
      </c>
      <c r="I708" s="109">
        <v>-6</v>
      </c>
      <c r="J708" s="109">
        <f t="shared" si="59"/>
        <v>6</v>
      </c>
      <c r="K708" s="109">
        <f t="shared" si="60"/>
        <v>0</v>
      </c>
      <c r="L708" s="109">
        <f t="shared" si="60"/>
        <v>0</v>
      </c>
      <c r="M708" s="109">
        <f t="shared" si="60"/>
        <v>-65.217391304347828</v>
      </c>
      <c r="N708" s="109">
        <f t="shared" si="60"/>
        <v>-65.217391304347828</v>
      </c>
      <c r="O708" s="109">
        <f t="shared" si="60"/>
        <v>65.217391304347828</v>
      </c>
    </row>
    <row r="709" spans="1:15">
      <c r="A709" s="21" t="s">
        <v>380</v>
      </c>
      <c r="B709" s="21">
        <v>8717</v>
      </c>
      <c r="C709" s="21" t="s">
        <v>360</v>
      </c>
      <c r="D709" s="21" t="s">
        <v>212</v>
      </c>
      <c r="E709" s="110">
        <v>76</v>
      </c>
      <c r="F709" s="110">
        <v>-1248</v>
      </c>
      <c r="G709" s="110">
        <v>0</v>
      </c>
      <c r="H709" s="110">
        <v>14036</v>
      </c>
      <c r="I709" s="110">
        <v>14036</v>
      </c>
      <c r="J709" s="110">
        <f t="shared" si="59"/>
        <v>-15284</v>
      </c>
      <c r="K709" s="110">
        <f t="shared" si="60"/>
        <v>-16421.05263157895</v>
      </c>
      <c r="L709" s="110">
        <f t="shared" si="60"/>
        <v>0</v>
      </c>
      <c r="M709" s="110">
        <f t="shared" si="60"/>
        <v>184684.21052631579</v>
      </c>
      <c r="N709" s="110">
        <f t="shared" si="60"/>
        <v>184684.21052631579</v>
      </c>
      <c r="O709" s="110">
        <f t="shared" si="60"/>
        <v>-201105.26315789475</v>
      </c>
    </row>
    <row r="710" spans="1:15">
      <c r="A710" s="108" t="s">
        <v>380</v>
      </c>
      <c r="B710" s="108">
        <v>8719</v>
      </c>
      <c r="C710" s="108" t="s">
        <v>361</v>
      </c>
      <c r="D710" s="108" t="s">
        <v>175</v>
      </c>
      <c r="E710" s="109">
        <v>58</v>
      </c>
      <c r="F710" s="109"/>
      <c r="G710" s="109"/>
      <c r="H710" s="109"/>
      <c r="I710" s="109"/>
      <c r="J710" s="109">
        <f t="shared" si="59"/>
        <v>0</v>
      </c>
      <c r="K710" s="109">
        <f t="shared" si="60"/>
        <v>0</v>
      </c>
      <c r="L710" s="109">
        <f t="shared" si="60"/>
        <v>0</v>
      </c>
      <c r="M710" s="109">
        <f t="shared" si="60"/>
        <v>0</v>
      </c>
      <c r="N710" s="109">
        <f t="shared" si="60"/>
        <v>0</v>
      </c>
      <c r="O710" s="109">
        <f t="shared" si="60"/>
        <v>0</v>
      </c>
    </row>
    <row r="711" spans="1:15">
      <c r="A711" s="21" t="s">
        <v>380</v>
      </c>
      <c r="B711" s="21">
        <v>8720</v>
      </c>
      <c r="C711" s="21" t="s">
        <v>363</v>
      </c>
      <c r="D711" s="21" t="s">
        <v>205</v>
      </c>
      <c r="E711" s="110">
        <v>58</v>
      </c>
      <c r="F711" s="110">
        <v>0</v>
      </c>
      <c r="G711" s="110">
        <v>0</v>
      </c>
      <c r="H711" s="110">
        <v>186.125</v>
      </c>
      <c r="I711" s="110">
        <v>186.125</v>
      </c>
      <c r="J711" s="110">
        <f t="shared" si="59"/>
        <v>-186.125</v>
      </c>
      <c r="K711" s="110">
        <f t="shared" si="60"/>
        <v>0</v>
      </c>
      <c r="L711" s="110">
        <f t="shared" si="60"/>
        <v>0</v>
      </c>
      <c r="M711" s="110">
        <f t="shared" si="60"/>
        <v>3209.0517241379312</v>
      </c>
      <c r="N711" s="110">
        <f t="shared" si="60"/>
        <v>3209.0517241379312</v>
      </c>
      <c r="O711" s="110">
        <f t="shared" si="60"/>
        <v>-3209.0517241379312</v>
      </c>
    </row>
    <row r="712" spans="1:15">
      <c r="A712" s="108" t="s">
        <v>380</v>
      </c>
      <c r="B712" s="108">
        <v>8721</v>
      </c>
      <c r="C712" s="108" t="s">
        <v>362</v>
      </c>
      <c r="D712" s="108" t="s">
        <v>171</v>
      </c>
      <c r="E712" s="109">
        <v>56</v>
      </c>
      <c r="F712" s="109"/>
      <c r="G712" s="109"/>
      <c r="H712" s="109"/>
      <c r="I712" s="109"/>
      <c r="J712" s="109">
        <f t="shared" si="59"/>
        <v>0</v>
      </c>
      <c r="K712" s="109">
        <f t="shared" si="60"/>
        <v>0</v>
      </c>
      <c r="L712" s="109">
        <f t="shared" si="60"/>
        <v>0</v>
      </c>
      <c r="M712" s="109">
        <f t="shared" si="60"/>
        <v>0</v>
      </c>
      <c r="N712" s="109">
        <f t="shared" si="60"/>
        <v>0</v>
      </c>
      <c r="O712" s="109">
        <f t="shared" si="60"/>
        <v>0</v>
      </c>
    </row>
    <row r="713" spans="1:15">
      <c r="A713" s="21" t="s">
        <v>380</v>
      </c>
      <c r="B713" s="21">
        <v>8722</v>
      </c>
      <c r="C713" s="21" t="s">
        <v>364</v>
      </c>
      <c r="D713" s="21" t="s">
        <v>186</v>
      </c>
      <c r="E713" s="110">
        <v>43</v>
      </c>
      <c r="F713" s="110">
        <v>0</v>
      </c>
      <c r="G713" s="110">
        <v>0</v>
      </c>
      <c r="H713" s="110">
        <v>3070</v>
      </c>
      <c r="I713" s="110">
        <v>3070</v>
      </c>
      <c r="J713" s="110">
        <f t="shared" si="59"/>
        <v>-3070</v>
      </c>
      <c r="K713" s="110">
        <f t="shared" si="60"/>
        <v>0</v>
      </c>
      <c r="L713" s="110">
        <f t="shared" si="60"/>
        <v>0</v>
      </c>
      <c r="M713" s="110">
        <f t="shared" si="60"/>
        <v>71395.348837209298</v>
      </c>
      <c r="N713" s="110">
        <f t="shared" si="60"/>
        <v>71395.348837209298</v>
      </c>
      <c r="O713" s="110">
        <f t="shared" si="60"/>
        <v>-71395.348837209298</v>
      </c>
    </row>
    <row r="714" spans="1:15"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</row>
    <row r="715" spans="1:15">
      <c r="E715" s="111">
        <f>SUM(E640:E713)</f>
        <v>348450</v>
      </c>
      <c r="F715" s="111">
        <f t="shared" ref="F715:J715" si="61">SUM(F640:F713)</f>
        <v>475331.40200000012</v>
      </c>
      <c r="G715" s="111">
        <f t="shared" si="61"/>
        <v>355235.022</v>
      </c>
      <c r="H715" s="111">
        <f t="shared" si="61"/>
        <v>13822197.76</v>
      </c>
      <c r="I715" s="111">
        <f t="shared" si="61"/>
        <v>14177432.781999998</v>
      </c>
      <c r="J715" s="111">
        <f t="shared" si="61"/>
        <v>-13702101.379999997</v>
      </c>
      <c r="K715" s="111">
        <f t="shared" ref="K715:O715" si="62">(F715/$E715)*1000</f>
        <v>1364.1308710001438</v>
      </c>
      <c r="L715" s="111">
        <f t="shared" si="62"/>
        <v>1019.4720103314678</v>
      </c>
      <c r="M715" s="111">
        <f t="shared" si="62"/>
        <v>39667.664686468648</v>
      </c>
      <c r="N715" s="111">
        <f t="shared" si="62"/>
        <v>40687.136696800109</v>
      </c>
      <c r="O715" s="111">
        <f t="shared" si="62"/>
        <v>-39323.005825799963</v>
      </c>
    </row>
    <row r="716" spans="1:15"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</row>
    <row r="717" spans="1:15">
      <c r="D717" s="115" t="s">
        <v>89</v>
      </c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</row>
    <row r="718" spans="1:15">
      <c r="D718" s="116" t="s">
        <v>279</v>
      </c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</row>
    <row r="719" spans="1:15">
      <c r="A719" s="108" t="s">
        <v>381</v>
      </c>
      <c r="B719" s="108">
        <v>0</v>
      </c>
      <c r="C719" s="108" t="s">
        <v>293</v>
      </c>
      <c r="D719" s="108" t="s">
        <v>18</v>
      </c>
      <c r="E719" s="109">
        <v>126041</v>
      </c>
      <c r="F719" s="109">
        <v>208431.889</v>
      </c>
      <c r="G719" s="109">
        <v>380253.74099999998</v>
      </c>
      <c r="H719" s="109">
        <v>726992.38600000006</v>
      </c>
      <c r="I719" s="109">
        <v>1107246.1270000001</v>
      </c>
      <c r="J719" s="109">
        <f t="shared" ref="J719:J782" si="63">F719-I719</f>
        <v>-898814.23800000013</v>
      </c>
      <c r="K719" s="109">
        <f t="shared" ref="K719:O750" si="64">(F719/$E719)*1000</f>
        <v>1653.683237993986</v>
      </c>
      <c r="L719" s="109">
        <f t="shared" si="64"/>
        <v>3016.9051419776106</v>
      </c>
      <c r="M719" s="109">
        <f t="shared" si="64"/>
        <v>5767.9039836243774</v>
      </c>
      <c r="N719" s="109">
        <f t="shared" si="64"/>
        <v>8784.809125601987</v>
      </c>
      <c r="O719" s="109">
        <f t="shared" si="64"/>
        <v>-7131.125887608001</v>
      </c>
    </row>
    <row r="720" spans="1:15">
      <c r="A720" s="21" t="s">
        <v>381</v>
      </c>
      <c r="B720" s="21">
        <v>1000</v>
      </c>
      <c r="C720" s="21" t="s">
        <v>294</v>
      </c>
      <c r="D720" s="21" t="s">
        <v>159</v>
      </c>
      <c r="E720" s="110">
        <v>35970</v>
      </c>
      <c r="F720" s="110">
        <v>1206.44</v>
      </c>
      <c r="G720" s="110">
        <v>0</v>
      </c>
      <c r="H720" s="110">
        <v>333339.29100000003</v>
      </c>
      <c r="I720" s="110">
        <v>333339.29100000003</v>
      </c>
      <c r="J720" s="110">
        <f t="shared" si="63"/>
        <v>-332132.85100000002</v>
      </c>
      <c r="K720" s="110">
        <f t="shared" si="64"/>
        <v>33.540172365860442</v>
      </c>
      <c r="L720" s="110">
        <f t="shared" si="64"/>
        <v>0</v>
      </c>
      <c r="M720" s="110">
        <f t="shared" si="64"/>
        <v>9267.1473728106757</v>
      </c>
      <c r="N720" s="110">
        <f t="shared" si="64"/>
        <v>9267.1473728106757</v>
      </c>
      <c r="O720" s="110">
        <f t="shared" si="64"/>
        <v>-9233.607200444816</v>
      </c>
    </row>
    <row r="721" spans="1:15">
      <c r="A721" s="108" t="s">
        <v>381</v>
      </c>
      <c r="B721" s="108">
        <v>1100</v>
      </c>
      <c r="C721" s="108" t="s">
        <v>295</v>
      </c>
      <c r="D721" s="108" t="s">
        <v>162</v>
      </c>
      <c r="E721" s="109">
        <v>29412</v>
      </c>
      <c r="F721" s="109">
        <v>0</v>
      </c>
      <c r="G721" s="109">
        <v>0</v>
      </c>
      <c r="H721" s="109">
        <v>138630</v>
      </c>
      <c r="I721" s="109">
        <v>138630</v>
      </c>
      <c r="J721" s="109">
        <f t="shared" si="63"/>
        <v>-138630</v>
      </c>
      <c r="K721" s="109">
        <f t="shared" si="64"/>
        <v>0</v>
      </c>
      <c r="L721" s="109">
        <f t="shared" si="64"/>
        <v>0</v>
      </c>
      <c r="M721" s="109">
        <f t="shared" si="64"/>
        <v>4713.3822929416565</v>
      </c>
      <c r="N721" s="109">
        <f t="shared" si="64"/>
        <v>4713.3822929416565</v>
      </c>
      <c r="O721" s="109">
        <f t="shared" si="64"/>
        <v>-4713.3822929416565</v>
      </c>
    </row>
    <row r="722" spans="1:15">
      <c r="A722" s="21" t="s">
        <v>381</v>
      </c>
      <c r="B722" s="21">
        <v>1300</v>
      </c>
      <c r="C722" s="21" t="s">
        <v>296</v>
      </c>
      <c r="D722" s="21" t="s">
        <v>196</v>
      </c>
      <c r="E722" s="110">
        <v>18787</v>
      </c>
      <c r="F722" s="110">
        <v>17531.513999999999</v>
      </c>
      <c r="G722" s="110">
        <v>33469.118000000002</v>
      </c>
      <c r="H722" s="110">
        <v>276968.22700000001</v>
      </c>
      <c r="I722" s="110">
        <v>310437.34499999997</v>
      </c>
      <c r="J722" s="110">
        <f t="shared" si="63"/>
        <v>-292905.83099999995</v>
      </c>
      <c r="K722" s="110">
        <f t="shared" si="64"/>
        <v>933.17261936445402</v>
      </c>
      <c r="L722" s="110">
        <f t="shared" si="64"/>
        <v>1781.5041251929526</v>
      </c>
      <c r="M722" s="110">
        <f t="shared" si="64"/>
        <v>14742.546814286476</v>
      </c>
      <c r="N722" s="110">
        <f t="shared" si="64"/>
        <v>16524.050939479428</v>
      </c>
      <c r="O722" s="110">
        <f t="shared" si="64"/>
        <v>-15590.878320114971</v>
      </c>
    </row>
    <row r="723" spans="1:15">
      <c r="A723" s="108" t="s">
        <v>381</v>
      </c>
      <c r="B723" s="108">
        <v>1400</v>
      </c>
      <c r="C723" s="108" t="s">
        <v>297</v>
      </c>
      <c r="D723" s="108" t="s">
        <v>165</v>
      </c>
      <c r="E723" s="109">
        <v>17805</v>
      </c>
      <c r="F723" s="109">
        <v>0</v>
      </c>
      <c r="G723" s="109">
        <v>0</v>
      </c>
      <c r="H723" s="109">
        <v>95047.266000000003</v>
      </c>
      <c r="I723" s="109">
        <v>95047.266000000003</v>
      </c>
      <c r="J723" s="109">
        <f t="shared" si="63"/>
        <v>-95047.266000000003</v>
      </c>
      <c r="K723" s="109">
        <f t="shared" si="64"/>
        <v>0</v>
      </c>
      <c r="L723" s="109">
        <f t="shared" si="64"/>
        <v>0</v>
      </c>
      <c r="M723" s="109">
        <f t="shared" si="64"/>
        <v>5338.2345408593092</v>
      </c>
      <c r="N723" s="109">
        <f t="shared" si="64"/>
        <v>5338.2345408593092</v>
      </c>
      <c r="O723" s="109">
        <f t="shared" si="64"/>
        <v>-5338.2345408593092</v>
      </c>
    </row>
    <row r="724" spans="1:15">
      <c r="A724" s="21" t="s">
        <v>381</v>
      </c>
      <c r="B724" s="21">
        <v>1604</v>
      </c>
      <c r="C724" s="21" t="s">
        <v>298</v>
      </c>
      <c r="D724" s="21" t="s">
        <v>161</v>
      </c>
      <c r="E724" s="110">
        <v>15709</v>
      </c>
      <c r="F724" s="110">
        <v>103461.36</v>
      </c>
      <c r="G724" s="110">
        <v>242491.62899999999</v>
      </c>
      <c r="H724" s="110">
        <v>203048.52499999999</v>
      </c>
      <c r="I724" s="110">
        <v>445540.15399999998</v>
      </c>
      <c r="J724" s="110">
        <f t="shared" si="63"/>
        <v>-342078.79399999999</v>
      </c>
      <c r="K724" s="110">
        <f t="shared" si="64"/>
        <v>6586.1200585651541</v>
      </c>
      <c r="L724" s="110">
        <f t="shared" si="64"/>
        <v>15436.477751607357</v>
      </c>
      <c r="M724" s="110">
        <f t="shared" si="64"/>
        <v>12925.617480425233</v>
      </c>
      <c r="N724" s="110">
        <f t="shared" si="64"/>
        <v>28362.095232032592</v>
      </c>
      <c r="O724" s="110">
        <f t="shared" si="64"/>
        <v>-21775.975173467439</v>
      </c>
    </row>
    <row r="725" spans="1:15">
      <c r="A725" s="108" t="s">
        <v>381</v>
      </c>
      <c r="B725" s="108">
        <v>1606</v>
      </c>
      <c r="C725" s="108" t="s">
        <v>299</v>
      </c>
      <c r="D725" s="108" t="s">
        <v>163</v>
      </c>
      <c r="E725" s="109">
        <v>10556</v>
      </c>
      <c r="F725" s="109">
        <v>9186.66</v>
      </c>
      <c r="G725" s="109">
        <v>47413.671999999999</v>
      </c>
      <c r="H725" s="109">
        <v>83632.224000000002</v>
      </c>
      <c r="I725" s="109">
        <v>131045.89599999999</v>
      </c>
      <c r="J725" s="109">
        <f t="shared" si="63"/>
        <v>-121859.23599999999</v>
      </c>
      <c r="K725" s="109">
        <f t="shared" si="64"/>
        <v>870.27851458885937</v>
      </c>
      <c r="L725" s="109">
        <f t="shared" si="64"/>
        <v>4491.6324365289884</v>
      </c>
      <c r="M725" s="109">
        <f t="shared" si="64"/>
        <v>7922.7192118226603</v>
      </c>
      <c r="N725" s="109">
        <f t="shared" si="64"/>
        <v>12414.351648351649</v>
      </c>
      <c r="O725" s="109">
        <f t="shared" si="64"/>
        <v>-11544.073133762788</v>
      </c>
    </row>
    <row r="726" spans="1:15">
      <c r="A726" s="21" t="s">
        <v>381</v>
      </c>
      <c r="B726" s="21">
        <v>2000</v>
      </c>
      <c r="C726" s="21" t="s">
        <v>300</v>
      </c>
      <c r="D726" s="21" t="s">
        <v>219</v>
      </c>
      <c r="E726" s="110">
        <v>8995</v>
      </c>
      <c r="F726" s="110">
        <v>425.2</v>
      </c>
      <c r="G726" s="110">
        <v>11.215</v>
      </c>
      <c r="H726" s="110">
        <v>141050.89000000001</v>
      </c>
      <c r="I726" s="110">
        <v>141062.10500000001</v>
      </c>
      <c r="J726" s="110">
        <f t="shared" si="63"/>
        <v>-140636.905</v>
      </c>
      <c r="K726" s="110">
        <f t="shared" si="64"/>
        <v>47.270705947748752</v>
      </c>
      <c r="L726" s="110">
        <f t="shared" si="64"/>
        <v>1.2468037798777099</v>
      </c>
      <c r="M726" s="110">
        <f t="shared" si="64"/>
        <v>15681.032795997779</v>
      </c>
      <c r="N726" s="110">
        <f t="shared" si="64"/>
        <v>15682.279599777656</v>
      </c>
      <c r="O726" s="110">
        <f t="shared" si="64"/>
        <v>-15635.008893829905</v>
      </c>
    </row>
    <row r="727" spans="1:15">
      <c r="A727" s="108" t="s">
        <v>381</v>
      </c>
      <c r="B727" s="108">
        <v>2300</v>
      </c>
      <c r="C727" s="108" t="s">
        <v>301</v>
      </c>
      <c r="D727" s="108" t="s">
        <v>170</v>
      </c>
      <c r="E727" s="109">
        <v>7259</v>
      </c>
      <c r="F727" s="109">
        <v>1108.8409999999999</v>
      </c>
      <c r="G727" s="109">
        <v>11533.213</v>
      </c>
      <c r="H727" s="109">
        <v>43553.608</v>
      </c>
      <c r="I727" s="109">
        <v>55086.821000000004</v>
      </c>
      <c r="J727" s="109">
        <f t="shared" si="63"/>
        <v>-53977.98</v>
      </c>
      <c r="K727" s="109">
        <f t="shared" si="64"/>
        <v>152.75396060063369</v>
      </c>
      <c r="L727" s="109">
        <f t="shared" si="64"/>
        <v>1588.8156770905082</v>
      </c>
      <c r="M727" s="109">
        <f t="shared" si="64"/>
        <v>5999.94599807136</v>
      </c>
      <c r="N727" s="109">
        <f t="shared" si="64"/>
        <v>7588.7616751618689</v>
      </c>
      <c r="O727" s="109">
        <f t="shared" si="64"/>
        <v>-7436.0077145612349</v>
      </c>
    </row>
    <row r="728" spans="1:15">
      <c r="A728" s="21" t="s">
        <v>381</v>
      </c>
      <c r="B728" s="21">
        <v>2503</v>
      </c>
      <c r="C728" s="21" t="s">
        <v>302</v>
      </c>
      <c r="D728" s="21" t="s">
        <v>210</v>
      </c>
      <c r="E728" s="110">
        <v>4777</v>
      </c>
      <c r="F728" s="110">
        <v>32837.794000000002</v>
      </c>
      <c r="G728" s="110">
        <v>76954.347999999998</v>
      </c>
      <c r="H728" s="110">
        <v>89358.163</v>
      </c>
      <c r="I728" s="110">
        <v>166312.511</v>
      </c>
      <c r="J728" s="110">
        <f t="shared" si="63"/>
        <v>-133474.717</v>
      </c>
      <c r="K728" s="110">
        <f t="shared" si="64"/>
        <v>6874.1456981369056</v>
      </c>
      <c r="L728" s="110">
        <f t="shared" si="64"/>
        <v>16109.346451747961</v>
      </c>
      <c r="M728" s="110">
        <f t="shared" si="64"/>
        <v>18705.916474774964</v>
      </c>
      <c r="N728" s="110">
        <f t="shared" si="64"/>
        <v>34815.262926522919</v>
      </c>
      <c r="O728" s="110">
        <f t="shared" si="64"/>
        <v>-27941.117228386018</v>
      </c>
    </row>
    <row r="729" spans="1:15">
      <c r="A729" s="108" t="s">
        <v>381</v>
      </c>
      <c r="B729" s="108">
        <v>2504</v>
      </c>
      <c r="C729" s="108" t="s">
        <v>303</v>
      </c>
      <c r="D729" s="108" t="s">
        <v>160</v>
      </c>
      <c r="E729" s="109">
        <v>4575</v>
      </c>
      <c r="F729" s="109">
        <v>650</v>
      </c>
      <c r="G729" s="109">
        <v>44211.466999999997</v>
      </c>
      <c r="H729" s="109">
        <v>24532.095000000001</v>
      </c>
      <c r="I729" s="109">
        <v>68743.562000000005</v>
      </c>
      <c r="J729" s="109">
        <f t="shared" si="63"/>
        <v>-68093.562000000005</v>
      </c>
      <c r="K729" s="109">
        <f t="shared" si="64"/>
        <v>142.07650273224044</v>
      </c>
      <c r="L729" s="109">
        <f t="shared" si="64"/>
        <v>9663.7086338797799</v>
      </c>
      <c r="M729" s="109">
        <f t="shared" si="64"/>
        <v>5362.2065573770496</v>
      </c>
      <c r="N729" s="109">
        <f t="shared" si="64"/>
        <v>15025.915191256832</v>
      </c>
      <c r="O729" s="109">
        <f t="shared" si="64"/>
        <v>-14883.838688524591</v>
      </c>
    </row>
    <row r="730" spans="1:15">
      <c r="A730" s="21" t="s">
        <v>381</v>
      </c>
      <c r="B730" s="21">
        <v>2506</v>
      </c>
      <c r="C730" s="21" t="s">
        <v>305</v>
      </c>
      <c r="D730" s="21" t="s">
        <v>218</v>
      </c>
      <c r="E730" s="110">
        <v>4284</v>
      </c>
      <c r="F730" s="110">
        <v>1337.741</v>
      </c>
      <c r="G730" s="110">
        <v>23877.325000000001</v>
      </c>
      <c r="H730" s="110">
        <v>49868.478000000003</v>
      </c>
      <c r="I730" s="110">
        <v>73745.803</v>
      </c>
      <c r="J730" s="110">
        <f t="shared" si="63"/>
        <v>-72408.062000000005</v>
      </c>
      <c r="K730" s="110">
        <f t="shared" si="64"/>
        <v>312.2644724556489</v>
      </c>
      <c r="L730" s="110">
        <f t="shared" si="64"/>
        <v>5573.6052754435113</v>
      </c>
      <c r="M730" s="110">
        <f t="shared" si="64"/>
        <v>11640.634453781515</v>
      </c>
      <c r="N730" s="110">
        <f t="shared" si="64"/>
        <v>17214.239729225024</v>
      </c>
      <c r="O730" s="110">
        <f t="shared" si="64"/>
        <v>-16901.975256769376</v>
      </c>
    </row>
    <row r="731" spans="1:15">
      <c r="A731" s="108" t="s">
        <v>381</v>
      </c>
      <c r="B731" s="108">
        <v>3000</v>
      </c>
      <c r="C731" s="108" t="s">
        <v>306</v>
      </c>
      <c r="D731" s="108" t="s">
        <v>189</v>
      </c>
      <c r="E731" s="109">
        <v>3955</v>
      </c>
      <c r="F731" s="109">
        <v>4692.3630000000003</v>
      </c>
      <c r="G731" s="109">
        <v>26459.663</v>
      </c>
      <c r="H731" s="109">
        <v>50257.345000000001</v>
      </c>
      <c r="I731" s="109">
        <v>76717.008000000002</v>
      </c>
      <c r="J731" s="109">
        <f t="shared" si="63"/>
        <v>-72024.645000000004</v>
      </c>
      <c r="K731" s="109">
        <f t="shared" si="64"/>
        <v>1186.4381795195955</v>
      </c>
      <c r="L731" s="109">
        <f t="shared" si="64"/>
        <v>6690.1802781289507</v>
      </c>
      <c r="M731" s="109">
        <f t="shared" si="64"/>
        <v>12707.293299620733</v>
      </c>
      <c r="N731" s="109">
        <f t="shared" si="64"/>
        <v>19397.473577749686</v>
      </c>
      <c r="O731" s="109">
        <f t="shared" si="64"/>
        <v>-18211.035398230088</v>
      </c>
    </row>
    <row r="732" spans="1:15">
      <c r="A732" s="21" t="s">
        <v>381</v>
      </c>
      <c r="B732" s="21">
        <v>3506</v>
      </c>
      <c r="C732" s="21" t="s">
        <v>307</v>
      </c>
      <c r="D732" s="21" t="s">
        <v>173</v>
      </c>
      <c r="E732" s="110">
        <v>3745</v>
      </c>
      <c r="F732" s="110">
        <v>2571.5059999999999</v>
      </c>
      <c r="G732" s="110">
        <v>6999.0780000000004</v>
      </c>
      <c r="H732" s="110">
        <v>39506.351000000002</v>
      </c>
      <c r="I732" s="110">
        <v>46505.428999999996</v>
      </c>
      <c r="J732" s="110">
        <f t="shared" si="63"/>
        <v>-43933.922999999995</v>
      </c>
      <c r="K732" s="110">
        <f t="shared" si="64"/>
        <v>686.65046728971959</v>
      </c>
      <c r="L732" s="110">
        <f t="shared" si="64"/>
        <v>1868.9126835781042</v>
      </c>
      <c r="M732" s="110">
        <f t="shared" si="64"/>
        <v>10549.092389853138</v>
      </c>
      <c r="N732" s="110">
        <f t="shared" si="64"/>
        <v>12418.005073431241</v>
      </c>
      <c r="O732" s="110">
        <f t="shared" si="64"/>
        <v>-11731.35460614152</v>
      </c>
    </row>
    <row r="733" spans="1:15">
      <c r="A733" s="108" t="s">
        <v>381</v>
      </c>
      <c r="B733" s="108">
        <v>3511</v>
      </c>
      <c r="C733" s="108" t="s">
        <v>308</v>
      </c>
      <c r="D733" s="108" t="s">
        <v>181</v>
      </c>
      <c r="E733" s="109">
        <v>3707</v>
      </c>
      <c r="F733" s="109">
        <v>6458.7560000000003</v>
      </c>
      <c r="G733" s="109">
        <v>12346.339</v>
      </c>
      <c r="H733" s="109">
        <v>55786.792999999998</v>
      </c>
      <c r="I733" s="109">
        <v>68133.131999999998</v>
      </c>
      <c r="J733" s="109">
        <f t="shared" si="63"/>
        <v>-61674.375999999997</v>
      </c>
      <c r="K733" s="109">
        <f t="shared" si="64"/>
        <v>1742.3134610196926</v>
      </c>
      <c r="L733" s="109">
        <f t="shared" si="64"/>
        <v>3330.5473428648506</v>
      </c>
      <c r="M733" s="109">
        <f t="shared" si="64"/>
        <v>15049.04046398705</v>
      </c>
      <c r="N733" s="109">
        <f t="shared" si="64"/>
        <v>18379.587806851901</v>
      </c>
      <c r="O733" s="109">
        <f t="shared" si="64"/>
        <v>-16637.274345832207</v>
      </c>
    </row>
    <row r="734" spans="1:15">
      <c r="A734" s="21" t="s">
        <v>381</v>
      </c>
      <c r="B734" s="21">
        <v>3609</v>
      </c>
      <c r="C734" s="21" t="s">
        <v>309</v>
      </c>
      <c r="D734" s="21" t="s">
        <v>216</v>
      </c>
      <c r="E734" s="110">
        <v>3547</v>
      </c>
      <c r="F734" s="110">
        <v>4078.2020000000002</v>
      </c>
      <c r="G734" s="110">
        <v>14632.757</v>
      </c>
      <c r="H734" s="110">
        <v>37364.158000000003</v>
      </c>
      <c r="I734" s="110">
        <v>51996.915000000001</v>
      </c>
      <c r="J734" s="110">
        <f t="shared" si="63"/>
        <v>-47918.713000000003</v>
      </c>
      <c r="K734" s="110">
        <f t="shared" si="64"/>
        <v>1149.7609247251198</v>
      </c>
      <c r="L734" s="110">
        <f t="shared" si="64"/>
        <v>4125.3896250352409</v>
      </c>
      <c r="M734" s="110">
        <f t="shared" si="64"/>
        <v>10534.016915703412</v>
      </c>
      <c r="N734" s="110">
        <f t="shared" si="64"/>
        <v>14659.406540738653</v>
      </c>
      <c r="O734" s="110">
        <f t="shared" si="64"/>
        <v>-13509.645616013535</v>
      </c>
    </row>
    <row r="735" spans="1:15">
      <c r="A735" s="108" t="s">
        <v>381</v>
      </c>
      <c r="B735" s="108">
        <v>3709</v>
      </c>
      <c r="C735" s="108" t="s">
        <v>310</v>
      </c>
      <c r="D735" s="108" t="s">
        <v>166</v>
      </c>
      <c r="E735" s="109">
        <v>3323</v>
      </c>
      <c r="F735" s="109">
        <v>53.55</v>
      </c>
      <c r="G735" s="109">
        <v>994.13400000000001</v>
      </c>
      <c r="H735" s="109">
        <v>33095.002</v>
      </c>
      <c r="I735" s="109">
        <v>34089.135999999999</v>
      </c>
      <c r="J735" s="109">
        <f t="shared" si="63"/>
        <v>-34035.585999999996</v>
      </c>
      <c r="K735" s="109">
        <f t="shared" si="64"/>
        <v>16.114956364730666</v>
      </c>
      <c r="L735" s="109">
        <f t="shared" si="64"/>
        <v>299.16761962082455</v>
      </c>
      <c r="M735" s="109">
        <f t="shared" si="64"/>
        <v>9959.3746614504962</v>
      </c>
      <c r="N735" s="109">
        <f t="shared" si="64"/>
        <v>10258.542281071321</v>
      </c>
      <c r="O735" s="109">
        <f t="shared" si="64"/>
        <v>-10242.42732470659</v>
      </c>
    </row>
    <row r="736" spans="1:15">
      <c r="A736" s="21" t="s">
        <v>381</v>
      </c>
      <c r="B736" s="21">
        <v>3710</v>
      </c>
      <c r="C736" s="21" t="s">
        <v>311</v>
      </c>
      <c r="D736" s="21" t="s">
        <v>197</v>
      </c>
      <c r="E736" s="110">
        <v>3234</v>
      </c>
      <c r="F736" s="110">
        <v>3789.0250000000001</v>
      </c>
      <c r="G736" s="110">
        <v>12528.004999999999</v>
      </c>
      <c r="H736" s="110">
        <v>71823.861000000004</v>
      </c>
      <c r="I736" s="110">
        <v>84351.865999999995</v>
      </c>
      <c r="J736" s="110">
        <f t="shared" si="63"/>
        <v>-80562.841</v>
      </c>
      <c r="K736" s="110">
        <f t="shared" si="64"/>
        <v>1171.6218305504021</v>
      </c>
      <c r="L736" s="110">
        <f t="shared" si="64"/>
        <v>3873.8419913419912</v>
      </c>
      <c r="M736" s="110">
        <f t="shared" si="64"/>
        <v>22208.986085343229</v>
      </c>
      <c r="N736" s="110">
        <f t="shared" si="64"/>
        <v>26082.828076685219</v>
      </c>
      <c r="O736" s="110">
        <f t="shared" si="64"/>
        <v>-24911.206246134818</v>
      </c>
    </row>
    <row r="737" spans="1:15">
      <c r="A737" s="108" t="s">
        <v>381</v>
      </c>
      <c r="B737" s="108">
        <v>3711</v>
      </c>
      <c r="C737" s="108" t="s">
        <v>312</v>
      </c>
      <c r="D737" s="108" t="s">
        <v>226</v>
      </c>
      <c r="E737" s="109">
        <v>2566</v>
      </c>
      <c r="F737" s="109">
        <v>19833.675999999999</v>
      </c>
      <c r="G737" s="109">
        <v>22743.416000000001</v>
      </c>
      <c r="H737" s="109">
        <v>36830.525000000001</v>
      </c>
      <c r="I737" s="109">
        <v>59573.940999999999</v>
      </c>
      <c r="J737" s="109">
        <f t="shared" si="63"/>
        <v>-39740.264999999999</v>
      </c>
      <c r="K737" s="109">
        <f t="shared" si="64"/>
        <v>7729.413873733437</v>
      </c>
      <c r="L737" s="109">
        <f t="shared" si="64"/>
        <v>8863.3733437256433</v>
      </c>
      <c r="M737" s="109">
        <f t="shared" si="64"/>
        <v>14353.283320342945</v>
      </c>
      <c r="N737" s="109">
        <f t="shared" si="64"/>
        <v>23216.656664068589</v>
      </c>
      <c r="O737" s="109">
        <f t="shared" si="64"/>
        <v>-15487.242790335153</v>
      </c>
    </row>
    <row r="738" spans="1:15">
      <c r="A738" s="21" t="s">
        <v>381</v>
      </c>
      <c r="B738" s="21">
        <v>3713</v>
      </c>
      <c r="C738" s="21" t="s">
        <v>313</v>
      </c>
      <c r="D738" s="21" t="s">
        <v>217</v>
      </c>
      <c r="E738" s="110">
        <v>2306</v>
      </c>
      <c r="F738" s="110">
        <v>779.31299999999999</v>
      </c>
      <c r="G738" s="110">
        <v>1159.549</v>
      </c>
      <c r="H738" s="110">
        <v>29937.341</v>
      </c>
      <c r="I738" s="110">
        <v>31096.89</v>
      </c>
      <c r="J738" s="110">
        <f t="shared" si="63"/>
        <v>-30317.577000000001</v>
      </c>
      <c r="K738" s="110">
        <f t="shared" si="64"/>
        <v>337.95013009540332</v>
      </c>
      <c r="L738" s="110">
        <f t="shared" si="64"/>
        <v>502.83998265394627</v>
      </c>
      <c r="M738" s="110">
        <f t="shared" si="64"/>
        <v>12982.368169991327</v>
      </c>
      <c r="N738" s="110">
        <f t="shared" si="64"/>
        <v>13485.208152645273</v>
      </c>
      <c r="O738" s="110">
        <f t="shared" si="64"/>
        <v>-13147.25802254987</v>
      </c>
    </row>
    <row r="739" spans="1:15">
      <c r="A739" s="108" t="s">
        <v>381</v>
      </c>
      <c r="B739" s="108">
        <v>3714</v>
      </c>
      <c r="C739" s="108" t="s">
        <v>314</v>
      </c>
      <c r="D739" s="108" t="s">
        <v>227</v>
      </c>
      <c r="E739" s="109">
        <v>2111</v>
      </c>
      <c r="F739" s="109">
        <v>22845.59</v>
      </c>
      <c r="G739" s="109">
        <v>5505.31</v>
      </c>
      <c r="H739" s="109">
        <v>54792.071000000004</v>
      </c>
      <c r="I739" s="109">
        <v>60297.381000000001</v>
      </c>
      <c r="J739" s="109">
        <f t="shared" si="63"/>
        <v>-37451.790999999997</v>
      </c>
      <c r="K739" s="109">
        <f t="shared" si="64"/>
        <v>10822.164850781621</v>
      </c>
      <c r="L739" s="109">
        <f t="shared" si="64"/>
        <v>2607.9156797726196</v>
      </c>
      <c r="M739" s="109">
        <f t="shared" si="64"/>
        <v>25955.504973945997</v>
      </c>
      <c r="N739" s="109">
        <f t="shared" si="64"/>
        <v>28563.420653718615</v>
      </c>
      <c r="O739" s="109">
        <f t="shared" si="64"/>
        <v>-17741.255802936994</v>
      </c>
    </row>
    <row r="740" spans="1:15">
      <c r="A740" s="21" t="s">
        <v>381</v>
      </c>
      <c r="B740" s="21">
        <v>3811</v>
      </c>
      <c r="C740" s="21" t="s">
        <v>315</v>
      </c>
      <c r="D740" s="21" t="s">
        <v>198</v>
      </c>
      <c r="E740" s="110">
        <v>2015</v>
      </c>
      <c r="F740" s="110">
        <v>2298.1039999999998</v>
      </c>
      <c r="G740" s="110">
        <v>21737.268</v>
      </c>
      <c r="H740" s="110">
        <v>31410.710999999999</v>
      </c>
      <c r="I740" s="110">
        <v>53147.978999999999</v>
      </c>
      <c r="J740" s="110">
        <f t="shared" si="63"/>
        <v>-50849.875</v>
      </c>
      <c r="K740" s="110">
        <f t="shared" si="64"/>
        <v>1140.4982630272953</v>
      </c>
      <c r="L740" s="110">
        <f t="shared" si="64"/>
        <v>10787.726054590572</v>
      </c>
      <c r="M740" s="110">
        <f t="shared" si="64"/>
        <v>15588.442183622828</v>
      </c>
      <c r="N740" s="110">
        <f t="shared" si="64"/>
        <v>26376.168238213399</v>
      </c>
      <c r="O740" s="110">
        <f t="shared" si="64"/>
        <v>-25235.669975186105</v>
      </c>
    </row>
    <row r="741" spans="1:15">
      <c r="A741" s="108" t="s">
        <v>381</v>
      </c>
      <c r="B741" s="108">
        <v>4100</v>
      </c>
      <c r="C741" s="108" t="s">
        <v>317</v>
      </c>
      <c r="D741" s="108" t="s">
        <v>199</v>
      </c>
      <c r="E741" s="109">
        <v>1880</v>
      </c>
      <c r="F741" s="109">
        <v>7125.38</v>
      </c>
      <c r="G741" s="109">
        <v>10892.802</v>
      </c>
      <c r="H741" s="109">
        <v>28846.687999999998</v>
      </c>
      <c r="I741" s="109">
        <v>39739.49</v>
      </c>
      <c r="J741" s="109">
        <f t="shared" si="63"/>
        <v>-32614.109999999997</v>
      </c>
      <c r="K741" s="109">
        <f t="shared" si="64"/>
        <v>3790.0957446808511</v>
      </c>
      <c r="L741" s="109">
        <f t="shared" si="64"/>
        <v>5794.0436170212761</v>
      </c>
      <c r="M741" s="109">
        <f t="shared" si="64"/>
        <v>15343.982978723403</v>
      </c>
      <c r="N741" s="109">
        <f t="shared" si="64"/>
        <v>21138.026595744679</v>
      </c>
      <c r="O741" s="109">
        <f t="shared" si="64"/>
        <v>-17347.930851063829</v>
      </c>
    </row>
    <row r="742" spans="1:15">
      <c r="A742" s="21" t="s">
        <v>381</v>
      </c>
      <c r="B742" s="21">
        <v>4200</v>
      </c>
      <c r="C742" s="21" t="s">
        <v>316</v>
      </c>
      <c r="D742" s="21" t="s">
        <v>223</v>
      </c>
      <c r="E742" s="110">
        <v>1798</v>
      </c>
      <c r="F742" s="110">
        <v>1357.519</v>
      </c>
      <c r="G742" s="110">
        <v>0</v>
      </c>
      <c r="H742" s="110">
        <v>26657.082999999999</v>
      </c>
      <c r="I742" s="110">
        <v>26657.082999999999</v>
      </c>
      <c r="J742" s="110">
        <f t="shared" si="63"/>
        <v>-25299.563999999998</v>
      </c>
      <c r="K742" s="110">
        <f t="shared" si="64"/>
        <v>755.01612903225816</v>
      </c>
      <c r="L742" s="110">
        <f t="shared" si="64"/>
        <v>0</v>
      </c>
      <c r="M742" s="110">
        <f t="shared" si="64"/>
        <v>14825.963848720799</v>
      </c>
      <c r="N742" s="110">
        <f t="shared" si="64"/>
        <v>14825.963848720799</v>
      </c>
      <c r="O742" s="110">
        <f t="shared" si="64"/>
        <v>-14070.947719688542</v>
      </c>
    </row>
    <row r="743" spans="1:15">
      <c r="A743" s="108" t="s">
        <v>381</v>
      </c>
      <c r="B743" s="108">
        <v>4502</v>
      </c>
      <c r="C743" s="108" t="s">
        <v>1254</v>
      </c>
      <c r="D743" s="108" t="s">
        <v>167</v>
      </c>
      <c r="E743" s="109">
        <v>1779</v>
      </c>
      <c r="F743" s="109">
        <v>864</v>
      </c>
      <c r="G743" s="109">
        <v>364.08499999999998</v>
      </c>
      <c r="H743" s="109">
        <v>42100.9</v>
      </c>
      <c r="I743" s="109">
        <v>42464.985000000001</v>
      </c>
      <c r="J743" s="109">
        <f t="shared" si="63"/>
        <v>-41600.985000000001</v>
      </c>
      <c r="K743" s="109">
        <f t="shared" si="64"/>
        <v>485.66610455311968</v>
      </c>
      <c r="L743" s="109">
        <f t="shared" si="64"/>
        <v>204.65711073636874</v>
      </c>
      <c r="M743" s="109">
        <f t="shared" si="64"/>
        <v>23665.486228218098</v>
      </c>
      <c r="N743" s="109">
        <f t="shared" si="64"/>
        <v>23870.143338954469</v>
      </c>
      <c r="O743" s="109">
        <f t="shared" si="64"/>
        <v>-23384.477234401347</v>
      </c>
    </row>
    <row r="744" spans="1:15">
      <c r="A744" s="21" t="s">
        <v>381</v>
      </c>
      <c r="B744" s="21">
        <v>4604</v>
      </c>
      <c r="C744" s="21" t="s">
        <v>318</v>
      </c>
      <c r="D744" s="21" t="s">
        <v>178</v>
      </c>
      <c r="E744" s="110">
        <v>1641</v>
      </c>
      <c r="F744" s="110">
        <v>662.96</v>
      </c>
      <c r="G744" s="110">
        <v>8065.1360000000004</v>
      </c>
      <c r="H744" s="110">
        <v>27052.399000000001</v>
      </c>
      <c r="I744" s="110">
        <v>35117.535000000003</v>
      </c>
      <c r="J744" s="110">
        <f t="shared" si="63"/>
        <v>-34454.575000000004</v>
      </c>
      <c r="K744" s="110">
        <f t="shared" si="64"/>
        <v>403.9975624619135</v>
      </c>
      <c r="L744" s="110">
        <f t="shared" si="64"/>
        <v>4914.7690432663012</v>
      </c>
      <c r="M744" s="110">
        <f t="shared" si="64"/>
        <v>16485.31322364412</v>
      </c>
      <c r="N744" s="110">
        <f t="shared" si="64"/>
        <v>21400.082266910424</v>
      </c>
      <c r="O744" s="110">
        <f t="shared" si="64"/>
        <v>-20996.084704448509</v>
      </c>
    </row>
    <row r="745" spans="1:15">
      <c r="A745" s="108" t="s">
        <v>381</v>
      </c>
      <c r="B745" s="108">
        <v>4607</v>
      </c>
      <c r="C745" s="108" t="s">
        <v>319</v>
      </c>
      <c r="D745" s="108" t="s">
        <v>224</v>
      </c>
      <c r="E745" s="109">
        <v>1610</v>
      </c>
      <c r="F745" s="109">
        <v>1813.154</v>
      </c>
      <c r="G745" s="109">
        <v>238.851</v>
      </c>
      <c r="H745" s="109">
        <v>21383.927</v>
      </c>
      <c r="I745" s="109">
        <v>21622.777999999998</v>
      </c>
      <c r="J745" s="109">
        <f t="shared" si="63"/>
        <v>-19809.624</v>
      </c>
      <c r="K745" s="109">
        <f t="shared" si="64"/>
        <v>1126.1826086956521</v>
      </c>
      <c r="L745" s="109">
        <f t="shared" si="64"/>
        <v>148.35465838509319</v>
      </c>
      <c r="M745" s="109">
        <f t="shared" si="64"/>
        <v>13281.942236024845</v>
      </c>
      <c r="N745" s="109">
        <f t="shared" si="64"/>
        <v>13430.296894409936</v>
      </c>
      <c r="O745" s="109">
        <f t="shared" si="64"/>
        <v>-12304.114285714286</v>
      </c>
    </row>
    <row r="746" spans="1:15">
      <c r="A746" s="21" t="s">
        <v>381</v>
      </c>
      <c r="B746" s="21">
        <v>4803</v>
      </c>
      <c r="C746" s="21" t="s">
        <v>1255</v>
      </c>
      <c r="D746" s="21" t="s">
        <v>168</v>
      </c>
      <c r="E746" s="110">
        <v>1595</v>
      </c>
      <c r="F746" s="110">
        <v>408.608</v>
      </c>
      <c r="G746" s="110">
        <v>6306.4059999999999</v>
      </c>
      <c r="H746" s="110">
        <v>21335.751</v>
      </c>
      <c r="I746" s="110">
        <v>27642.156999999999</v>
      </c>
      <c r="J746" s="110">
        <f t="shared" si="63"/>
        <v>-27233.548999999999</v>
      </c>
      <c r="K746" s="110">
        <f t="shared" si="64"/>
        <v>256.18056426332288</v>
      </c>
      <c r="L746" s="110">
        <f t="shared" si="64"/>
        <v>3953.8595611285268</v>
      </c>
      <c r="M746" s="110">
        <f t="shared" si="64"/>
        <v>13376.646394984326</v>
      </c>
      <c r="N746" s="110">
        <f t="shared" si="64"/>
        <v>17330.505956112851</v>
      </c>
      <c r="O746" s="110">
        <f t="shared" si="64"/>
        <v>-17074.325391849532</v>
      </c>
    </row>
    <row r="747" spans="1:15">
      <c r="A747" s="108" t="s">
        <v>381</v>
      </c>
      <c r="B747" s="108">
        <v>4901</v>
      </c>
      <c r="C747" s="108" t="s">
        <v>320</v>
      </c>
      <c r="D747" s="108" t="s">
        <v>169</v>
      </c>
      <c r="E747" s="109">
        <v>1268</v>
      </c>
      <c r="F747" s="109">
        <v>2481.4319999999998</v>
      </c>
      <c r="G747" s="109">
        <v>41737.233</v>
      </c>
      <c r="H747" s="109">
        <v>15239.286</v>
      </c>
      <c r="I747" s="109">
        <v>56976.519</v>
      </c>
      <c r="J747" s="109">
        <f t="shared" si="63"/>
        <v>-54495.087</v>
      </c>
      <c r="K747" s="109">
        <f t="shared" si="64"/>
        <v>1956.9652996845423</v>
      </c>
      <c r="L747" s="109">
        <f t="shared" si="64"/>
        <v>32915.798895899054</v>
      </c>
      <c r="M747" s="109">
        <f t="shared" si="64"/>
        <v>12018.364353312301</v>
      </c>
      <c r="N747" s="109">
        <f t="shared" si="64"/>
        <v>44934.163249211357</v>
      </c>
      <c r="O747" s="109">
        <f t="shared" si="64"/>
        <v>-42977.19794952681</v>
      </c>
    </row>
    <row r="748" spans="1:15">
      <c r="A748" s="21" t="s">
        <v>381</v>
      </c>
      <c r="B748" s="21">
        <v>4902</v>
      </c>
      <c r="C748" s="21" t="s">
        <v>322</v>
      </c>
      <c r="D748" s="21" t="s">
        <v>190</v>
      </c>
      <c r="E748" s="110">
        <v>1193</v>
      </c>
      <c r="F748" s="110">
        <v>4553.1109999999999</v>
      </c>
      <c r="G748" s="110">
        <v>15743.239</v>
      </c>
      <c r="H748" s="110">
        <v>25467.302</v>
      </c>
      <c r="I748" s="110">
        <v>41210.540999999997</v>
      </c>
      <c r="J748" s="110">
        <f t="shared" si="63"/>
        <v>-36657.43</v>
      </c>
      <c r="K748" s="110">
        <f t="shared" si="64"/>
        <v>3816.5222129086337</v>
      </c>
      <c r="L748" s="110">
        <f t="shared" si="64"/>
        <v>13196.344509639564</v>
      </c>
      <c r="M748" s="110">
        <f t="shared" si="64"/>
        <v>21347.27745180218</v>
      </c>
      <c r="N748" s="110">
        <f t="shared" si="64"/>
        <v>34543.621961441742</v>
      </c>
      <c r="O748" s="110">
        <f t="shared" si="64"/>
        <v>-30727.09974853311</v>
      </c>
    </row>
    <row r="749" spans="1:15">
      <c r="A749" s="108" t="s">
        <v>381</v>
      </c>
      <c r="B749" s="108">
        <v>4911</v>
      </c>
      <c r="C749" s="108" t="s">
        <v>321</v>
      </c>
      <c r="D749" s="108" t="s">
        <v>176</v>
      </c>
      <c r="E749" s="109">
        <v>1177</v>
      </c>
      <c r="F749" s="109">
        <v>0</v>
      </c>
      <c r="G749" s="109">
        <v>320.512</v>
      </c>
      <c r="H749" s="109">
        <v>21476.588</v>
      </c>
      <c r="I749" s="109">
        <v>21797.1</v>
      </c>
      <c r="J749" s="109">
        <f t="shared" si="63"/>
        <v>-21797.1</v>
      </c>
      <c r="K749" s="109">
        <f t="shared" si="64"/>
        <v>0</v>
      </c>
      <c r="L749" s="109">
        <f t="shared" si="64"/>
        <v>272.31265930331352</v>
      </c>
      <c r="M749" s="109">
        <f t="shared" si="64"/>
        <v>18246.888700084961</v>
      </c>
      <c r="N749" s="109">
        <f t="shared" si="64"/>
        <v>18519.201359388273</v>
      </c>
      <c r="O749" s="109">
        <f t="shared" si="64"/>
        <v>-18519.201359388273</v>
      </c>
    </row>
    <row r="750" spans="1:15">
      <c r="A750" s="21" t="s">
        <v>381</v>
      </c>
      <c r="B750" s="21">
        <v>5200</v>
      </c>
      <c r="C750" s="21" t="s">
        <v>323</v>
      </c>
      <c r="D750" s="21" t="s">
        <v>230</v>
      </c>
      <c r="E750" s="110">
        <v>1115</v>
      </c>
      <c r="F750" s="110">
        <v>0</v>
      </c>
      <c r="G750" s="110">
        <v>0</v>
      </c>
      <c r="H750" s="110">
        <v>17163.517</v>
      </c>
      <c r="I750" s="110">
        <v>17163.517</v>
      </c>
      <c r="J750" s="110">
        <f t="shared" si="63"/>
        <v>-17163.517</v>
      </c>
      <c r="K750" s="110">
        <f t="shared" si="64"/>
        <v>0</v>
      </c>
      <c r="L750" s="110">
        <f t="shared" si="64"/>
        <v>0</v>
      </c>
      <c r="M750" s="110">
        <f t="shared" si="64"/>
        <v>15393.288789237668</v>
      </c>
      <c r="N750" s="110">
        <f t="shared" si="64"/>
        <v>15393.288789237668</v>
      </c>
      <c r="O750" s="110">
        <f t="shared" si="64"/>
        <v>-15393.288789237668</v>
      </c>
    </row>
    <row r="751" spans="1:15">
      <c r="A751" s="108" t="s">
        <v>381</v>
      </c>
      <c r="B751" s="108">
        <v>5508</v>
      </c>
      <c r="C751" s="108" t="s">
        <v>325</v>
      </c>
      <c r="D751" s="108" t="s">
        <v>184</v>
      </c>
      <c r="E751" s="109">
        <v>1024</v>
      </c>
      <c r="F751" s="109">
        <v>1200</v>
      </c>
      <c r="G751" s="109">
        <v>0</v>
      </c>
      <c r="H751" s="109">
        <v>21546.173999999999</v>
      </c>
      <c r="I751" s="109">
        <v>21546.173999999999</v>
      </c>
      <c r="J751" s="109">
        <f t="shared" si="63"/>
        <v>-20346.173999999999</v>
      </c>
      <c r="K751" s="109">
        <f t="shared" ref="K751:O782" si="65">(F751/$E751)*1000</f>
        <v>1171.875</v>
      </c>
      <c r="L751" s="109">
        <f t="shared" si="65"/>
        <v>0</v>
      </c>
      <c r="M751" s="109">
        <f t="shared" si="65"/>
        <v>21041.185546875</v>
      </c>
      <c r="N751" s="109">
        <f t="shared" si="65"/>
        <v>21041.185546875</v>
      </c>
      <c r="O751" s="109">
        <f t="shared" si="65"/>
        <v>-19869.310546875</v>
      </c>
    </row>
    <row r="752" spans="1:15">
      <c r="A752" s="21" t="s">
        <v>381</v>
      </c>
      <c r="B752" s="21">
        <v>5604</v>
      </c>
      <c r="C752" s="21" t="s">
        <v>324</v>
      </c>
      <c r="D752" s="21" t="s">
        <v>200</v>
      </c>
      <c r="E752" s="110">
        <v>1016</v>
      </c>
      <c r="F752" s="110">
        <v>813.22900000000004</v>
      </c>
      <c r="G752" s="110">
        <v>434.12400000000002</v>
      </c>
      <c r="H752" s="110">
        <v>2545.239</v>
      </c>
      <c r="I752" s="110">
        <v>2979.3629999999998</v>
      </c>
      <c r="J752" s="110">
        <f t="shared" si="63"/>
        <v>-2166.134</v>
      </c>
      <c r="K752" s="110">
        <f t="shared" si="65"/>
        <v>800.42224409448829</v>
      </c>
      <c r="L752" s="110">
        <f t="shared" si="65"/>
        <v>427.28740157480314</v>
      </c>
      <c r="M752" s="110">
        <f t="shared" si="65"/>
        <v>2505.1564960629921</v>
      </c>
      <c r="N752" s="110">
        <f t="shared" si="65"/>
        <v>2932.4438976377951</v>
      </c>
      <c r="O752" s="110">
        <f t="shared" si="65"/>
        <v>-2132.0216535433069</v>
      </c>
    </row>
    <row r="753" spans="1:15">
      <c r="A753" s="108" t="s">
        <v>381</v>
      </c>
      <c r="B753" s="108">
        <v>5609</v>
      </c>
      <c r="C753" s="108" t="s">
        <v>328</v>
      </c>
      <c r="D753" s="108" t="s">
        <v>206</v>
      </c>
      <c r="E753" s="109">
        <v>962</v>
      </c>
      <c r="F753" s="109">
        <v>3900.5990000000002</v>
      </c>
      <c r="G753" s="109">
        <v>6949.0730000000003</v>
      </c>
      <c r="H753" s="109">
        <v>4944.55</v>
      </c>
      <c r="I753" s="109">
        <v>11893.623</v>
      </c>
      <c r="J753" s="109">
        <f t="shared" si="63"/>
        <v>-7993.0239999999994</v>
      </c>
      <c r="K753" s="109">
        <f t="shared" si="65"/>
        <v>4054.6767151767149</v>
      </c>
      <c r="L753" s="109">
        <f t="shared" si="65"/>
        <v>7223.568607068607</v>
      </c>
      <c r="M753" s="109">
        <f t="shared" si="65"/>
        <v>5139.864864864865</v>
      </c>
      <c r="N753" s="109">
        <f t="shared" si="65"/>
        <v>12363.433471933471</v>
      </c>
      <c r="O753" s="109">
        <f t="shared" si="65"/>
        <v>-8308.7567567567548</v>
      </c>
    </row>
    <row r="754" spans="1:15">
      <c r="A754" s="21" t="s">
        <v>381</v>
      </c>
      <c r="B754" s="21">
        <v>5611</v>
      </c>
      <c r="C754" s="21" t="s">
        <v>326</v>
      </c>
      <c r="D754" s="21" t="s">
        <v>180</v>
      </c>
      <c r="E754" s="110">
        <v>945</v>
      </c>
      <c r="F754" s="110">
        <v>237.05</v>
      </c>
      <c r="G754" s="110">
        <v>1941.7719999999999</v>
      </c>
      <c r="H754" s="110">
        <v>13644.36</v>
      </c>
      <c r="I754" s="110">
        <v>15586.132</v>
      </c>
      <c r="J754" s="110">
        <f t="shared" si="63"/>
        <v>-15349.082</v>
      </c>
      <c r="K754" s="110">
        <f t="shared" si="65"/>
        <v>250.84656084656086</v>
      </c>
      <c r="L754" s="110">
        <f t="shared" si="65"/>
        <v>2054.7851851851851</v>
      </c>
      <c r="M754" s="110">
        <f t="shared" si="65"/>
        <v>14438.476190476191</v>
      </c>
      <c r="N754" s="110">
        <f t="shared" si="65"/>
        <v>16493.261375661375</v>
      </c>
      <c r="O754" s="110">
        <f t="shared" si="65"/>
        <v>-16242.414814814814</v>
      </c>
    </row>
    <row r="755" spans="1:15">
      <c r="A755" s="108" t="s">
        <v>381</v>
      </c>
      <c r="B755" s="108">
        <v>5612</v>
      </c>
      <c r="C755" s="108" t="s">
        <v>327</v>
      </c>
      <c r="D755" s="108" t="s">
        <v>191</v>
      </c>
      <c r="E755" s="109">
        <v>895</v>
      </c>
      <c r="F755" s="109">
        <v>1466.663</v>
      </c>
      <c r="G755" s="109">
        <v>2663.4560000000001</v>
      </c>
      <c r="H755" s="109">
        <v>15627.880999999999</v>
      </c>
      <c r="I755" s="109">
        <v>18291.337</v>
      </c>
      <c r="J755" s="109">
        <f t="shared" si="63"/>
        <v>-16824.673999999999</v>
      </c>
      <c r="K755" s="109">
        <f t="shared" si="65"/>
        <v>1638.7296089385475</v>
      </c>
      <c r="L755" s="109">
        <f t="shared" si="65"/>
        <v>2975.9284916201118</v>
      </c>
      <c r="M755" s="109">
        <f t="shared" si="65"/>
        <v>17461.319553072623</v>
      </c>
      <c r="N755" s="109">
        <f t="shared" si="65"/>
        <v>20437.248044692737</v>
      </c>
      <c r="O755" s="109">
        <f t="shared" si="65"/>
        <v>-18798.518435754191</v>
      </c>
    </row>
    <row r="756" spans="1:15">
      <c r="A756" s="21" t="s">
        <v>381</v>
      </c>
      <c r="B756" s="21">
        <v>5706</v>
      </c>
      <c r="C756" s="21" t="s">
        <v>329</v>
      </c>
      <c r="D756" s="21" t="s">
        <v>174</v>
      </c>
      <c r="E756" s="110">
        <v>877</v>
      </c>
      <c r="F756" s="110">
        <v>105.6</v>
      </c>
      <c r="G756" s="110">
        <v>0</v>
      </c>
      <c r="H756" s="110">
        <v>12560.391</v>
      </c>
      <c r="I756" s="110">
        <v>12560.391</v>
      </c>
      <c r="J756" s="110">
        <f t="shared" si="63"/>
        <v>-12454.790999999999</v>
      </c>
      <c r="K756" s="110">
        <f t="shared" si="65"/>
        <v>120.41049030786773</v>
      </c>
      <c r="L756" s="110">
        <f t="shared" si="65"/>
        <v>0</v>
      </c>
      <c r="M756" s="110">
        <f t="shared" si="65"/>
        <v>14321.996579247434</v>
      </c>
      <c r="N756" s="110">
        <f t="shared" si="65"/>
        <v>14321.996579247434</v>
      </c>
      <c r="O756" s="110">
        <f t="shared" si="65"/>
        <v>-14201.586088939566</v>
      </c>
    </row>
    <row r="757" spans="1:15">
      <c r="A757" s="108" t="s">
        <v>381</v>
      </c>
      <c r="B757" s="108">
        <v>6000</v>
      </c>
      <c r="C757" s="108" t="s">
        <v>330</v>
      </c>
      <c r="D757" s="108" t="s">
        <v>225</v>
      </c>
      <c r="E757" s="109">
        <v>774</v>
      </c>
      <c r="F757" s="109">
        <v>246.35300000000001</v>
      </c>
      <c r="G757" s="109">
        <v>1086.4949999999999</v>
      </c>
      <c r="H757" s="109">
        <v>9812.3289999999997</v>
      </c>
      <c r="I757" s="109">
        <v>10898.824000000001</v>
      </c>
      <c r="J757" s="109">
        <f t="shared" si="63"/>
        <v>-10652.471000000001</v>
      </c>
      <c r="K757" s="109">
        <f t="shared" si="65"/>
        <v>318.28552971576232</v>
      </c>
      <c r="L757" s="109">
        <f t="shared" si="65"/>
        <v>1403.7403100775191</v>
      </c>
      <c r="M757" s="109">
        <f t="shared" si="65"/>
        <v>12677.427648578812</v>
      </c>
      <c r="N757" s="109">
        <f t="shared" si="65"/>
        <v>14081.167958656331</v>
      </c>
      <c r="O757" s="109">
        <f t="shared" si="65"/>
        <v>-13762.882428940569</v>
      </c>
    </row>
    <row r="758" spans="1:15">
      <c r="A758" s="21" t="s">
        <v>381</v>
      </c>
      <c r="B758" s="21">
        <v>6100</v>
      </c>
      <c r="C758" s="21" t="s">
        <v>337</v>
      </c>
      <c r="D758" s="21" t="s">
        <v>229</v>
      </c>
      <c r="E758" s="110">
        <v>690</v>
      </c>
      <c r="F758" s="110">
        <v>514.5</v>
      </c>
      <c r="G758" s="110">
        <v>125.202</v>
      </c>
      <c r="H758" s="110">
        <v>5141.1819999999998</v>
      </c>
      <c r="I758" s="110">
        <v>5266.384</v>
      </c>
      <c r="J758" s="110">
        <f t="shared" si="63"/>
        <v>-4751.884</v>
      </c>
      <c r="K758" s="110">
        <f t="shared" si="65"/>
        <v>745.6521739130435</v>
      </c>
      <c r="L758" s="110">
        <f t="shared" si="65"/>
        <v>181.45217391304348</v>
      </c>
      <c r="M758" s="110">
        <f t="shared" si="65"/>
        <v>7450.9884057971012</v>
      </c>
      <c r="N758" s="110">
        <f t="shared" si="65"/>
        <v>7632.4405797101444</v>
      </c>
      <c r="O758" s="110">
        <f t="shared" si="65"/>
        <v>-6886.7884057971014</v>
      </c>
    </row>
    <row r="759" spans="1:15">
      <c r="A759" s="108" t="s">
        <v>381</v>
      </c>
      <c r="B759" s="108">
        <v>6250</v>
      </c>
      <c r="C759" s="108" t="s">
        <v>332</v>
      </c>
      <c r="D759" s="108" t="s">
        <v>209</v>
      </c>
      <c r="E759" s="109">
        <v>676</v>
      </c>
      <c r="F759" s="109">
        <v>2478.6390000000001</v>
      </c>
      <c r="G759" s="109">
        <v>13508.880999999999</v>
      </c>
      <c r="H759" s="109">
        <v>2791.4609999999998</v>
      </c>
      <c r="I759" s="109">
        <v>16300.342000000001</v>
      </c>
      <c r="J759" s="109">
        <f t="shared" si="63"/>
        <v>-13821.703000000001</v>
      </c>
      <c r="K759" s="109">
        <f t="shared" si="65"/>
        <v>3666.6257396449705</v>
      </c>
      <c r="L759" s="109">
        <f t="shared" si="65"/>
        <v>19983.551775147927</v>
      </c>
      <c r="M759" s="109">
        <f t="shared" si="65"/>
        <v>4129.3801775147922</v>
      </c>
      <c r="N759" s="109">
        <f t="shared" si="65"/>
        <v>24112.931952662722</v>
      </c>
      <c r="O759" s="109">
        <f t="shared" si="65"/>
        <v>-20446.306213017753</v>
      </c>
    </row>
    <row r="760" spans="1:15">
      <c r="A760" s="21" t="s">
        <v>381</v>
      </c>
      <c r="B760" s="21">
        <v>6400</v>
      </c>
      <c r="C760" s="21" t="s">
        <v>333</v>
      </c>
      <c r="D760" s="21" t="s">
        <v>179</v>
      </c>
      <c r="E760" s="110">
        <v>667</v>
      </c>
      <c r="F760" s="110">
        <v>3124.6529999999998</v>
      </c>
      <c r="G760" s="110">
        <v>0</v>
      </c>
      <c r="H760" s="110">
        <v>18053.127</v>
      </c>
      <c r="I760" s="110">
        <v>18053.127</v>
      </c>
      <c r="J760" s="110">
        <f t="shared" si="63"/>
        <v>-14928.474</v>
      </c>
      <c r="K760" s="110">
        <f t="shared" si="65"/>
        <v>4684.6371814092954</v>
      </c>
      <c r="L760" s="110">
        <f t="shared" si="65"/>
        <v>0</v>
      </c>
      <c r="M760" s="110">
        <f t="shared" si="65"/>
        <v>27066.157421289357</v>
      </c>
      <c r="N760" s="110">
        <f t="shared" si="65"/>
        <v>27066.157421289357</v>
      </c>
      <c r="O760" s="110">
        <f t="shared" si="65"/>
        <v>-22381.520239880061</v>
      </c>
    </row>
    <row r="761" spans="1:15">
      <c r="A761" s="108" t="s">
        <v>381</v>
      </c>
      <c r="B761" s="108">
        <v>6513</v>
      </c>
      <c r="C761" s="108" t="s">
        <v>335</v>
      </c>
      <c r="D761" s="108" t="s">
        <v>211</v>
      </c>
      <c r="E761" s="109">
        <v>655</v>
      </c>
      <c r="F761" s="109">
        <v>5656.2539999999999</v>
      </c>
      <c r="G761" s="109">
        <v>19306.86</v>
      </c>
      <c r="H761" s="109">
        <v>11204.723</v>
      </c>
      <c r="I761" s="109">
        <v>30511.582999999999</v>
      </c>
      <c r="J761" s="109">
        <f t="shared" si="63"/>
        <v>-24855.328999999998</v>
      </c>
      <c r="K761" s="109">
        <f t="shared" si="65"/>
        <v>8635.5022900763361</v>
      </c>
      <c r="L761" s="109">
        <f t="shared" si="65"/>
        <v>29476.122137404582</v>
      </c>
      <c r="M761" s="109">
        <f t="shared" si="65"/>
        <v>17106.447328244274</v>
      </c>
      <c r="N761" s="109">
        <f t="shared" si="65"/>
        <v>46582.569465648856</v>
      </c>
      <c r="O761" s="109">
        <f t="shared" si="65"/>
        <v>-37947.067175572512</v>
      </c>
    </row>
    <row r="762" spans="1:15">
      <c r="A762" s="21" t="s">
        <v>381</v>
      </c>
      <c r="B762" s="21">
        <v>6515</v>
      </c>
      <c r="C762" s="21" t="s">
        <v>336</v>
      </c>
      <c r="D762" s="21" t="s">
        <v>172</v>
      </c>
      <c r="E762" s="110">
        <v>648</v>
      </c>
      <c r="F762" s="110">
        <v>795.2</v>
      </c>
      <c r="G762" s="110">
        <v>942.86599999999999</v>
      </c>
      <c r="H762" s="110">
        <v>6349.6970000000001</v>
      </c>
      <c r="I762" s="110">
        <v>7292.5630000000001</v>
      </c>
      <c r="J762" s="110">
        <f t="shared" si="63"/>
        <v>-6497.3630000000003</v>
      </c>
      <c r="K762" s="110">
        <f t="shared" si="65"/>
        <v>1227.1604938271605</v>
      </c>
      <c r="L762" s="110">
        <f t="shared" si="65"/>
        <v>1455.0401234567901</v>
      </c>
      <c r="M762" s="110">
        <f t="shared" si="65"/>
        <v>9798.9151234567908</v>
      </c>
      <c r="N762" s="110">
        <f t="shared" si="65"/>
        <v>11253.955246913582</v>
      </c>
      <c r="O762" s="110">
        <f t="shared" si="65"/>
        <v>-10026.79475308642</v>
      </c>
    </row>
    <row r="763" spans="1:15">
      <c r="A763" s="108" t="s">
        <v>381</v>
      </c>
      <c r="B763" s="108">
        <v>6601</v>
      </c>
      <c r="C763" s="108" t="s">
        <v>334</v>
      </c>
      <c r="D763" s="108" t="s">
        <v>231</v>
      </c>
      <c r="E763" s="109">
        <v>644</v>
      </c>
      <c r="F763" s="109">
        <v>0</v>
      </c>
      <c r="G763" s="109">
        <v>0</v>
      </c>
      <c r="H763" s="109">
        <v>636.61199999999997</v>
      </c>
      <c r="I763" s="109">
        <v>636.61199999999997</v>
      </c>
      <c r="J763" s="109">
        <f t="shared" si="63"/>
        <v>-636.61199999999997</v>
      </c>
      <c r="K763" s="109">
        <f t="shared" si="65"/>
        <v>0</v>
      </c>
      <c r="L763" s="109">
        <f t="shared" si="65"/>
        <v>0</v>
      </c>
      <c r="M763" s="109">
        <f t="shared" si="65"/>
        <v>988.52795031055894</v>
      </c>
      <c r="N763" s="109">
        <f t="shared" si="65"/>
        <v>988.52795031055894</v>
      </c>
      <c r="O763" s="109">
        <f t="shared" si="65"/>
        <v>-988.52795031055894</v>
      </c>
    </row>
    <row r="764" spans="1:15">
      <c r="A764" s="21" t="s">
        <v>381</v>
      </c>
      <c r="B764" s="21">
        <v>6602</v>
      </c>
      <c r="C764" s="21" t="s">
        <v>331</v>
      </c>
      <c r="D764" s="21" t="s">
        <v>220</v>
      </c>
      <c r="E764" s="110">
        <v>633</v>
      </c>
      <c r="F764" s="110">
        <v>0</v>
      </c>
      <c r="G764" s="110">
        <v>0</v>
      </c>
      <c r="H764" s="110">
        <v>5736.2629999999999</v>
      </c>
      <c r="I764" s="110">
        <v>5736.2629999999999</v>
      </c>
      <c r="J764" s="110">
        <f t="shared" si="63"/>
        <v>-5736.2629999999999</v>
      </c>
      <c r="K764" s="110">
        <f t="shared" si="65"/>
        <v>0</v>
      </c>
      <c r="L764" s="110">
        <f t="shared" si="65"/>
        <v>0</v>
      </c>
      <c r="M764" s="110">
        <f t="shared" si="65"/>
        <v>9062.0268562401252</v>
      </c>
      <c r="N764" s="110">
        <f t="shared" si="65"/>
        <v>9062.0268562401252</v>
      </c>
      <c r="O764" s="110">
        <f t="shared" si="65"/>
        <v>-9062.0268562401252</v>
      </c>
    </row>
    <row r="765" spans="1:15">
      <c r="A765" s="108" t="s">
        <v>381</v>
      </c>
      <c r="B765" s="108">
        <v>6607</v>
      </c>
      <c r="C765" s="108" t="s">
        <v>338</v>
      </c>
      <c r="D765" s="108" t="s">
        <v>201</v>
      </c>
      <c r="E765" s="109">
        <v>580</v>
      </c>
      <c r="F765" s="109">
        <v>287.36599999999999</v>
      </c>
      <c r="G765" s="109">
        <v>0</v>
      </c>
      <c r="H765" s="109">
        <v>4927.893</v>
      </c>
      <c r="I765" s="109">
        <v>4927.893</v>
      </c>
      <c r="J765" s="109">
        <f t="shared" si="63"/>
        <v>-4640.527</v>
      </c>
      <c r="K765" s="109">
        <f t="shared" si="65"/>
        <v>495.45862068965511</v>
      </c>
      <c r="L765" s="109">
        <f t="shared" si="65"/>
        <v>0</v>
      </c>
      <c r="M765" s="109">
        <f t="shared" si="65"/>
        <v>8496.3672413793101</v>
      </c>
      <c r="N765" s="109">
        <f t="shared" si="65"/>
        <v>8496.3672413793101</v>
      </c>
      <c r="O765" s="109">
        <f t="shared" si="65"/>
        <v>-8000.9086206896554</v>
      </c>
    </row>
    <row r="766" spans="1:15">
      <c r="A766" s="21" t="s">
        <v>381</v>
      </c>
      <c r="B766" s="21">
        <v>6611</v>
      </c>
      <c r="C766" s="21" t="s">
        <v>339</v>
      </c>
      <c r="D766" s="21" t="s">
        <v>221</v>
      </c>
      <c r="E766" s="110">
        <v>560</v>
      </c>
      <c r="F766" s="110">
        <v>579.5</v>
      </c>
      <c r="G766" s="110">
        <v>145.398</v>
      </c>
      <c r="H766" s="110">
        <v>3113.0419999999999</v>
      </c>
      <c r="I766" s="110">
        <v>3258.44</v>
      </c>
      <c r="J766" s="110">
        <f t="shared" si="63"/>
        <v>-2678.94</v>
      </c>
      <c r="K766" s="110">
        <f t="shared" si="65"/>
        <v>1034.8214285714287</v>
      </c>
      <c r="L766" s="110">
        <f t="shared" si="65"/>
        <v>259.63928571428568</v>
      </c>
      <c r="M766" s="110">
        <f t="shared" si="65"/>
        <v>5559.0035714285714</v>
      </c>
      <c r="N766" s="110">
        <f t="shared" si="65"/>
        <v>5818.6428571428578</v>
      </c>
      <c r="O766" s="110">
        <f t="shared" si="65"/>
        <v>-4783.8214285714284</v>
      </c>
    </row>
    <row r="767" spans="1:15">
      <c r="A767" s="108" t="s">
        <v>381</v>
      </c>
      <c r="B767" s="108">
        <v>6612</v>
      </c>
      <c r="C767" s="108" t="s">
        <v>341</v>
      </c>
      <c r="D767" s="108" t="s">
        <v>204</v>
      </c>
      <c r="E767" s="109">
        <v>493</v>
      </c>
      <c r="F767" s="109">
        <v>3201.5430000000001</v>
      </c>
      <c r="G767" s="109">
        <v>13022.731</v>
      </c>
      <c r="H767" s="109">
        <v>4428.22</v>
      </c>
      <c r="I767" s="109">
        <v>17450.951000000001</v>
      </c>
      <c r="J767" s="109">
        <f t="shared" si="63"/>
        <v>-14249.408000000001</v>
      </c>
      <c r="K767" s="109">
        <f t="shared" si="65"/>
        <v>6494.0020283975664</v>
      </c>
      <c r="L767" s="109">
        <f t="shared" si="65"/>
        <v>26415.275862068967</v>
      </c>
      <c r="M767" s="109">
        <f t="shared" si="65"/>
        <v>8982.1906693711971</v>
      </c>
      <c r="N767" s="109">
        <f t="shared" si="65"/>
        <v>35397.466531440165</v>
      </c>
      <c r="O767" s="109">
        <f t="shared" si="65"/>
        <v>-28903.4645030426</v>
      </c>
    </row>
    <row r="768" spans="1:15">
      <c r="A768" s="21" t="s">
        <v>381</v>
      </c>
      <c r="B768" s="21">
        <v>6706</v>
      </c>
      <c r="C768" s="21" t="s">
        <v>343</v>
      </c>
      <c r="D768" s="21" t="s">
        <v>202</v>
      </c>
      <c r="E768" s="110">
        <v>483</v>
      </c>
      <c r="F768" s="110">
        <v>0</v>
      </c>
      <c r="G768" s="110">
        <v>441.13900000000001</v>
      </c>
      <c r="H768" s="110">
        <v>9905.3960000000006</v>
      </c>
      <c r="I768" s="110">
        <v>10346.535</v>
      </c>
      <c r="J768" s="110">
        <f t="shared" si="63"/>
        <v>-10346.535</v>
      </c>
      <c r="K768" s="110">
        <f t="shared" si="65"/>
        <v>0</v>
      </c>
      <c r="L768" s="110">
        <f t="shared" si="65"/>
        <v>913.33126293995861</v>
      </c>
      <c r="M768" s="110">
        <f t="shared" si="65"/>
        <v>20508.066252587996</v>
      </c>
      <c r="N768" s="110">
        <f t="shared" si="65"/>
        <v>21421.397515527951</v>
      </c>
      <c r="O768" s="110">
        <f t="shared" si="65"/>
        <v>-21421.397515527951</v>
      </c>
    </row>
    <row r="769" spans="1:15">
      <c r="A769" s="108" t="s">
        <v>381</v>
      </c>
      <c r="B769" s="108">
        <v>6709</v>
      </c>
      <c r="C769" s="108" t="s">
        <v>345</v>
      </c>
      <c r="D769" s="108" t="s">
        <v>192</v>
      </c>
      <c r="E769" s="109">
        <v>482</v>
      </c>
      <c r="F769" s="109">
        <v>17.55</v>
      </c>
      <c r="G769" s="109">
        <v>0</v>
      </c>
      <c r="H769" s="109">
        <v>7826.518</v>
      </c>
      <c r="I769" s="109">
        <v>7826.518</v>
      </c>
      <c r="J769" s="109">
        <f t="shared" si="63"/>
        <v>-7808.9679999999998</v>
      </c>
      <c r="K769" s="109">
        <f t="shared" si="65"/>
        <v>36.410788381742741</v>
      </c>
      <c r="L769" s="109">
        <f t="shared" si="65"/>
        <v>0</v>
      </c>
      <c r="M769" s="109">
        <f t="shared" si="65"/>
        <v>16237.589211618257</v>
      </c>
      <c r="N769" s="109">
        <f t="shared" si="65"/>
        <v>16237.589211618257</v>
      </c>
      <c r="O769" s="109">
        <f t="shared" si="65"/>
        <v>-16201.178423236513</v>
      </c>
    </row>
    <row r="770" spans="1:15">
      <c r="A770" s="21" t="s">
        <v>381</v>
      </c>
      <c r="B770" s="21">
        <v>7000</v>
      </c>
      <c r="C770" s="21" t="s">
        <v>340</v>
      </c>
      <c r="D770" s="21" t="s">
        <v>208</v>
      </c>
      <c r="E770" s="110">
        <v>481</v>
      </c>
      <c r="F770" s="110">
        <v>1464.375</v>
      </c>
      <c r="G770" s="110">
        <v>0</v>
      </c>
      <c r="H770" s="110">
        <v>8167.0140000000001</v>
      </c>
      <c r="I770" s="110">
        <v>8167.0140000000001</v>
      </c>
      <c r="J770" s="110">
        <f t="shared" si="63"/>
        <v>-6702.6390000000001</v>
      </c>
      <c r="K770" s="110">
        <f t="shared" si="65"/>
        <v>3044.4386694386694</v>
      </c>
      <c r="L770" s="110">
        <f t="shared" si="65"/>
        <v>0</v>
      </c>
      <c r="M770" s="110">
        <f t="shared" si="65"/>
        <v>16979.239085239085</v>
      </c>
      <c r="N770" s="110">
        <f t="shared" si="65"/>
        <v>16979.239085239085</v>
      </c>
      <c r="O770" s="110">
        <f t="shared" si="65"/>
        <v>-13934.800415800415</v>
      </c>
    </row>
    <row r="771" spans="1:15">
      <c r="A771" s="108" t="s">
        <v>381</v>
      </c>
      <c r="B771" s="108">
        <v>7300</v>
      </c>
      <c r="C771" s="108" t="s">
        <v>342</v>
      </c>
      <c r="D771" s="108" t="s">
        <v>228</v>
      </c>
      <c r="E771" s="109">
        <v>479</v>
      </c>
      <c r="F771" s="109">
        <v>2824.5680000000002</v>
      </c>
      <c r="G771" s="109">
        <v>66.944000000000003</v>
      </c>
      <c r="H771" s="109">
        <v>3631.7440000000001</v>
      </c>
      <c r="I771" s="109">
        <v>3698.6880000000001</v>
      </c>
      <c r="J771" s="109">
        <f t="shared" si="63"/>
        <v>-874.11999999999989</v>
      </c>
      <c r="K771" s="109">
        <f t="shared" si="65"/>
        <v>5896.8016701461383</v>
      </c>
      <c r="L771" s="109">
        <f t="shared" si="65"/>
        <v>139.7578288100209</v>
      </c>
      <c r="M771" s="109">
        <f t="shared" si="65"/>
        <v>7581.9290187891438</v>
      </c>
      <c r="N771" s="109">
        <f t="shared" si="65"/>
        <v>7721.686847599165</v>
      </c>
      <c r="O771" s="109">
        <f t="shared" si="65"/>
        <v>-1824.8851774530267</v>
      </c>
    </row>
    <row r="772" spans="1:15">
      <c r="A772" s="21" t="s">
        <v>381</v>
      </c>
      <c r="B772" s="21">
        <v>7502</v>
      </c>
      <c r="C772" s="21" t="s">
        <v>344</v>
      </c>
      <c r="D772" s="21" t="s">
        <v>215</v>
      </c>
      <c r="E772" s="110">
        <v>461</v>
      </c>
      <c r="F772" s="110">
        <v>854.78399999999999</v>
      </c>
      <c r="G772" s="110">
        <v>0</v>
      </c>
      <c r="H772" s="110">
        <v>5780.8410000000003</v>
      </c>
      <c r="I772" s="110">
        <v>5780.8410000000003</v>
      </c>
      <c r="J772" s="110">
        <f t="shared" si="63"/>
        <v>-4926.0570000000007</v>
      </c>
      <c r="K772" s="110">
        <f t="shared" si="65"/>
        <v>1854.1952277657267</v>
      </c>
      <c r="L772" s="110">
        <f t="shared" si="65"/>
        <v>0</v>
      </c>
      <c r="M772" s="110">
        <f t="shared" si="65"/>
        <v>12539.7852494577</v>
      </c>
      <c r="N772" s="110">
        <f t="shared" si="65"/>
        <v>12539.7852494577</v>
      </c>
      <c r="O772" s="110">
        <f t="shared" si="65"/>
        <v>-10685.590021691976</v>
      </c>
    </row>
    <row r="773" spans="1:15">
      <c r="A773" s="108" t="s">
        <v>381</v>
      </c>
      <c r="B773" s="108">
        <v>7505</v>
      </c>
      <c r="C773" s="108" t="s">
        <v>346</v>
      </c>
      <c r="D773" s="108" t="s">
        <v>188</v>
      </c>
      <c r="E773" s="109">
        <v>451</v>
      </c>
      <c r="F773" s="109">
        <v>1175.9929999999999</v>
      </c>
      <c r="G773" s="109">
        <v>0</v>
      </c>
      <c r="H773" s="109">
        <v>9264.3850000000002</v>
      </c>
      <c r="I773" s="109">
        <v>9264.3850000000002</v>
      </c>
      <c r="J773" s="109">
        <f t="shared" si="63"/>
        <v>-8088.3919999999998</v>
      </c>
      <c r="K773" s="109">
        <f t="shared" si="65"/>
        <v>2607.5232815964519</v>
      </c>
      <c r="L773" s="109">
        <f t="shared" si="65"/>
        <v>0</v>
      </c>
      <c r="M773" s="109">
        <f t="shared" si="65"/>
        <v>20541.873614190688</v>
      </c>
      <c r="N773" s="109">
        <f t="shared" si="65"/>
        <v>20541.873614190688</v>
      </c>
      <c r="O773" s="109">
        <f t="shared" si="65"/>
        <v>-17934.350332594237</v>
      </c>
    </row>
    <row r="774" spans="1:15">
      <c r="A774" s="21" t="s">
        <v>381</v>
      </c>
      <c r="B774" s="21">
        <v>7509</v>
      </c>
      <c r="C774" s="21" t="s">
        <v>347</v>
      </c>
      <c r="D774" s="21" t="s">
        <v>194</v>
      </c>
      <c r="E774" s="110">
        <v>383</v>
      </c>
      <c r="F774" s="110">
        <v>1708.5260000000001</v>
      </c>
      <c r="G774" s="110">
        <v>0</v>
      </c>
      <c r="H774" s="110">
        <v>8317.8080000000009</v>
      </c>
      <c r="I774" s="110">
        <v>8317.8080000000009</v>
      </c>
      <c r="J774" s="110">
        <f t="shared" si="63"/>
        <v>-6609.2820000000011</v>
      </c>
      <c r="K774" s="110">
        <f t="shared" si="65"/>
        <v>4460.9033942558754</v>
      </c>
      <c r="L774" s="110">
        <f t="shared" si="65"/>
        <v>0</v>
      </c>
      <c r="M774" s="110">
        <f t="shared" si="65"/>
        <v>21717.514360313318</v>
      </c>
      <c r="N774" s="110">
        <f t="shared" si="65"/>
        <v>21717.514360313318</v>
      </c>
      <c r="O774" s="110">
        <f t="shared" si="65"/>
        <v>-17256.610966057444</v>
      </c>
    </row>
    <row r="775" spans="1:15">
      <c r="A775" s="108" t="s">
        <v>381</v>
      </c>
      <c r="B775" s="108">
        <v>7613</v>
      </c>
      <c r="C775" s="108" t="s">
        <v>348</v>
      </c>
      <c r="D775" s="108" t="s">
        <v>203</v>
      </c>
      <c r="E775" s="109">
        <v>372</v>
      </c>
      <c r="F775" s="109">
        <v>297.78399999999999</v>
      </c>
      <c r="G775" s="109">
        <v>0</v>
      </c>
      <c r="H775" s="109">
        <v>9088.348</v>
      </c>
      <c r="I775" s="109">
        <v>9088.348</v>
      </c>
      <c r="J775" s="109">
        <f t="shared" si="63"/>
        <v>-8790.5640000000003</v>
      </c>
      <c r="K775" s="109">
        <f t="shared" si="65"/>
        <v>800.49462365591398</v>
      </c>
      <c r="L775" s="109">
        <f t="shared" si="65"/>
        <v>0</v>
      </c>
      <c r="M775" s="109">
        <f t="shared" si="65"/>
        <v>24431.043010752688</v>
      </c>
      <c r="N775" s="109">
        <f t="shared" si="65"/>
        <v>24431.043010752688</v>
      </c>
      <c r="O775" s="109">
        <f t="shared" si="65"/>
        <v>-23630.548387096773</v>
      </c>
    </row>
    <row r="776" spans="1:15">
      <c r="A776" s="21" t="s">
        <v>381</v>
      </c>
      <c r="B776" s="21">
        <v>7617</v>
      </c>
      <c r="C776" s="21" t="s">
        <v>349</v>
      </c>
      <c r="D776" s="21" t="s">
        <v>182</v>
      </c>
      <c r="E776" s="110">
        <v>275</v>
      </c>
      <c r="F776" s="110">
        <v>1328.107</v>
      </c>
      <c r="G776" s="110">
        <v>153.18799999999999</v>
      </c>
      <c r="H776" s="110">
        <v>6097.6549999999997</v>
      </c>
      <c r="I776" s="110">
        <v>6250.8429999999998</v>
      </c>
      <c r="J776" s="110">
        <f t="shared" si="63"/>
        <v>-4922.7359999999999</v>
      </c>
      <c r="K776" s="110">
        <f t="shared" si="65"/>
        <v>4829.4800000000005</v>
      </c>
      <c r="L776" s="110">
        <f t="shared" si="65"/>
        <v>557.04727272727268</v>
      </c>
      <c r="M776" s="110">
        <f t="shared" si="65"/>
        <v>22173.290909090909</v>
      </c>
      <c r="N776" s="110">
        <f t="shared" si="65"/>
        <v>22730.338181818181</v>
      </c>
      <c r="O776" s="110">
        <f t="shared" si="65"/>
        <v>-17900.858181818185</v>
      </c>
    </row>
    <row r="777" spans="1:15">
      <c r="A777" s="108" t="s">
        <v>381</v>
      </c>
      <c r="B777" s="108">
        <v>7620</v>
      </c>
      <c r="C777" s="108" t="s">
        <v>351</v>
      </c>
      <c r="D777" s="108" t="s">
        <v>222</v>
      </c>
      <c r="E777" s="109">
        <v>247</v>
      </c>
      <c r="F777" s="109">
        <v>4795.9080000000004</v>
      </c>
      <c r="G777" s="109">
        <v>26.556999999999999</v>
      </c>
      <c r="H777" s="109">
        <v>5521.527</v>
      </c>
      <c r="I777" s="109">
        <v>5548.0839999999998</v>
      </c>
      <c r="J777" s="109">
        <f t="shared" si="63"/>
        <v>-752.17599999999948</v>
      </c>
      <c r="K777" s="109">
        <f t="shared" si="65"/>
        <v>19416.63157894737</v>
      </c>
      <c r="L777" s="109">
        <f t="shared" si="65"/>
        <v>107.51821862348177</v>
      </c>
      <c r="M777" s="109">
        <f t="shared" si="65"/>
        <v>22354.360323886638</v>
      </c>
      <c r="N777" s="109">
        <f t="shared" si="65"/>
        <v>22461.87854251012</v>
      </c>
      <c r="O777" s="109">
        <f t="shared" si="65"/>
        <v>-3045.2469635627513</v>
      </c>
    </row>
    <row r="778" spans="1:15">
      <c r="A778" s="21" t="s">
        <v>381</v>
      </c>
      <c r="B778" s="21">
        <v>7708</v>
      </c>
      <c r="C778" s="21" t="s">
        <v>350</v>
      </c>
      <c r="D778" s="21" t="s">
        <v>183</v>
      </c>
      <c r="E778" s="110">
        <v>244</v>
      </c>
      <c r="F778" s="110">
        <v>0</v>
      </c>
      <c r="G778" s="110">
        <v>0</v>
      </c>
      <c r="H778" s="110">
        <v>9144.1029999999992</v>
      </c>
      <c r="I778" s="110">
        <v>9144.1029999999992</v>
      </c>
      <c r="J778" s="110">
        <f t="shared" si="63"/>
        <v>-9144.1029999999992</v>
      </c>
      <c r="K778" s="110">
        <f t="shared" si="65"/>
        <v>0</v>
      </c>
      <c r="L778" s="110">
        <f t="shared" si="65"/>
        <v>0</v>
      </c>
      <c r="M778" s="110">
        <f t="shared" si="65"/>
        <v>37475.831967213111</v>
      </c>
      <c r="N778" s="110">
        <f t="shared" si="65"/>
        <v>37475.831967213111</v>
      </c>
      <c r="O778" s="110">
        <f t="shared" si="65"/>
        <v>-37475.831967213111</v>
      </c>
    </row>
    <row r="779" spans="1:15">
      <c r="A779" s="108" t="s">
        <v>381</v>
      </c>
      <c r="B779" s="108">
        <v>8000</v>
      </c>
      <c r="C779" s="108" t="s">
        <v>352</v>
      </c>
      <c r="D779" s="108" t="s">
        <v>164</v>
      </c>
      <c r="E779" s="109">
        <v>221</v>
      </c>
      <c r="F779" s="109">
        <v>450.86900000000003</v>
      </c>
      <c r="G779" s="109">
        <v>0</v>
      </c>
      <c r="H779" s="109">
        <v>1105.7650000000001</v>
      </c>
      <c r="I779" s="109">
        <v>1105.7650000000001</v>
      </c>
      <c r="J779" s="109">
        <f t="shared" si="63"/>
        <v>-654.89600000000007</v>
      </c>
      <c r="K779" s="109">
        <f t="shared" si="65"/>
        <v>2040.1312217194572</v>
      </c>
      <c r="L779" s="109">
        <f t="shared" si="65"/>
        <v>0</v>
      </c>
      <c r="M779" s="109">
        <f t="shared" si="65"/>
        <v>5003.461538461539</v>
      </c>
      <c r="N779" s="109">
        <f t="shared" si="65"/>
        <v>5003.461538461539</v>
      </c>
      <c r="O779" s="109">
        <f t="shared" si="65"/>
        <v>-2963.3303167420818</v>
      </c>
    </row>
    <row r="780" spans="1:15">
      <c r="A780" s="21" t="s">
        <v>381</v>
      </c>
      <c r="B780" s="21">
        <v>8200</v>
      </c>
      <c r="C780" s="21" t="s">
        <v>353</v>
      </c>
      <c r="D780" s="21" t="s">
        <v>185</v>
      </c>
      <c r="E780" s="110">
        <v>196</v>
      </c>
      <c r="F780" s="110">
        <v>3488.28</v>
      </c>
      <c r="G780" s="110">
        <v>0</v>
      </c>
      <c r="H780" s="110">
        <v>14640.936</v>
      </c>
      <c r="I780" s="110">
        <v>14640.936</v>
      </c>
      <c r="J780" s="110">
        <f t="shared" si="63"/>
        <v>-11152.655999999999</v>
      </c>
      <c r="K780" s="110">
        <f t="shared" si="65"/>
        <v>17797.34693877551</v>
      </c>
      <c r="L780" s="110">
        <f t="shared" si="65"/>
        <v>0</v>
      </c>
      <c r="M780" s="110">
        <f t="shared" si="65"/>
        <v>74698.653061224497</v>
      </c>
      <c r="N780" s="110">
        <f t="shared" si="65"/>
        <v>74698.653061224497</v>
      </c>
      <c r="O780" s="110">
        <f t="shared" si="65"/>
        <v>-56901.306122448972</v>
      </c>
    </row>
    <row r="781" spans="1:15">
      <c r="A781" s="108" t="s">
        <v>381</v>
      </c>
      <c r="B781" s="108">
        <v>8508</v>
      </c>
      <c r="C781" s="108" t="s">
        <v>354</v>
      </c>
      <c r="D781" s="108" t="s">
        <v>195</v>
      </c>
      <c r="E781" s="109">
        <v>194</v>
      </c>
      <c r="F781" s="109">
        <v>0</v>
      </c>
      <c r="G781" s="109">
        <v>0</v>
      </c>
      <c r="H781" s="109">
        <v>708</v>
      </c>
      <c r="I781" s="109">
        <v>708</v>
      </c>
      <c r="J781" s="109">
        <f t="shared" si="63"/>
        <v>-708</v>
      </c>
      <c r="K781" s="109">
        <f t="shared" si="65"/>
        <v>0</v>
      </c>
      <c r="L781" s="109">
        <f t="shared" si="65"/>
        <v>0</v>
      </c>
      <c r="M781" s="109">
        <f t="shared" si="65"/>
        <v>3649.4845360824743</v>
      </c>
      <c r="N781" s="109">
        <f t="shared" si="65"/>
        <v>3649.4845360824743</v>
      </c>
      <c r="O781" s="109">
        <f t="shared" si="65"/>
        <v>-3649.4845360824743</v>
      </c>
    </row>
    <row r="782" spans="1:15">
      <c r="A782" s="21" t="s">
        <v>381</v>
      </c>
      <c r="B782" s="21">
        <v>8509</v>
      </c>
      <c r="C782" s="21" t="s">
        <v>1256</v>
      </c>
      <c r="D782" s="21" t="s">
        <v>214</v>
      </c>
      <c r="E782" s="110">
        <v>185</v>
      </c>
      <c r="F782" s="110">
        <v>813.35599999999999</v>
      </c>
      <c r="G782" s="110">
        <v>0</v>
      </c>
      <c r="H782" s="110">
        <v>3472.34</v>
      </c>
      <c r="I782" s="110">
        <v>3472.34</v>
      </c>
      <c r="J782" s="110">
        <f t="shared" si="63"/>
        <v>-2658.9840000000004</v>
      </c>
      <c r="K782" s="110">
        <f t="shared" si="65"/>
        <v>4396.5189189189196</v>
      </c>
      <c r="L782" s="110">
        <f t="shared" si="65"/>
        <v>0</v>
      </c>
      <c r="M782" s="110">
        <f t="shared" si="65"/>
        <v>18769.405405405407</v>
      </c>
      <c r="N782" s="110">
        <f t="shared" si="65"/>
        <v>18769.405405405407</v>
      </c>
      <c r="O782" s="110">
        <f t="shared" si="65"/>
        <v>-14372.886486486488</v>
      </c>
    </row>
    <row r="783" spans="1:15">
      <c r="A783" s="108" t="s">
        <v>381</v>
      </c>
      <c r="B783" s="108">
        <v>8610</v>
      </c>
      <c r="C783" s="108" t="s">
        <v>355</v>
      </c>
      <c r="D783" s="108" t="s">
        <v>177</v>
      </c>
      <c r="E783" s="109">
        <v>129</v>
      </c>
      <c r="F783" s="109">
        <v>-264</v>
      </c>
      <c r="G783" s="109">
        <v>0</v>
      </c>
      <c r="H783" s="109">
        <v>2036</v>
      </c>
      <c r="I783" s="109">
        <v>2036</v>
      </c>
      <c r="J783" s="109">
        <f t="shared" ref="J783:J792" si="66">F783-I783</f>
        <v>-2300</v>
      </c>
      <c r="K783" s="109">
        <f t="shared" ref="K783:O792" si="67">(F783/$E783)*1000</f>
        <v>-2046.5116279069769</v>
      </c>
      <c r="L783" s="109">
        <f t="shared" si="67"/>
        <v>0</v>
      </c>
      <c r="M783" s="109">
        <f t="shared" si="67"/>
        <v>15782.945736434109</v>
      </c>
      <c r="N783" s="109">
        <f t="shared" si="67"/>
        <v>15782.945736434109</v>
      </c>
      <c r="O783" s="109">
        <f t="shared" si="67"/>
        <v>-17829.457364341084</v>
      </c>
    </row>
    <row r="784" spans="1:15">
      <c r="A784" s="21" t="s">
        <v>381</v>
      </c>
      <c r="B784" s="21">
        <v>8613</v>
      </c>
      <c r="C784" s="21" t="s">
        <v>357</v>
      </c>
      <c r="D784" s="21" t="s">
        <v>187</v>
      </c>
      <c r="E784" s="110">
        <v>109</v>
      </c>
      <c r="F784" s="110">
        <v>-944</v>
      </c>
      <c r="G784" s="110">
        <v>1708</v>
      </c>
      <c r="H784" s="110">
        <v>1617</v>
      </c>
      <c r="I784" s="110">
        <v>3325</v>
      </c>
      <c r="J784" s="110">
        <f t="shared" si="66"/>
        <v>-4269</v>
      </c>
      <c r="K784" s="110">
        <f t="shared" si="67"/>
        <v>-8660.5504587155956</v>
      </c>
      <c r="L784" s="110">
        <f t="shared" si="67"/>
        <v>15669.7247706422</v>
      </c>
      <c r="M784" s="110">
        <f t="shared" si="67"/>
        <v>14834.862385321101</v>
      </c>
      <c r="N784" s="110">
        <f t="shared" si="67"/>
        <v>30504.587155963305</v>
      </c>
      <c r="O784" s="110">
        <f t="shared" si="67"/>
        <v>-39165.137614678897</v>
      </c>
    </row>
    <row r="785" spans="1:15">
      <c r="A785" s="108" t="s">
        <v>381</v>
      </c>
      <c r="B785" s="108">
        <v>8614</v>
      </c>
      <c r="C785" s="108" t="s">
        <v>356</v>
      </c>
      <c r="D785" s="108" t="s">
        <v>213</v>
      </c>
      <c r="E785" s="109">
        <v>108</v>
      </c>
      <c r="F785" s="109">
        <v>-351</v>
      </c>
      <c r="G785" s="109">
        <v>0</v>
      </c>
      <c r="H785" s="109">
        <v>3960</v>
      </c>
      <c r="I785" s="109">
        <v>3960</v>
      </c>
      <c r="J785" s="109">
        <f t="shared" si="66"/>
        <v>-4311</v>
      </c>
      <c r="K785" s="109">
        <f t="shared" si="67"/>
        <v>-3250</v>
      </c>
      <c r="L785" s="109">
        <f t="shared" si="67"/>
        <v>0</v>
      </c>
      <c r="M785" s="109">
        <f t="shared" si="67"/>
        <v>36666.666666666664</v>
      </c>
      <c r="N785" s="109">
        <f t="shared" si="67"/>
        <v>36666.666666666664</v>
      </c>
      <c r="O785" s="109">
        <f t="shared" si="67"/>
        <v>-39916.666666666664</v>
      </c>
    </row>
    <row r="786" spans="1:15">
      <c r="A786" s="21" t="s">
        <v>381</v>
      </c>
      <c r="B786" s="21">
        <v>8710</v>
      </c>
      <c r="C786" s="21" t="s">
        <v>359</v>
      </c>
      <c r="D786" s="21" t="s">
        <v>193</v>
      </c>
      <c r="E786" s="110">
        <v>93</v>
      </c>
      <c r="F786" s="110">
        <v>-649</v>
      </c>
      <c r="G786" s="110">
        <v>0</v>
      </c>
      <c r="H786" s="110">
        <v>2258</v>
      </c>
      <c r="I786" s="110">
        <v>2258</v>
      </c>
      <c r="J786" s="110">
        <f t="shared" si="66"/>
        <v>-2907</v>
      </c>
      <c r="K786" s="110">
        <f t="shared" si="67"/>
        <v>-6978.4946236559144</v>
      </c>
      <c r="L786" s="110">
        <f t="shared" si="67"/>
        <v>0</v>
      </c>
      <c r="M786" s="110">
        <f t="shared" si="67"/>
        <v>24279.569892473119</v>
      </c>
      <c r="N786" s="110">
        <f t="shared" si="67"/>
        <v>24279.569892473119</v>
      </c>
      <c r="O786" s="110">
        <f t="shared" si="67"/>
        <v>-31258.06451612903</v>
      </c>
    </row>
    <row r="787" spans="1:15">
      <c r="A787" s="108" t="s">
        <v>381</v>
      </c>
      <c r="B787" s="108">
        <v>8716</v>
      </c>
      <c r="C787" s="108" t="s">
        <v>358</v>
      </c>
      <c r="D787" s="108" t="s">
        <v>207</v>
      </c>
      <c r="E787" s="109">
        <v>92</v>
      </c>
      <c r="F787" s="109">
        <v>0</v>
      </c>
      <c r="G787" s="109">
        <v>0</v>
      </c>
      <c r="H787" s="109">
        <v>1793</v>
      </c>
      <c r="I787" s="109">
        <v>1793</v>
      </c>
      <c r="J787" s="109">
        <f t="shared" si="66"/>
        <v>-1793</v>
      </c>
      <c r="K787" s="109">
        <f t="shared" si="67"/>
        <v>0</v>
      </c>
      <c r="L787" s="109">
        <f t="shared" si="67"/>
        <v>0</v>
      </c>
      <c r="M787" s="109">
        <f t="shared" si="67"/>
        <v>19489.130434782608</v>
      </c>
      <c r="N787" s="109">
        <f t="shared" si="67"/>
        <v>19489.130434782608</v>
      </c>
      <c r="O787" s="109">
        <f t="shared" si="67"/>
        <v>-19489.130434782608</v>
      </c>
    </row>
    <row r="788" spans="1:15">
      <c r="A788" s="21" t="s">
        <v>381</v>
      </c>
      <c r="B788" s="21">
        <v>8717</v>
      </c>
      <c r="C788" s="21" t="s">
        <v>360</v>
      </c>
      <c r="D788" s="21" t="s">
        <v>212</v>
      </c>
      <c r="E788" s="110">
        <v>76</v>
      </c>
      <c r="F788" s="110">
        <v>-5494</v>
      </c>
      <c r="G788" s="110">
        <v>0</v>
      </c>
      <c r="H788" s="110">
        <v>21678</v>
      </c>
      <c r="I788" s="110">
        <v>21678</v>
      </c>
      <c r="J788" s="110">
        <f t="shared" si="66"/>
        <v>-27172</v>
      </c>
      <c r="K788" s="110">
        <f t="shared" si="67"/>
        <v>-72289.473684210519</v>
      </c>
      <c r="L788" s="110">
        <f t="shared" si="67"/>
        <v>0</v>
      </c>
      <c r="M788" s="110">
        <f t="shared" si="67"/>
        <v>285236.8421052632</v>
      </c>
      <c r="N788" s="110">
        <f t="shared" si="67"/>
        <v>285236.8421052632</v>
      </c>
      <c r="O788" s="110">
        <f t="shared" si="67"/>
        <v>-357526.31578947371</v>
      </c>
    </row>
    <row r="789" spans="1:15">
      <c r="A789" s="108" t="s">
        <v>381</v>
      </c>
      <c r="B789" s="108">
        <v>8719</v>
      </c>
      <c r="C789" s="108" t="s">
        <v>361</v>
      </c>
      <c r="D789" s="108" t="s">
        <v>175</v>
      </c>
      <c r="E789" s="109">
        <v>58</v>
      </c>
      <c r="F789" s="109"/>
      <c r="G789" s="109"/>
      <c r="H789" s="109"/>
      <c r="I789" s="109"/>
      <c r="J789" s="109">
        <f t="shared" si="66"/>
        <v>0</v>
      </c>
      <c r="K789" s="109">
        <f t="shared" si="67"/>
        <v>0</v>
      </c>
      <c r="L789" s="109">
        <f t="shared" si="67"/>
        <v>0</v>
      </c>
      <c r="M789" s="109">
        <f t="shared" si="67"/>
        <v>0</v>
      </c>
      <c r="N789" s="109">
        <f t="shared" si="67"/>
        <v>0</v>
      </c>
      <c r="O789" s="109">
        <f t="shared" si="67"/>
        <v>0</v>
      </c>
    </row>
    <row r="790" spans="1:15">
      <c r="A790" s="21" t="s">
        <v>381</v>
      </c>
      <c r="B790" s="21">
        <v>8720</v>
      </c>
      <c r="C790" s="21" t="s">
        <v>363</v>
      </c>
      <c r="D790" s="21" t="s">
        <v>205</v>
      </c>
      <c r="E790" s="110">
        <v>58</v>
      </c>
      <c r="F790" s="110">
        <v>0</v>
      </c>
      <c r="G790" s="110">
        <v>0</v>
      </c>
      <c r="H790" s="110">
        <v>543.952</v>
      </c>
      <c r="I790" s="110">
        <v>543.952</v>
      </c>
      <c r="J790" s="110">
        <f t="shared" si="66"/>
        <v>-543.952</v>
      </c>
      <c r="K790" s="110">
        <f t="shared" si="67"/>
        <v>0</v>
      </c>
      <c r="L790" s="110">
        <f t="shared" si="67"/>
        <v>0</v>
      </c>
      <c r="M790" s="110">
        <f t="shared" si="67"/>
        <v>9378.4827586206902</v>
      </c>
      <c r="N790" s="110">
        <f t="shared" si="67"/>
        <v>9378.4827586206902</v>
      </c>
      <c r="O790" s="110">
        <f t="shared" si="67"/>
        <v>-9378.4827586206902</v>
      </c>
    </row>
    <row r="791" spans="1:15">
      <c r="A791" s="108" t="s">
        <v>381</v>
      </c>
      <c r="B791" s="108">
        <v>8721</v>
      </c>
      <c r="C791" s="108" t="s">
        <v>362</v>
      </c>
      <c r="D791" s="108" t="s">
        <v>171</v>
      </c>
      <c r="E791" s="109">
        <v>56</v>
      </c>
      <c r="F791" s="109"/>
      <c r="G791" s="109"/>
      <c r="H791" s="109"/>
      <c r="I791" s="109"/>
      <c r="J791" s="109">
        <f t="shared" si="66"/>
        <v>0</v>
      </c>
      <c r="K791" s="109">
        <f t="shared" si="67"/>
        <v>0</v>
      </c>
      <c r="L791" s="109">
        <f t="shared" si="67"/>
        <v>0</v>
      </c>
      <c r="M791" s="109">
        <f t="shared" si="67"/>
        <v>0</v>
      </c>
      <c r="N791" s="109">
        <f t="shared" si="67"/>
        <v>0</v>
      </c>
      <c r="O791" s="109">
        <f t="shared" si="67"/>
        <v>0</v>
      </c>
    </row>
    <row r="792" spans="1:15">
      <c r="A792" s="21" t="s">
        <v>381</v>
      </c>
      <c r="B792" s="21">
        <v>8722</v>
      </c>
      <c r="C792" s="21" t="s">
        <v>364</v>
      </c>
      <c r="D792" s="21" t="s">
        <v>186</v>
      </c>
      <c r="E792" s="110">
        <v>43</v>
      </c>
      <c r="F792" s="110">
        <v>0</v>
      </c>
      <c r="G792" s="110">
        <v>0</v>
      </c>
      <c r="H792" s="110">
        <v>603</v>
      </c>
      <c r="I792" s="110">
        <v>603</v>
      </c>
      <c r="J792" s="110">
        <f t="shared" si="66"/>
        <v>-603</v>
      </c>
      <c r="K792" s="110">
        <f t="shared" si="67"/>
        <v>0</v>
      </c>
      <c r="L792" s="110">
        <f t="shared" si="67"/>
        <v>0</v>
      </c>
      <c r="M792" s="110">
        <f t="shared" si="67"/>
        <v>14023.255813953489</v>
      </c>
      <c r="N792" s="110">
        <f t="shared" si="67"/>
        <v>14023.255813953489</v>
      </c>
      <c r="O792" s="110">
        <f t="shared" si="67"/>
        <v>-14023.255813953489</v>
      </c>
    </row>
    <row r="793" spans="1:15"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</row>
    <row r="794" spans="1:15">
      <c r="E794" s="111">
        <f>SUM(E719:E792)</f>
        <v>348450</v>
      </c>
      <c r="F794" s="111">
        <f t="shared" ref="F794:J794" si="68">SUM(F719:F792)</f>
        <v>498968.93699999998</v>
      </c>
      <c r="G794" s="111">
        <f t="shared" si="68"/>
        <v>1131512.1970000004</v>
      </c>
      <c r="H794" s="111">
        <f t="shared" si="68"/>
        <v>3173773.2280000015</v>
      </c>
      <c r="I794" s="111">
        <f t="shared" si="68"/>
        <v>4305285.4250000007</v>
      </c>
      <c r="J794" s="111">
        <f t="shared" si="68"/>
        <v>-3806316.4880000013</v>
      </c>
      <c r="K794" s="111">
        <f t="shared" ref="K794:O794" si="69">(F794/$E794)*1000</f>
        <v>1431.9671028842013</v>
      </c>
      <c r="L794" s="111">
        <f t="shared" si="69"/>
        <v>3247.2727708423026</v>
      </c>
      <c r="M794" s="111">
        <f t="shared" si="69"/>
        <v>9108.2600889654223</v>
      </c>
      <c r="N794" s="111">
        <f t="shared" si="69"/>
        <v>12355.532859807721</v>
      </c>
      <c r="O794" s="111">
        <f t="shared" si="69"/>
        <v>-10923.565756923523</v>
      </c>
    </row>
    <row r="795" spans="1:15"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</row>
    <row r="796" spans="1:15">
      <c r="D796" s="115" t="s">
        <v>90</v>
      </c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</row>
    <row r="797" spans="1:15">
      <c r="D797" s="116" t="s">
        <v>279</v>
      </c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</row>
    <row r="798" spans="1:15">
      <c r="A798" s="108" t="s">
        <v>382</v>
      </c>
      <c r="B798" s="108">
        <v>0</v>
      </c>
      <c r="C798" s="108" t="s">
        <v>293</v>
      </c>
      <c r="D798" s="108" t="s">
        <v>18</v>
      </c>
      <c r="E798" s="109">
        <v>126041</v>
      </c>
      <c r="F798" s="109">
        <v>46823.593999999997</v>
      </c>
      <c r="G798" s="109">
        <v>83446.948999999993</v>
      </c>
      <c r="H798" s="109">
        <v>139578.59</v>
      </c>
      <c r="I798" s="109">
        <v>223025.53899999999</v>
      </c>
      <c r="J798" s="109">
        <f t="shared" ref="J798:J861" si="70">F798-I798</f>
        <v>-176201.94500000001</v>
      </c>
      <c r="K798" s="109">
        <f t="shared" ref="K798:O829" si="71">(F798/$E798)*1000</f>
        <v>371.4949421220079</v>
      </c>
      <c r="L798" s="109">
        <f t="shared" si="71"/>
        <v>662.06194016232814</v>
      </c>
      <c r="M798" s="109">
        <f t="shared" si="71"/>
        <v>1107.4062408263978</v>
      </c>
      <c r="N798" s="109">
        <f t="shared" si="71"/>
        <v>1769.4681809887259</v>
      </c>
      <c r="O798" s="109">
        <f t="shared" si="71"/>
        <v>-1397.973238866718</v>
      </c>
    </row>
    <row r="799" spans="1:15">
      <c r="A799" s="21" t="s">
        <v>382</v>
      </c>
      <c r="B799" s="21">
        <v>1000</v>
      </c>
      <c r="C799" s="21" t="s">
        <v>294</v>
      </c>
      <c r="D799" s="21" t="s">
        <v>159</v>
      </c>
      <c r="E799" s="110">
        <v>35970</v>
      </c>
      <c r="F799" s="110">
        <v>39587.025999999998</v>
      </c>
      <c r="G799" s="110">
        <v>0</v>
      </c>
      <c r="H799" s="110">
        <v>59285.309000000001</v>
      </c>
      <c r="I799" s="110">
        <v>59285.309000000001</v>
      </c>
      <c r="J799" s="110">
        <f t="shared" si="70"/>
        <v>-19698.283000000003</v>
      </c>
      <c r="K799" s="110">
        <f t="shared" si="71"/>
        <v>1100.5567417292189</v>
      </c>
      <c r="L799" s="110">
        <f t="shared" si="71"/>
        <v>0</v>
      </c>
      <c r="M799" s="110">
        <f t="shared" si="71"/>
        <v>1648.1876285793717</v>
      </c>
      <c r="N799" s="110">
        <f t="shared" si="71"/>
        <v>1648.1876285793717</v>
      </c>
      <c r="O799" s="110">
        <f t="shared" si="71"/>
        <v>-547.63088685015305</v>
      </c>
    </row>
    <row r="800" spans="1:15">
      <c r="A800" s="108" t="s">
        <v>382</v>
      </c>
      <c r="B800" s="108">
        <v>1100</v>
      </c>
      <c r="C800" s="108" t="s">
        <v>295</v>
      </c>
      <c r="D800" s="108" t="s">
        <v>162</v>
      </c>
      <c r="E800" s="109">
        <v>29412</v>
      </c>
      <c r="F800" s="109">
        <v>1331</v>
      </c>
      <c r="G800" s="109">
        <v>-1800.7739999999999</v>
      </c>
      <c r="H800" s="109">
        <v>17373.599999999999</v>
      </c>
      <c r="I800" s="109">
        <v>15572.825999999999</v>
      </c>
      <c r="J800" s="109">
        <f t="shared" si="70"/>
        <v>-14241.825999999999</v>
      </c>
      <c r="K800" s="109">
        <f t="shared" si="71"/>
        <v>45.253637970896229</v>
      </c>
      <c r="L800" s="109">
        <f t="shared" si="71"/>
        <v>-61.225826193390446</v>
      </c>
      <c r="M800" s="109">
        <f t="shared" si="71"/>
        <v>590.69767441860461</v>
      </c>
      <c r="N800" s="109">
        <f t="shared" si="71"/>
        <v>529.47184822521422</v>
      </c>
      <c r="O800" s="109">
        <f t="shared" si="71"/>
        <v>-484.21821025431791</v>
      </c>
    </row>
    <row r="801" spans="1:15">
      <c r="A801" s="21" t="s">
        <v>382</v>
      </c>
      <c r="B801" s="21">
        <v>1300</v>
      </c>
      <c r="C801" s="21" t="s">
        <v>296</v>
      </c>
      <c r="D801" s="21" t="s">
        <v>196</v>
      </c>
      <c r="E801" s="110">
        <v>18787</v>
      </c>
      <c r="F801" s="110">
        <v>37689.002999999997</v>
      </c>
      <c r="G801" s="110">
        <v>80789.042000000001</v>
      </c>
      <c r="H801" s="110">
        <v>152825.42800000001</v>
      </c>
      <c r="I801" s="110">
        <v>233614.47</v>
      </c>
      <c r="J801" s="110">
        <f t="shared" si="70"/>
        <v>-195925.467</v>
      </c>
      <c r="K801" s="110">
        <f t="shared" si="71"/>
        <v>2006.1214137435459</v>
      </c>
      <c r="L801" s="110">
        <f t="shared" si="71"/>
        <v>4300.2630542396346</v>
      </c>
      <c r="M801" s="110">
        <f t="shared" si="71"/>
        <v>8134.6371427050635</v>
      </c>
      <c r="N801" s="110">
        <f t="shared" si="71"/>
        <v>12434.900196944696</v>
      </c>
      <c r="O801" s="110">
        <f t="shared" si="71"/>
        <v>-10428.778783201149</v>
      </c>
    </row>
    <row r="802" spans="1:15">
      <c r="A802" s="108" t="s">
        <v>382</v>
      </c>
      <c r="B802" s="108">
        <v>1400</v>
      </c>
      <c r="C802" s="108" t="s">
        <v>297</v>
      </c>
      <c r="D802" s="108" t="s">
        <v>165</v>
      </c>
      <c r="E802" s="109">
        <v>17805</v>
      </c>
      <c r="F802" s="109">
        <v>3630.172</v>
      </c>
      <c r="G802" s="109">
        <v>15809.005999999999</v>
      </c>
      <c r="H802" s="109">
        <v>16083.541999999999</v>
      </c>
      <c r="I802" s="109">
        <v>31892.547999999999</v>
      </c>
      <c r="J802" s="109">
        <f t="shared" si="70"/>
        <v>-28262.376</v>
      </c>
      <c r="K802" s="109">
        <f t="shared" si="71"/>
        <v>203.88497613030049</v>
      </c>
      <c r="L802" s="109">
        <f t="shared" si="71"/>
        <v>887.89699522605997</v>
      </c>
      <c r="M802" s="109">
        <f t="shared" si="71"/>
        <v>903.3160348216793</v>
      </c>
      <c r="N802" s="109">
        <f t="shared" si="71"/>
        <v>1791.2130300477393</v>
      </c>
      <c r="O802" s="109">
        <f t="shared" si="71"/>
        <v>-1587.3280539174391</v>
      </c>
    </row>
    <row r="803" spans="1:15">
      <c r="A803" s="21" t="s">
        <v>382</v>
      </c>
      <c r="B803" s="21">
        <v>1604</v>
      </c>
      <c r="C803" s="21" t="s">
        <v>298</v>
      </c>
      <c r="D803" s="21" t="s">
        <v>161</v>
      </c>
      <c r="E803" s="110">
        <v>15709</v>
      </c>
      <c r="F803" s="110">
        <v>0</v>
      </c>
      <c r="G803" s="110">
        <v>0</v>
      </c>
      <c r="H803" s="110">
        <v>900</v>
      </c>
      <c r="I803" s="110">
        <v>900</v>
      </c>
      <c r="J803" s="110">
        <f t="shared" si="70"/>
        <v>-900</v>
      </c>
      <c r="K803" s="110">
        <f t="shared" si="71"/>
        <v>0</v>
      </c>
      <c r="L803" s="110">
        <f t="shared" si="71"/>
        <v>0</v>
      </c>
      <c r="M803" s="110">
        <f t="shared" si="71"/>
        <v>57.291998217582275</v>
      </c>
      <c r="N803" s="110">
        <f t="shared" si="71"/>
        <v>57.291998217582275</v>
      </c>
      <c r="O803" s="110">
        <f t="shared" si="71"/>
        <v>-57.291998217582275</v>
      </c>
    </row>
    <row r="804" spans="1:15">
      <c r="A804" s="108" t="s">
        <v>382</v>
      </c>
      <c r="B804" s="108">
        <v>1606</v>
      </c>
      <c r="C804" s="108" t="s">
        <v>299</v>
      </c>
      <c r="D804" s="108" t="s">
        <v>163</v>
      </c>
      <c r="E804" s="109">
        <v>10556</v>
      </c>
      <c r="F804" s="109">
        <v>0</v>
      </c>
      <c r="G804" s="109">
        <v>2503.0169999999998</v>
      </c>
      <c r="H804" s="109">
        <v>5607.0209999999997</v>
      </c>
      <c r="I804" s="109">
        <v>8110.0379999999996</v>
      </c>
      <c r="J804" s="109">
        <f t="shared" si="70"/>
        <v>-8110.0379999999996</v>
      </c>
      <c r="K804" s="109">
        <f t="shared" si="71"/>
        <v>0</v>
      </c>
      <c r="L804" s="109">
        <f t="shared" si="71"/>
        <v>237.11794240242514</v>
      </c>
      <c r="M804" s="109">
        <f t="shared" si="71"/>
        <v>531.16909814323606</v>
      </c>
      <c r="N804" s="109">
        <f t="shared" si="71"/>
        <v>768.28704054566117</v>
      </c>
      <c r="O804" s="109">
        <f t="shared" si="71"/>
        <v>-768.28704054566117</v>
      </c>
    </row>
    <row r="805" spans="1:15">
      <c r="A805" s="21" t="s">
        <v>382</v>
      </c>
      <c r="B805" s="21">
        <v>2000</v>
      </c>
      <c r="C805" s="21" t="s">
        <v>300</v>
      </c>
      <c r="D805" s="21" t="s">
        <v>219</v>
      </c>
      <c r="E805" s="110">
        <v>8995</v>
      </c>
      <c r="F805" s="110">
        <v>1038.4010000000001</v>
      </c>
      <c r="G805" s="110">
        <v>405.25700000000001</v>
      </c>
      <c r="H805" s="110">
        <v>46386.81</v>
      </c>
      <c r="I805" s="110">
        <v>46792.067000000003</v>
      </c>
      <c r="J805" s="110">
        <f t="shared" si="70"/>
        <v>-45753.666000000005</v>
      </c>
      <c r="K805" s="110">
        <f t="shared" si="71"/>
        <v>115.4420233463035</v>
      </c>
      <c r="L805" s="110">
        <f t="shared" si="71"/>
        <v>45.053585325180656</v>
      </c>
      <c r="M805" s="110">
        <f t="shared" si="71"/>
        <v>5156.9549749861035</v>
      </c>
      <c r="N805" s="110">
        <f t="shared" si="71"/>
        <v>5202.0085603112848</v>
      </c>
      <c r="O805" s="110">
        <f t="shared" si="71"/>
        <v>-5086.5665369649814</v>
      </c>
    </row>
    <row r="806" spans="1:15">
      <c r="A806" s="108" t="s">
        <v>382</v>
      </c>
      <c r="B806" s="108">
        <v>2300</v>
      </c>
      <c r="C806" s="108" t="s">
        <v>301</v>
      </c>
      <c r="D806" s="108" t="s">
        <v>170</v>
      </c>
      <c r="E806" s="109">
        <v>7259</v>
      </c>
      <c r="F806" s="109">
        <v>13850.807000000001</v>
      </c>
      <c r="G806" s="109">
        <v>17248.535</v>
      </c>
      <c r="H806" s="109">
        <v>19683.514999999999</v>
      </c>
      <c r="I806" s="109">
        <v>36932.050000000003</v>
      </c>
      <c r="J806" s="109">
        <f t="shared" si="70"/>
        <v>-23081.243000000002</v>
      </c>
      <c r="K806" s="109">
        <f t="shared" si="71"/>
        <v>1908.0874776139965</v>
      </c>
      <c r="L806" s="109">
        <f t="shared" si="71"/>
        <v>2376.1585617853698</v>
      </c>
      <c r="M806" s="109">
        <f t="shared" si="71"/>
        <v>2711.6014602562336</v>
      </c>
      <c r="N806" s="109">
        <f t="shared" si="71"/>
        <v>5087.7600220416034</v>
      </c>
      <c r="O806" s="109">
        <f t="shared" si="71"/>
        <v>-3179.6725444276076</v>
      </c>
    </row>
    <row r="807" spans="1:15">
      <c r="A807" s="21" t="s">
        <v>382</v>
      </c>
      <c r="B807" s="21">
        <v>2503</v>
      </c>
      <c r="C807" s="21" t="s">
        <v>302</v>
      </c>
      <c r="D807" s="21" t="s">
        <v>210</v>
      </c>
      <c r="E807" s="110">
        <v>4777</v>
      </c>
      <c r="F807" s="110">
        <v>6655.7520000000004</v>
      </c>
      <c r="G807" s="110">
        <v>178.33699999999999</v>
      </c>
      <c r="H807" s="110">
        <v>45309.271999999997</v>
      </c>
      <c r="I807" s="110">
        <v>45487.608999999997</v>
      </c>
      <c r="J807" s="110">
        <f t="shared" si="70"/>
        <v>-38831.856999999996</v>
      </c>
      <c r="K807" s="110">
        <f t="shared" si="71"/>
        <v>1393.2911869374086</v>
      </c>
      <c r="L807" s="110">
        <f t="shared" si="71"/>
        <v>37.332426208917724</v>
      </c>
      <c r="M807" s="110">
        <f t="shared" si="71"/>
        <v>9484.8800502407357</v>
      </c>
      <c r="N807" s="110">
        <f t="shared" si="71"/>
        <v>9522.2124764496548</v>
      </c>
      <c r="O807" s="110">
        <f t="shared" si="71"/>
        <v>-8128.9212895122455</v>
      </c>
    </row>
    <row r="808" spans="1:15">
      <c r="A808" s="108" t="s">
        <v>382</v>
      </c>
      <c r="B808" s="108">
        <v>2504</v>
      </c>
      <c r="C808" s="108" t="s">
        <v>303</v>
      </c>
      <c r="D808" s="108" t="s">
        <v>160</v>
      </c>
      <c r="E808" s="109">
        <v>4575</v>
      </c>
      <c r="F808" s="109">
        <v>0</v>
      </c>
      <c r="G808" s="109">
        <v>0</v>
      </c>
      <c r="H808" s="109">
        <v>127.58199999999999</v>
      </c>
      <c r="I808" s="109">
        <v>127.58199999999999</v>
      </c>
      <c r="J808" s="109">
        <f t="shared" si="70"/>
        <v>-127.58199999999999</v>
      </c>
      <c r="K808" s="109">
        <f t="shared" si="71"/>
        <v>0</v>
      </c>
      <c r="L808" s="109">
        <f t="shared" si="71"/>
        <v>0</v>
      </c>
      <c r="M808" s="109">
        <f t="shared" si="71"/>
        <v>27.886775956284151</v>
      </c>
      <c r="N808" s="109">
        <f t="shared" si="71"/>
        <v>27.886775956284151</v>
      </c>
      <c r="O808" s="109">
        <f t="shared" si="71"/>
        <v>-27.886775956284151</v>
      </c>
    </row>
    <row r="809" spans="1:15">
      <c r="A809" s="21" t="s">
        <v>382</v>
      </c>
      <c r="B809" s="21">
        <v>2506</v>
      </c>
      <c r="C809" s="21" t="s">
        <v>305</v>
      </c>
      <c r="D809" s="21" t="s">
        <v>218</v>
      </c>
      <c r="E809" s="110">
        <v>4284</v>
      </c>
      <c r="F809" s="110">
        <v>2629.2959999999998</v>
      </c>
      <c r="G809" s="110">
        <v>2223.2060000000001</v>
      </c>
      <c r="H809" s="110">
        <v>11663.198</v>
      </c>
      <c r="I809" s="110">
        <v>13886.404</v>
      </c>
      <c r="J809" s="110">
        <f t="shared" si="70"/>
        <v>-11257.108</v>
      </c>
      <c r="K809" s="110">
        <f t="shared" si="71"/>
        <v>613.74789915966392</v>
      </c>
      <c r="L809" s="110">
        <f t="shared" si="71"/>
        <v>518.95564892623725</v>
      </c>
      <c r="M809" s="110">
        <f t="shared" si="71"/>
        <v>2722.5018674136322</v>
      </c>
      <c r="N809" s="110">
        <f t="shared" si="71"/>
        <v>3241.4575163398695</v>
      </c>
      <c r="O809" s="110">
        <f t="shared" si="71"/>
        <v>-2627.7096171802054</v>
      </c>
    </row>
    <row r="810" spans="1:15">
      <c r="A810" s="108" t="s">
        <v>382</v>
      </c>
      <c r="B810" s="108">
        <v>3000</v>
      </c>
      <c r="C810" s="108" t="s">
        <v>306</v>
      </c>
      <c r="D810" s="108" t="s">
        <v>189</v>
      </c>
      <c r="E810" s="109">
        <v>3955</v>
      </c>
      <c r="F810" s="109">
        <v>15875.378000000001</v>
      </c>
      <c r="G810" s="109">
        <v>24527.363000000001</v>
      </c>
      <c r="H810" s="109">
        <v>58361.546000000002</v>
      </c>
      <c r="I810" s="109">
        <v>82888.909</v>
      </c>
      <c r="J810" s="109">
        <f t="shared" si="70"/>
        <v>-67013.531000000003</v>
      </c>
      <c r="K810" s="109">
        <f t="shared" si="71"/>
        <v>4014.0020227560058</v>
      </c>
      <c r="L810" s="109">
        <f t="shared" si="71"/>
        <v>6201.6088495575223</v>
      </c>
      <c r="M810" s="109">
        <f t="shared" si="71"/>
        <v>14756.395954487991</v>
      </c>
      <c r="N810" s="109">
        <f t="shared" si="71"/>
        <v>20958.004804045511</v>
      </c>
      <c r="O810" s="109">
        <f t="shared" si="71"/>
        <v>-16944.00278128951</v>
      </c>
    </row>
    <row r="811" spans="1:15">
      <c r="A811" s="21" t="s">
        <v>382</v>
      </c>
      <c r="B811" s="21">
        <v>3506</v>
      </c>
      <c r="C811" s="21" t="s">
        <v>307</v>
      </c>
      <c r="D811" s="21" t="s">
        <v>173</v>
      </c>
      <c r="E811" s="110">
        <v>3745</v>
      </c>
      <c r="F811" s="110">
        <v>4757.1480000000001</v>
      </c>
      <c r="G811" s="110">
        <v>4065.7280000000001</v>
      </c>
      <c r="H811" s="110">
        <v>7521.933</v>
      </c>
      <c r="I811" s="110">
        <v>11587.661</v>
      </c>
      <c r="J811" s="110">
        <f t="shared" si="70"/>
        <v>-6830.5129999999999</v>
      </c>
      <c r="K811" s="110">
        <f t="shared" si="71"/>
        <v>1270.2664886515354</v>
      </c>
      <c r="L811" s="110">
        <f t="shared" si="71"/>
        <v>1085.6416555407209</v>
      </c>
      <c r="M811" s="110">
        <f t="shared" si="71"/>
        <v>2008.5268357810414</v>
      </c>
      <c r="N811" s="110">
        <f t="shared" si="71"/>
        <v>3094.1684913217623</v>
      </c>
      <c r="O811" s="110">
        <f t="shared" si="71"/>
        <v>-1823.9020026702269</v>
      </c>
    </row>
    <row r="812" spans="1:15">
      <c r="A812" s="108" t="s">
        <v>382</v>
      </c>
      <c r="B812" s="108">
        <v>3511</v>
      </c>
      <c r="C812" s="108" t="s">
        <v>308</v>
      </c>
      <c r="D812" s="108" t="s">
        <v>181</v>
      </c>
      <c r="E812" s="109">
        <v>3707</v>
      </c>
      <c r="F812" s="109">
        <v>8504.8510000000006</v>
      </c>
      <c r="G812" s="109">
        <v>13257.74</v>
      </c>
      <c r="H812" s="109">
        <v>37689.040000000001</v>
      </c>
      <c r="I812" s="109">
        <v>50946.78</v>
      </c>
      <c r="J812" s="109">
        <f t="shared" si="70"/>
        <v>-42441.928999999996</v>
      </c>
      <c r="K812" s="109">
        <f t="shared" si="71"/>
        <v>2294.2678715942811</v>
      </c>
      <c r="L812" s="109">
        <f t="shared" si="71"/>
        <v>3576.4067979498245</v>
      </c>
      <c r="M812" s="109">
        <f t="shared" si="71"/>
        <v>10166.992176962503</v>
      </c>
      <c r="N812" s="109">
        <f t="shared" si="71"/>
        <v>13743.398974912328</v>
      </c>
      <c r="O812" s="109">
        <f t="shared" si="71"/>
        <v>-11449.131103318045</v>
      </c>
    </row>
    <row r="813" spans="1:15">
      <c r="A813" s="21" t="s">
        <v>382</v>
      </c>
      <c r="B813" s="21">
        <v>3609</v>
      </c>
      <c r="C813" s="21" t="s">
        <v>309</v>
      </c>
      <c r="D813" s="21" t="s">
        <v>216</v>
      </c>
      <c r="E813" s="110">
        <v>3547</v>
      </c>
      <c r="F813" s="110">
        <v>8399.741</v>
      </c>
      <c r="G813" s="110">
        <v>9459.4310000000005</v>
      </c>
      <c r="H813" s="110">
        <v>56811.165999999997</v>
      </c>
      <c r="I813" s="110">
        <v>66270.596999999994</v>
      </c>
      <c r="J813" s="110">
        <f t="shared" si="70"/>
        <v>-57870.855999999992</v>
      </c>
      <c r="K813" s="110">
        <f t="shared" si="71"/>
        <v>2368.1254581336343</v>
      </c>
      <c r="L813" s="110">
        <f t="shared" si="71"/>
        <v>2666.8821539329015</v>
      </c>
      <c r="M813" s="110">
        <f t="shared" si="71"/>
        <v>16016.680575133914</v>
      </c>
      <c r="N813" s="110">
        <f t="shared" si="71"/>
        <v>18683.562729066813</v>
      </c>
      <c r="O813" s="110">
        <f t="shared" si="71"/>
        <v>-16315.43727093318</v>
      </c>
    </row>
    <row r="814" spans="1:15">
      <c r="A814" s="108" t="s">
        <v>382</v>
      </c>
      <c r="B814" s="108">
        <v>3709</v>
      </c>
      <c r="C814" s="108" t="s">
        <v>310</v>
      </c>
      <c r="D814" s="108" t="s">
        <v>166</v>
      </c>
      <c r="E814" s="109">
        <v>3323</v>
      </c>
      <c r="F814" s="109">
        <v>21498.272000000001</v>
      </c>
      <c r="G814" s="109">
        <v>11570.442999999999</v>
      </c>
      <c r="H814" s="109">
        <v>36877.794000000002</v>
      </c>
      <c r="I814" s="109">
        <v>48448.237000000001</v>
      </c>
      <c r="J814" s="109">
        <f t="shared" si="70"/>
        <v>-26949.965</v>
      </c>
      <c r="K814" s="109">
        <f t="shared" si="71"/>
        <v>6469.5371652121576</v>
      </c>
      <c r="L814" s="109">
        <f t="shared" si="71"/>
        <v>3481.9268733072522</v>
      </c>
      <c r="M814" s="109">
        <f t="shared" si="71"/>
        <v>11097.74119771291</v>
      </c>
      <c r="N814" s="109">
        <f t="shared" si="71"/>
        <v>14579.668071020162</v>
      </c>
      <c r="O814" s="109">
        <f t="shared" si="71"/>
        <v>-8110.1309058080042</v>
      </c>
    </row>
    <row r="815" spans="1:15">
      <c r="A815" s="21" t="s">
        <v>382</v>
      </c>
      <c r="B815" s="21">
        <v>3710</v>
      </c>
      <c r="C815" s="21" t="s">
        <v>311</v>
      </c>
      <c r="D815" s="21" t="s">
        <v>197</v>
      </c>
      <c r="E815" s="110">
        <v>3234</v>
      </c>
      <c r="F815" s="110">
        <v>13942.942999999999</v>
      </c>
      <c r="G815" s="110">
        <v>15238.120999999999</v>
      </c>
      <c r="H815" s="110">
        <v>30237.442999999999</v>
      </c>
      <c r="I815" s="110">
        <v>45475.563999999998</v>
      </c>
      <c r="J815" s="110">
        <f t="shared" si="70"/>
        <v>-31532.620999999999</v>
      </c>
      <c r="K815" s="110">
        <f t="shared" si="71"/>
        <v>4311.3614718614717</v>
      </c>
      <c r="L815" s="110">
        <f t="shared" si="71"/>
        <v>4711.8494124922699</v>
      </c>
      <c r="M815" s="110">
        <f t="shared" si="71"/>
        <v>9349.8586889301168</v>
      </c>
      <c r="N815" s="110">
        <f t="shared" si="71"/>
        <v>14061.708101422386</v>
      </c>
      <c r="O815" s="110">
        <f t="shared" si="71"/>
        <v>-9750.346629560916</v>
      </c>
    </row>
    <row r="816" spans="1:15">
      <c r="A816" s="108" t="s">
        <v>382</v>
      </c>
      <c r="B816" s="108">
        <v>3711</v>
      </c>
      <c r="C816" s="108" t="s">
        <v>312</v>
      </c>
      <c r="D816" s="108" t="s">
        <v>226</v>
      </c>
      <c r="E816" s="109">
        <v>2566</v>
      </c>
      <c r="F816" s="109">
        <v>48961.067999999999</v>
      </c>
      <c r="G816" s="109">
        <v>26934.560000000001</v>
      </c>
      <c r="H816" s="109">
        <v>33168.269999999997</v>
      </c>
      <c r="I816" s="109">
        <v>60102.83</v>
      </c>
      <c r="J816" s="109">
        <f t="shared" si="70"/>
        <v>-11141.762000000002</v>
      </c>
      <c r="K816" s="109">
        <f t="shared" si="71"/>
        <v>19080.696804364768</v>
      </c>
      <c r="L816" s="109">
        <f t="shared" si="71"/>
        <v>10496.710833982852</v>
      </c>
      <c r="M816" s="109">
        <f t="shared" si="71"/>
        <v>12926.060015588464</v>
      </c>
      <c r="N816" s="109">
        <f t="shared" si="71"/>
        <v>23422.77084957132</v>
      </c>
      <c r="O816" s="109">
        <f t="shared" si="71"/>
        <v>-4342.0740452065484</v>
      </c>
    </row>
    <row r="817" spans="1:15">
      <c r="A817" s="21" t="s">
        <v>382</v>
      </c>
      <c r="B817" s="21">
        <v>3713</v>
      </c>
      <c r="C817" s="21" t="s">
        <v>313</v>
      </c>
      <c r="D817" s="21" t="s">
        <v>217</v>
      </c>
      <c r="E817" s="110">
        <v>2306</v>
      </c>
      <c r="F817" s="110">
        <v>3466.5430000000001</v>
      </c>
      <c r="G817" s="110">
        <v>658.12400000000002</v>
      </c>
      <c r="H817" s="110">
        <v>25249.133000000002</v>
      </c>
      <c r="I817" s="110">
        <v>25907.257000000001</v>
      </c>
      <c r="J817" s="110">
        <f t="shared" si="70"/>
        <v>-22440.714</v>
      </c>
      <c r="K817" s="110">
        <f t="shared" si="71"/>
        <v>1503.2710320901997</v>
      </c>
      <c r="L817" s="110">
        <f t="shared" si="71"/>
        <v>285.39635732870772</v>
      </c>
      <c r="M817" s="110">
        <f t="shared" si="71"/>
        <v>10949.320468343452</v>
      </c>
      <c r="N817" s="110">
        <f t="shared" si="71"/>
        <v>11234.71682567216</v>
      </c>
      <c r="O817" s="110">
        <f t="shared" si="71"/>
        <v>-9731.4457935819592</v>
      </c>
    </row>
    <row r="818" spans="1:15">
      <c r="A818" s="108" t="s">
        <v>382</v>
      </c>
      <c r="B818" s="108">
        <v>3714</v>
      </c>
      <c r="C818" s="108" t="s">
        <v>314</v>
      </c>
      <c r="D818" s="108" t="s">
        <v>227</v>
      </c>
      <c r="E818" s="109">
        <v>2111</v>
      </c>
      <c r="F818" s="109">
        <v>2915.1089999999999</v>
      </c>
      <c r="G818" s="109">
        <v>232.66399999999999</v>
      </c>
      <c r="H818" s="109">
        <v>8350.2029999999995</v>
      </c>
      <c r="I818" s="109">
        <v>8582.8670000000002</v>
      </c>
      <c r="J818" s="109">
        <f t="shared" si="70"/>
        <v>-5667.7579999999998</v>
      </c>
      <c r="K818" s="109">
        <f t="shared" si="71"/>
        <v>1380.9137849360493</v>
      </c>
      <c r="L818" s="109">
        <f t="shared" si="71"/>
        <v>110.21506395073425</v>
      </c>
      <c r="M818" s="109">
        <f t="shared" si="71"/>
        <v>3955.5675035528184</v>
      </c>
      <c r="N818" s="109">
        <f t="shared" si="71"/>
        <v>4065.7825675035529</v>
      </c>
      <c r="O818" s="109">
        <f t="shared" si="71"/>
        <v>-2684.8687825675033</v>
      </c>
    </row>
    <row r="819" spans="1:15">
      <c r="A819" s="21" t="s">
        <v>382</v>
      </c>
      <c r="B819" s="21">
        <v>3811</v>
      </c>
      <c r="C819" s="21" t="s">
        <v>315</v>
      </c>
      <c r="D819" s="21" t="s">
        <v>198</v>
      </c>
      <c r="E819" s="110">
        <v>2015</v>
      </c>
      <c r="F819" s="110">
        <v>3671.9850000000001</v>
      </c>
      <c r="G819" s="110">
        <v>8555.0139999999992</v>
      </c>
      <c r="H819" s="110">
        <v>16026.486999999999</v>
      </c>
      <c r="I819" s="110">
        <v>24581.501</v>
      </c>
      <c r="J819" s="110">
        <f t="shared" si="70"/>
        <v>-20909.516</v>
      </c>
      <c r="K819" s="110">
        <f t="shared" si="71"/>
        <v>1822.3250620347396</v>
      </c>
      <c r="L819" s="110">
        <f t="shared" si="71"/>
        <v>4245.6645161290317</v>
      </c>
      <c r="M819" s="110">
        <f t="shared" si="71"/>
        <v>7953.5915632754341</v>
      </c>
      <c r="N819" s="110">
        <f t="shared" si="71"/>
        <v>12199.256079404468</v>
      </c>
      <c r="O819" s="110">
        <f t="shared" si="71"/>
        <v>-10376.931017369727</v>
      </c>
    </row>
    <row r="820" spans="1:15">
      <c r="A820" s="108" t="s">
        <v>382</v>
      </c>
      <c r="B820" s="108">
        <v>4100</v>
      </c>
      <c r="C820" s="108" t="s">
        <v>317</v>
      </c>
      <c r="D820" s="108" t="s">
        <v>199</v>
      </c>
      <c r="E820" s="109">
        <v>1880</v>
      </c>
      <c r="F820" s="109">
        <v>2080.636</v>
      </c>
      <c r="G820" s="109">
        <v>1834.133</v>
      </c>
      <c r="H820" s="109">
        <v>16717.471000000001</v>
      </c>
      <c r="I820" s="109">
        <v>18551.603999999999</v>
      </c>
      <c r="J820" s="109">
        <f t="shared" si="70"/>
        <v>-16470.968000000001</v>
      </c>
      <c r="K820" s="109">
        <f t="shared" si="71"/>
        <v>1106.7212765957445</v>
      </c>
      <c r="L820" s="109">
        <f t="shared" si="71"/>
        <v>975.60265957446813</v>
      </c>
      <c r="M820" s="109">
        <f t="shared" si="71"/>
        <v>8892.2718085106389</v>
      </c>
      <c r="N820" s="109">
        <f t="shared" si="71"/>
        <v>9867.874468085105</v>
      </c>
      <c r="O820" s="109">
        <f t="shared" si="71"/>
        <v>-8761.1531914893621</v>
      </c>
    </row>
    <row r="821" spans="1:15">
      <c r="A821" s="21" t="s">
        <v>382</v>
      </c>
      <c r="B821" s="21">
        <v>4200</v>
      </c>
      <c r="C821" s="21" t="s">
        <v>316</v>
      </c>
      <c r="D821" s="21" t="s">
        <v>223</v>
      </c>
      <c r="E821" s="110">
        <v>1798</v>
      </c>
      <c r="F821" s="110">
        <v>15405.84</v>
      </c>
      <c r="G821" s="110">
        <v>4256.6719999999996</v>
      </c>
      <c r="H821" s="110">
        <v>27982.289000000001</v>
      </c>
      <c r="I821" s="110">
        <v>32238.960999999999</v>
      </c>
      <c r="J821" s="110">
        <f t="shared" si="70"/>
        <v>-16833.120999999999</v>
      </c>
      <c r="K821" s="110">
        <f t="shared" si="71"/>
        <v>8568.3203559510566</v>
      </c>
      <c r="L821" s="110">
        <f t="shared" si="71"/>
        <v>2367.4482758620688</v>
      </c>
      <c r="M821" s="110">
        <f t="shared" si="71"/>
        <v>15563.008342602892</v>
      </c>
      <c r="N821" s="110">
        <f t="shared" si="71"/>
        <v>17930.456618464963</v>
      </c>
      <c r="O821" s="110">
        <f t="shared" si="71"/>
        <v>-9362.1362625139027</v>
      </c>
    </row>
    <row r="822" spans="1:15">
      <c r="A822" s="108" t="s">
        <v>382</v>
      </c>
      <c r="B822" s="108">
        <v>4502</v>
      </c>
      <c r="C822" s="108" t="s">
        <v>1254</v>
      </c>
      <c r="D822" s="108" t="s">
        <v>167</v>
      </c>
      <c r="E822" s="109">
        <v>1779</v>
      </c>
      <c r="F822" s="109">
        <v>0</v>
      </c>
      <c r="G822" s="109">
        <v>0</v>
      </c>
      <c r="H822" s="109">
        <v>25297.266</v>
      </c>
      <c r="I822" s="109">
        <v>25297.266</v>
      </c>
      <c r="J822" s="109">
        <f t="shared" si="70"/>
        <v>-25297.266</v>
      </c>
      <c r="K822" s="109">
        <f t="shared" si="71"/>
        <v>0</v>
      </c>
      <c r="L822" s="109">
        <f t="shared" si="71"/>
        <v>0</v>
      </c>
      <c r="M822" s="109">
        <f t="shared" si="71"/>
        <v>14219.93591905565</v>
      </c>
      <c r="N822" s="109">
        <f t="shared" si="71"/>
        <v>14219.93591905565</v>
      </c>
      <c r="O822" s="109">
        <f t="shared" si="71"/>
        <v>-14219.93591905565</v>
      </c>
    </row>
    <row r="823" spans="1:15">
      <c r="A823" s="21" t="s">
        <v>382</v>
      </c>
      <c r="B823" s="21">
        <v>4604</v>
      </c>
      <c r="C823" s="21" t="s">
        <v>318</v>
      </c>
      <c r="D823" s="21" t="s">
        <v>178</v>
      </c>
      <c r="E823" s="110">
        <v>1641</v>
      </c>
      <c r="F823" s="110">
        <v>27613.172999999999</v>
      </c>
      <c r="G823" s="110">
        <v>5042.0129999999999</v>
      </c>
      <c r="H823" s="110">
        <v>25090.16</v>
      </c>
      <c r="I823" s="110">
        <v>30132.172999999999</v>
      </c>
      <c r="J823" s="110">
        <f t="shared" si="70"/>
        <v>-2519</v>
      </c>
      <c r="K823" s="110">
        <f t="shared" si="71"/>
        <v>16827.040219378428</v>
      </c>
      <c r="L823" s="110">
        <f t="shared" si="71"/>
        <v>3072.5246800731261</v>
      </c>
      <c r="M823" s="110">
        <f t="shared" si="71"/>
        <v>15289.555149299207</v>
      </c>
      <c r="N823" s="110">
        <f t="shared" si="71"/>
        <v>18362.079829372335</v>
      </c>
      <c r="O823" s="110">
        <f t="shared" si="71"/>
        <v>-1535.0396099939062</v>
      </c>
    </row>
    <row r="824" spans="1:15">
      <c r="A824" s="108" t="s">
        <v>382</v>
      </c>
      <c r="B824" s="108">
        <v>4607</v>
      </c>
      <c r="C824" s="108" t="s">
        <v>319</v>
      </c>
      <c r="D824" s="108" t="s">
        <v>224</v>
      </c>
      <c r="E824" s="109">
        <v>1610</v>
      </c>
      <c r="F824" s="109">
        <v>8103.3059999999996</v>
      </c>
      <c r="G824" s="109">
        <v>2371.9209999999998</v>
      </c>
      <c r="H824" s="109">
        <v>16274.678</v>
      </c>
      <c r="I824" s="109">
        <v>18646.598999999998</v>
      </c>
      <c r="J824" s="109">
        <f t="shared" si="70"/>
        <v>-10543.292999999998</v>
      </c>
      <c r="K824" s="109">
        <f t="shared" si="71"/>
        <v>5033.1093167701856</v>
      </c>
      <c r="L824" s="109">
        <f t="shared" si="71"/>
        <v>1473.242857142857</v>
      </c>
      <c r="M824" s="109">
        <f t="shared" si="71"/>
        <v>10108.495652173913</v>
      </c>
      <c r="N824" s="109">
        <f t="shared" si="71"/>
        <v>11581.73850931677</v>
      </c>
      <c r="O824" s="109">
        <f t="shared" si="71"/>
        <v>-6548.6291925465821</v>
      </c>
    </row>
    <row r="825" spans="1:15">
      <c r="A825" s="21" t="s">
        <v>382</v>
      </c>
      <c r="B825" s="21">
        <v>4803</v>
      </c>
      <c r="C825" s="21" t="s">
        <v>1255</v>
      </c>
      <c r="D825" s="21" t="s">
        <v>168</v>
      </c>
      <c r="E825" s="110">
        <v>1595</v>
      </c>
      <c r="F825" s="110">
        <v>9.9</v>
      </c>
      <c r="G825" s="110">
        <v>0</v>
      </c>
      <c r="H825" s="110">
        <v>5033.5200000000004</v>
      </c>
      <c r="I825" s="110">
        <v>5033.5200000000004</v>
      </c>
      <c r="J825" s="110">
        <f t="shared" si="70"/>
        <v>-5023.6200000000008</v>
      </c>
      <c r="K825" s="110">
        <f t="shared" si="71"/>
        <v>6.2068965517241388</v>
      </c>
      <c r="L825" s="110">
        <f t="shared" si="71"/>
        <v>0</v>
      </c>
      <c r="M825" s="110">
        <f t="shared" si="71"/>
        <v>3155.8119122257058</v>
      </c>
      <c r="N825" s="110">
        <f t="shared" si="71"/>
        <v>3155.8119122257058</v>
      </c>
      <c r="O825" s="110">
        <f t="shared" si="71"/>
        <v>-3149.6050156739821</v>
      </c>
    </row>
    <row r="826" spans="1:15">
      <c r="A826" s="108" t="s">
        <v>382</v>
      </c>
      <c r="B826" s="108">
        <v>4901</v>
      </c>
      <c r="C826" s="108" t="s">
        <v>320</v>
      </c>
      <c r="D826" s="108" t="s">
        <v>169</v>
      </c>
      <c r="E826" s="109">
        <v>1268</v>
      </c>
      <c r="F826" s="109">
        <v>0</v>
      </c>
      <c r="G826" s="109">
        <v>0</v>
      </c>
      <c r="H826" s="109">
        <v>107.39</v>
      </c>
      <c r="I826" s="109">
        <v>107.39</v>
      </c>
      <c r="J826" s="109">
        <f t="shared" si="70"/>
        <v>-107.39</v>
      </c>
      <c r="K826" s="109">
        <f t="shared" si="71"/>
        <v>0</v>
      </c>
      <c r="L826" s="109">
        <f t="shared" si="71"/>
        <v>0</v>
      </c>
      <c r="M826" s="109">
        <f t="shared" si="71"/>
        <v>84.69242902208201</v>
      </c>
      <c r="N826" s="109">
        <f t="shared" si="71"/>
        <v>84.69242902208201</v>
      </c>
      <c r="O826" s="109">
        <f t="shared" si="71"/>
        <v>-84.69242902208201</v>
      </c>
    </row>
    <row r="827" spans="1:15">
      <c r="A827" s="21" t="s">
        <v>382</v>
      </c>
      <c r="B827" s="21">
        <v>4902</v>
      </c>
      <c r="C827" s="21" t="s">
        <v>322</v>
      </c>
      <c r="D827" s="21" t="s">
        <v>190</v>
      </c>
      <c r="E827" s="110">
        <v>1193</v>
      </c>
      <c r="F827" s="110">
        <v>12042.252</v>
      </c>
      <c r="G827" s="110">
        <v>879.44100000000003</v>
      </c>
      <c r="H827" s="110">
        <v>34247.587</v>
      </c>
      <c r="I827" s="110">
        <v>35127.027999999998</v>
      </c>
      <c r="J827" s="110">
        <f t="shared" si="70"/>
        <v>-23084.775999999998</v>
      </c>
      <c r="K827" s="110">
        <f t="shared" si="71"/>
        <v>10094.092204526405</v>
      </c>
      <c r="L827" s="110">
        <f t="shared" si="71"/>
        <v>737.16764459346189</v>
      </c>
      <c r="M827" s="110">
        <f t="shared" si="71"/>
        <v>28707.113998323552</v>
      </c>
      <c r="N827" s="110">
        <f t="shared" si="71"/>
        <v>29444.281642917016</v>
      </c>
      <c r="O827" s="110">
        <f t="shared" si="71"/>
        <v>-19350.189438390611</v>
      </c>
    </row>
    <row r="828" spans="1:15">
      <c r="A828" s="108" t="s">
        <v>382</v>
      </c>
      <c r="B828" s="108">
        <v>4911</v>
      </c>
      <c r="C828" s="108" t="s">
        <v>321</v>
      </c>
      <c r="D828" s="108" t="s">
        <v>176</v>
      </c>
      <c r="E828" s="109">
        <v>1177</v>
      </c>
      <c r="F828" s="109">
        <v>14796.422</v>
      </c>
      <c r="G828" s="109">
        <v>8538.2189999999991</v>
      </c>
      <c r="H828" s="109">
        <v>19360.681</v>
      </c>
      <c r="I828" s="109">
        <v>27898.9</v>
      </c>
      <c r="J828" s="109">
        <f t="shared" si="70"/>
        <v>-13102.478000000001</v>
      </c>
      <c r="K828" s="109">
        <f t="shared" si="71"/>
        <v>12571.301614273578</v>
      </c>
      <c r="L828" s="109">
        <f t="shared" si="71"/>
        <v>7254.221750212404</v>
      </c>
      <c r="M828" s="109">
        <f t="shared" si="71"/>
        <v>16449.176720475785</v>
      </c>
      <c r="N828" s="109">
        <f t="shared" si="71"/>
        <v>23703.398470688193</v>
      </c>
      <c r="O828" s="109">
        <f t="shared" si="71"/>
        <v>-11132.096856414615</v>
      </c>
    </row>
    <row r="829" spans="1:15">
      <c r="A829" s="21" t="s">
        <v>382</v>
      </c>
      <c r="B829" s="21">
        <v>5200</v>
      </c>
      <c r="C829" s="21" t="s">
        <v>323</v>
      </c>
      <c r="D829" s="21" t="s">
        <v>230</v>
      </c>
      <c r="E829" s="110">
        <v>1115</v>
      </c>
      <c r="F829" s="110">
        <v>12505.338</v>
      </c>
      <c r="G829" s="110">
        <v>11902.33</v>
      </c>
      <c r="H829" s="110">
        <v>29010.823</v>
      </c>
      <c r="I829" s="110">
        <v>40913.152999999998</v>
      </c>
      <c r="J829" s="110">
        <f t="shared" si="70"/>
        <v>-28407.814999999999</v>
      </c>
      <c r="K829" s="110">
        <f t="shared" si="71"/>
        <v>11215.549775784753</v>
      </c>
      <c r="L829" s="110">
        <f t="shared" si="71"/>
        <v>10674.735426008969</v>
      </c>
      <c r="M829" s="110">
        <f t="shared" si="71"/>
        <v>26018.675336322871</v>
      </c>
      <c r="N829" s="110">
        <f t="shared" si="71"/>
        <v>36693.410762331834</v>
      </c>
      <c r="O829" s="110">
        <f t="shared" si="71"/>
        <v>-25477.860986547086</v>
      </c>
    </row>
    <row r="830" spans="1:15">
      <c r="A830" s="108" t="s">
        <v>382</v>
      </c>
      <c r="B830" s="108">
        <v>5508</v>
      </c>
      <c r="C830" s="108" t="s">
        <v>325</v>
      </c>
      <c r="D830" s="108" t="s">
        <v>184</v>
      </c>
      <c r="E830" s="109">
        <v>1024</v>
      </c>
      <c r="F830" s="109">
        <v>7898.21</v>
      </c>
      <c r="G830" s="109">
        <v>2299.7060000000001</v>
      </c>
      <c r="H830" s="109">
        <v>22265.987000000001</v>
      </c>
      <c r="I830" s="109">
        <v>24565.692999999999</v>
      </c>
      <c r="J830" s="109">
        <f t="shared" si="70"/>
        <v>-16667.483</v>
      </c>
      <c r="K830" s="109">
        <f t="shared" ref="K830:O861" si="72">(F830/$E830)*1000</f>
        <v>7713.095703125</v>
      </c>
      <c r="L830" s="109">
        <f t="shared" si="72"/>
        <v>2245.806640625</v>
      </c>
      <c r="M830" s="109">
        <f t="shared" si="72"/>
        <v>21744.1279296875</v>
      </c>
      <c r="N830" s="109">
        <f t="shared" si="72"/>
        <v>23989.9345703125</v>
      </c>
      <c r="O830" s="109">
        <f t="shared" si="72"/>
        <v>-16276.8388671875</v>
      </c>
    </row>
    <row r="831" spans="1:15">
      <c r="A831" s="21" t="s">
        <v>382</v>
      </c>
      <c r="B831" s="21">
        <v>5604</v>
      </c>
      <c r="C831" s="21" t="s">
        <v>324</v>
      </c>
      <c r="D831" s="21" t="s">
        <v>200</v>
      </c>
      <c r="E831" s="110">
        <v>1016</v>
      </c>
      <c r="F831" s="110">
        <v>18849.268</v>
      </c>
      <c r="G831" s="110">
        <v>424.17200000000003</v>
      </c>
      <c r="H831" s="110">
        <v>20026.147000000001</v>
      </c>
      <c r="I831" s="110">
        <v>20450.319</v>
      </c>
      <c r="J831" s="110">
        <f t="shared" si="70"/>
        <v>-1601.0509999999995</v>
      </c>
      <c r="K831" s="110">
        <f t="shared" si="72"/>
        <v>18552.42913385827</v>
      </c>
      <c r="L831" s="110">
        <f t="shared" si="72"/>
        <v>417.49212598425203</v>
      </c>
      <c r="M831" s="110">
        <f t="shared" si="72"/>
        <v>19710.774606299216</v>
      </c>
      <c r="N831" s="110">
        <f t="shared" si="72"/>
        <v>20128.266732283464</v>
      </c>
      <c r="O831" s="110">
        <f t="shared" si="72"/>
        <v>-1575.8375984251963</v>
      </c>
    </row>
    <row r="832" spans="1:15">
      <c r="A832" s="108" t="s">
        <v>382</v>
      </c>
      <c r="B832" s="108">
        <v>5609</v>
      </c>
      <c r="C832" s="108" t="s">
        <v>328</v>
      </c>
      <c r="D832" s="108" t="s">
        <v>206</v>
      </c>
      <c r="E832" s="109">
        <v>962</v>
      </c>
      <c r="F832" s="109">
        <v>8438.0709999999999</v>
      </c>
      <c r="G832" s="109">
        <v>6187.3019999999997</v>
      </c>
      <c r="H832" s="109">
        <v>19699.938999999998</v>
      </c>
      <c r="I832" s="109">
        <v>25887.241000000002</v>
      </c>
      <c r="J832" s="109">
        <f t="shared" si="70"/>
        <v>-17449.170000000002</v>
      </c>
      <c r="K832" s="109">
        <f t="shared" si="72"/>
        <v>8771.3835758835758</v>
      </c>
      <c r="L832" s="109">
        <f t="shared" si="72"/>
        <v>6431.7068607068604</v>
      </c>
      <c r="M832" s="109">
        <f t="shared" si="72"/>
        <v>20478.107068607067</v>
      </c>
      <c r="N832" s="109">
        <f t="shared" si="72"/>
        <v>26909.813929313932</v>
      </c>
      <c r="O832" s="109">
        <f t="shared" si="72"/>
        <v>-18138.430353430354</v>
      </c>
    </row>
    <row r="833" spans="1:15">
      <c r="A833" s="21" t="s">
        <v>382</v>
      </c>
      <c r="B833" s="21">
        <v>5611</v>
      </c>
      <c r="C833" s="21" t="s">
        <v>326</v>
      </c>
      <c r="D833" s="21" t="s">
        <v>180</v>
      </c>
      <c r="E833" s="110">
        <v>945</v>
      </c>
      <c r="F833" s="110">
        <v>1485.7159999999999</v>
      </c>
      <c r="G833" s="110">
        <v>0</v>
      </c>
      <c r="H833" s="110">
        <v>1464.038</v>
      </c>
      <c r="I833" s="110">
        <v>1464.038</v>
      </c>
      <c r="J833" s="110">
        <f t="shared" si="70"/>
        <v>21.677999999999884</v>
      </c>
      <c r="K833" s="110">
        <f t="shared" si="72"/>
        <v>1572.1862433862432</v>
      </c>
      <c r="L833" s="110">
        <f t="shared" si="72"/>
        <v>0</v>
      </c>
      <c r="M833" s="110">
        <f t="shared" si="72"/>
        <v>1549.2465608465609</v>
      </c>
      <c r="N833" s="110">
        <f t="shared" si="72"/>
        <v>1549.2465608465609</v>
      </c>
      <c r="O833" s="110">
        <f t="shared" si="72"/>
        <v>22.939682539682416</v>
      </c>
    </row>
    <row r="834" spans="1:15">
      <c r="A834" s="108" t="s">
        <v>382</v>
      </c>
      <c r="B834" s="108">
        <v>5612</v>
      </c>
      <c r="C834" s="108" t="s">
        <v>327</v>
      </c>
      <c r="D834" s="108" t="s">
        <v>191</v>
      </c>
      <c r="E834" s="109">
        <v>895</v>
      </c>
      <c r="F834" s="109">
        <v>13735.5</v>
      </c>
      <c r="G834" s="109">
        <v>4475.3819999999996</v>
      </c>
      <c r="H834" s="109">
        <v>27583.598000000002</v>
      </c>
      <c r="I834" s="109">
        <v>32058.98</v>
      </c>
      <c r="J834" s="109">
        <f t="shared" si="70"/>
        <v>-18323.48</v>
      </c>
      <c r="K834" s="109">
        <f t="shared" si="72"/>
        <v>15346.927374301677</v>
      </c>
      <c r="L834" s="109">
        <f t="shared" si="72"/>
        <v>5000.4268156424578</v>
      </c>
      <c r="M834" s="109">
        <f t="shared" si="72"/>
        <v>30819.662569832402</v>
      </c>
      <c r="N834" s="109">
        <f t="shared" si="72"/>
        <v>35820.089385474857</v>
      </c>
      <c r="O834" s="109">
        <f t="shared" si="72"/>
        <v>-20473.162011173183</v>
      </c>
    </row>
    <row r="835" spans="1:15">
      <c r="A835" s="21" t="s">
        <v>382</v>
      </c>
      <c r="B835" s="21">
        <v>5706</v>
      </c>
      <c r="C835" s="21" t="s">
        <v>329</v>
      </c>
      <c r="D835" s="21" t="s">
        <v>174</v>
      </c>
      <c r="E835" s="110">
        <v>877</v>
      </c>
      <c r="F835" s="110">
        <v>3761.9609999999998</v>
      </c>
      <c r="G835" s="110">
        <v>10130.539000000001</v>
      </c>
      <c r="H835" s="110">
        <v>9595.1830000000009</v>
      </c>
      <c r="I835" s="110">
        <v>19725.722000000002</v>
      </c>
      <c r="J835" s="110">
        <f t="shared" si="70"/>
        <v>-15963.761000000002</v>
      </c>
      <c r="K835" s="110">
        <f t="shared" si="72"/>
        <v>4289.5792474344353</v>
      </c>
      <c r="L835" s="110">
        <f t="shared" si="72"/>
        <v>11551.35575826682</v>
      </c>
      <c r="M835" s="110">
        <f t="shared" si="72"/>
        <v>10940.915621436718</v>
      </c>
      <c r="N835" s="110">
        <f t="shared" si="72"/>
        <v>22492.271379703536</v>
      </c>
      <c r="O835" s="110">
        <f t="shared" si="72"/>
        <v>-18202.692132269101</v>
      </c>
    </row>
    <row r="836" spans="1:15">
      <c r="A836" s="108" t="s">
        <v>382</v>
      </c>
      <c r="B836" s="108">
        <v>6000</v>
      </c>
      <c r="C836" s="108" t="s">
        <v>330</v>
      </c>
      <c r="D836" s="108" t="s">
        <v>225</v>
      </c>
      <c r="E836" s="109">
        <v>774</v>
      </c>
      <c r="F836" s="109">
        <v>6713.7650000000003</v>
      </c>
      <c r="G836" s="109">
        <v>607.96299999999997</v>
      </c>
      <c r="H836" s="109">
        <v>17822.541000000001</v>
      </c>
      <c r="I836" s="109">
        <v>18430.504000000001</v>
      </c>
      <c r="J836" s="109">
        <f t="shared" si="70"/>
        <v>-11716.739000000001</v>
      </c>
      <c r="K836" s="109">
        <f t="shared" si="72"/>
        <v>8674.1149870801037</v>
      </c>
      <c r="L836" s="109">
        <f t="shared" si="72"/>
        <v>785.48191214470273</v>
      </c>
      <c r="M836" s="109">
        <f t="shared" si="72"/>
        <v>23026.538759689924</v>
      </c>
      <c r="N836" s="109">
        <f t="shared" si="72"/>
        <v>23812.020671834627</v>
      </c>
      <c r="O836" s="109">
        <f t="shared" si="72"/>
        <v>-15137.905684754523</v>
      </c>
    </row>
    <row r="837" spans="1:15">
      <c r="A837" s="21" t="s">
        <v>382</v>
      </c>
      <c r="B837" s="21">
        <v>6100</v>
      </c>
      <c r="C837" s="21" t="s">
        <v>337</v>
      </c>
      <c r="D837" s="21" t="s">
        <v>229</v>
      </c>
      <c r="E837" s="110">
        <v>690</v>
      </c>
      <c r="F837" s="110">
        <v>15775.334999999999</v>
      </c>
      <c r="G837" s="110">
        <v>4960.5649999999996</v>
      </c>
      <c r="H837" s="110">
        <v>25176.959999999999</v>
      </c>
      <c r="I837" s="110">
        <v>30137.525000000001</v>
      </c>
      <c r="J837" s="110">
        <f t="shared" si="70"/>
        <v>-14362.190000000002</v>
      </c>
      <c r="K837" s="110">
        <f t="shared" si="72"/>
        <v>22862.804347826084</v>
      </c>
      <c r="L837" s="110">
        <f t="shared" si="72"/>
        <v>7189.224637681159</v>
      </c>
      <c r="M837" s="110">
        <f t="shared" si="72"/>
        <v>36488.34782608696</v>
      </c>
      <c r="N837" s="110">
        <f t="shared" si="72"/>
        <v>43677.572463768112</v>
      </c>
      <c r="O837" s="110">
        <f t="shared" si="72"/>
        <v>-20814.768115942035</v>
      </c>
    </row>
    <row r="838" spans="1:15">
      <c r="A838" s="108" t="s">
        <v>382</v>
      </c>
      <c r="B838" s="108">
        <v>6250</v>
      </c>
      <c r="C838" s="108" t="s">
        <v>332</v>
      </c>
      <c r="D838" s="108" t="s">
        <v>209</v>
      </c>
      <c r="E838" s="109">
        <v>676</v>
      </c>
      <c r="F838" s="109">
        <v>24664.879000000001</v>
      </c>
      <c r="G838" s="109">
        <v>21305.885999999999</v>
      </c>
      <c r="H838" s="109">
        <v>17599.368999999999</v>
      </c>
      <c r="I838" s="109">
        <v>38905.254999999997</v>
      </c>
      <c r="J838" s="109">
        <f t="shared" si="70"/>
        <v>-14240.375999999997</v>
      </c>
      <c r="K838" s="109">
        <f t="shared" si="72"/>
        <v>36486.507396449706</v>
      </c>
      <c r="L838" s="109">
        <f t="shared" si="72"/>
        <v>31517.582840236686</v>
      </c>
      <c r="M838" s="109">
        <f t="shared" si="72"/>
        <v>26034.569526627216</v>
      </c>
      <c r="N838" s="109">
        <f t="shared" si="72"/>
        <v>57552.152366863898</v>
      </c>
      <c r="O838" s="109">
        <f t="shared" si="72"/>
        <v>-21065.644970414196</v>
      </c>
    </row>
    <row r="839" spans="1:15">
      <c r="A839" s="21" t="s">
        <v>382</v>
      </c>
      <c r="B839" s="21">
        <v>6400</v>
      </c>
      <c r="C839" s="21" t="s">
        <v>333</v>
      </c>
      <c r="D839" s="21" t="s">
        <v>179</v>
      </c>
      <c r="E839" s="110">
        <v>667</v>
      </c>
      <c r="F839" s="110">
        <v>3741.875</v>
      </c>
      <c r="G839" s="110">
        <v>7160.8779999999997</v>
      </c>
      <c r="H839" s="110">
        <v>15569.376</v>
      </c>
      <c r="I839" s="110">
        <v>22730.254000000001</v>
      </c>
      <c r="J839" s="110">
        <f t="shared" si="70"/>
        <v>-18988.379000000001</v>
      </c>
      <c r="K839" s="110">
        <f t="shared" si="72"/>
        <v>5610.0074962518738</v>
      </c>
      <c r="L839" s="110">
        <f t="shared" si="72"/>
        <v>10735.949025487256</v>
      </c>
      <c r="M839" s="110">
        <f t="shared" si="72"/>
        <v>23342.392803598203</v>
      </c>
      <c r="N839" s="110">
        <f t="shared" si="72"/>
        <v>34078.341829085461</v>
      </c>
      <c r="O839" s="110">
        <f t="shared" si="72"/>
        <v>-28468.334332833587</v>
      </c>
    </row>
    <row r="840" spans="1:15">
      <c r="A840" s="108" t="s">
        <v>382</v>
      </c>
      <c r="B840" s="108">
        <v>6513</v>
      </c>
      <c r="C840" s="108" t="s">
        <v>335</v>
      </c>
      <c r="D840" s="108" t="s">
        <v>211</v>
      </c>
      <c r="E840" s="109">
        <v>655</v>
      </c>
      <c r="F840" s="109">
        <v>63.69</v>
      </c>
      <c r="G840" s="109">
        <v>3431.49</v>
      </c>
      <c r="H840" s="109">
        <v>7880.0649999999996</v>
      </c>
      <c r="I840" s="109">
        <v>11311.555</v>
      </c>
      <c r="J840" s="109">
        <f t="shared" si="70"/>
        <v>-11247.865</v>
      </c>
      <c r="K840" s="109">
        <f t="shared" si="72"/>
        <v>97.236641221374043</v>
      </c>
      <c r="L840" s="109">
        <f t="shared" si="72"/>
        <v>5238.9160305343503</v>
      </c>
      <c r="M840" s="109">
        <f t="shared" si="72"/>
        <v>12030.633587786258</v>
      </c>
      <c r="N840" s="109">
        <f t="shared" si="72"/>
        <v>17269.549618320609</v>
      </c>
      <c r="O840" s="109">
        <f t="shared" si="72"/>
        <v>-17172.312977099235</v>
      </c>
    </row>
    <row r="841" spans="1:15">
      <c r="A841" s="21" t="s">
        <v>382</v>
      </c>
      <c r="B841" s="21">
        <v>6515</v>
      </c>
      <c r="C841" s="21" t="s">
        <v>336</v>
      </c>
      <c r="D841" s="21" t="s">
        <v>172</v>
      </c>
      <c r="E841" s="110">
        <v>648</v>
      </c>
      <c r="F841" s="110">
        <v>8314.116</v>
      </c>
      <c r="G841" s="110">
        <v>61.683</v>
      </c>
      <c r="H841" s="110">
        <v>44304.934999999998</v>
      </c>
      <c r="I841" s="110">
        <v>44366.618000000002</v>
      </c>
      <c r="J841" s="110">
        <f t="shared" si="70"/>
        <v>-36052.502</v>
      </c>
      <c r="K841" s="110">
        <f t="shared" si="72"/>
        <v>12830.425925925927</v>
      </c>
      <c r="L841" s="110">
        <f t="shared" si="72"/>
        <v>95.18981481481481</v>
      </c>
      <c r="M841" s="110">
        <f t="shared" si="72"/>
        <v>68371.813271604929</v>
      </c>
      <c r="N841" s="110">
        <f t="shared" si="72"/>
        <v>68467.003086419747</v>
      </c>
      <c r="O841" s="110">
        <f t="shared" si="72"/>
        <v>-55636.577160493827</v>
      </c>
    </row>
    <row r="842" spans="1:15">
      <c r="A842" s="108" t="s">
        <v>382</v>
      </c>
      <c r="B842" s="108">
        <v>6601</v>
      </c>
      <c r="C842" s="108" t="s">
        <v>334</v>
      </c>
      <c r="D842" s="108" t="s">
        <v>231</v>
      </c>
      <c r="E842" s="109">
        <v>644</v>
      </c>
      <c r="F842" s="109">
        <v>64648.5</v>
      </c>
      <c r="G842" s="109">
        <v>952.48900000000003</v>
      </c>
      <c r="H842" s="109">
        <v>2640.125</v>
      </c>
      <c r="I842" s="109">
        <v>3592.614</v>
      </c>
      <c r="J842" s="109">
        <f t="shared" si="70"/>
        <v>61055.885999999999</v>
      </c>
      <c r="K842" s="109">
        <f t="shared" si="72"/>
        <v>100385.86956521739</v>
      </c>
      <c r="L842" s="109">
        <f t="shared" si="72"/>
        <v>1479.0201863354039</v>
      </c>
      <c r="M842" s="109">
        <f t="shared" si="72"/>
        <v>4099.5729813664593</v>
      </c>
      <c r="N842" s="109">
        <f t="shared" si="72"/>
        <v>5578.5931677018634</v>
      </c>
      <c r="O842" s="109">
        <f t="shared" si="72"/>
        <v>94807.276397515525</v>
      </c>
    </row>
    <row r="843" spans="1:15">
      <c r="A843" s="21" t="s">
        <v>382</v>
      </c>
      <c r="B843" s="21">
        <v>6602</v>
      </c>
      <c r="C843" s="21" t="s">
        <v>331</v>
      </c>
      <c r="D843" s="21" t="s">
        <v>220</v>
      </c>
      <c r="E843" s="110">
        <v>633</v>
      </c>
      <c r="F843" s="110">
        <v>4274.0540000000001</v>
      </c>
      <c r="G843" s="110">
        <v>476.97800000000001</v>
      </c>
      <c r="H843" s="110">
        <v>8614.08</v>
      </c>
      <c r="I843" s="110">
        <v>9091.0580000000009</v>
      </c>
      <c r="J843" s="110">
        <f t="shared" si="70"/>
        <v>-4817.0040000000008</v>
      </c>
      <c r="K843" s="110">
        <f t="shared" si="72"/>
        <v>6752.0600315955771</v>
      </c>
      <c r="L843" s="110">
        <f t="shared" si="72"/>
        <v>753.51974723538706</v>
      </c>
      <c r="M843" s="110">
        <f t="shared" si="72"/>
        <v>13608.341232227489</v>
      </c>
      <c r="N843" s="110">
        <f t="shared" si="72"/>
        <v>14361.860979462877</v>
      </c>
      <c r="O843" s="110">
        <f t="shared" si="72"/>
        <v>-7609.8009478673002</v>
      </c>
    </row>
    <row r="844" spans="1:15">
      <c r="A844" s="108" t="s">
        <v>382</v>
      </c>
      <c r="B844" s="108">
        <v>6607</v>
      </c>
      <c r="C844" s="108" t="s">
        <v>338</v>
      </c>
      <c r="D844" s="108" t="s">
        <v>201</v>
      </c>
      <c r="E844" s="109">
        <v>580</v>
      </c>
      <c r="F844" s="109">
        <v>27.533000000000001</v>
      </c>
      <c r="G844" s="109">
        <v>145.08600000000001</v>
      </c>
      <c r="H844" s="109">
        <v>3669.877</v>
      </c>
      <c r="I844" s="109">
        <v>3814.9630000000002</v>
      </c>
      <c r="J844" s="109">
        <f t="shared" si="70"/>
        <v>-3787.4300000000003</v>
      </c>
      <c r="K844" s="109">
        <f t="shared" si="72"/>
        <v>47.470689655172414</v>
      </c>
      <c r="L844" s="109">
        <f t="shared" si="72"/>
        <v>250.148275862069</v>
      </c>
      <c r="M844" s="109">
        <f t="shared" si="72"/>
        <v>6327.3741379310341</v>
      </c>
      <c r="N844" s="109">
        <f t="shared" si="72"/>
        <v>6577.5224137931036</v>
      </c>
      <c r="O844" s="109">
        <f t="shared" si="72"/>
        <v>-6530.0517241379312</v>
      </c>
    </row>
    <row r="845" spans="1:15">
      <c r="A845" s="21" t="s">
        <v>382</v>
      </c>
      <c r="B845" s="21">
        <v>6611</v>
      </c>
      <c r="C845" s="21" t="s">
        <v>339</v>
      </c>
      <c r="D845" s="21" t="s">
        <v>221</v>
      </c>
      <c r="E845" s="110">
        <v>560</v>
      </c>
      <c r="F845" s="110">
        <v>21573.006000000001</v>
      </c>
      <c r="G845" s="110">
        <v>1666.9010000000001</v>
      </c>
      <c r="H845" s="110">
        <v>40093.07</v>
      </c>
      <c r="I845" s="110">
        <v>41759.970999999998</v>
      </c>
      <c r="J845" s="110">
        <f t="shared" si="70"/>
        <v>-20186.964999999997</v>
      </c>
      <c r="K845" s="110">
        <f t="shared" si="72"/>
        <v>38523.225000000006</v>
      </c>
      <c r="L845" s="110">
        <f t="shared" si="72"/>
        <v>2976.6089285714288</v>
      </c>
      <c r="M845" s="110">
        <f t="shared" si="72"/>
        <v>71594.767857142855</v>
      </c>
      <c r="N845" s="110">
        <f t="shared" si="72"/>
        <v>74571.376785714281</v>
      </c>
      <c r="O845" s="110">
        <f t="shared" si="72"/>
        <v>-36048.151785714283</v>
      </c>
    </row>
    <row r="846" spans="1:15">
      <c r="A846" s="108" t="s">
        <v>382</v>
      </c>
      <c r="B846" s="108">
        <v>6612</v>
      </c>
      <c r="C846" s="108" t="s">
        <v>341</v>
      </c>
      <c r="D846" s="108" t="s">
        <v>204</v>
      </c>
      <c r="E846" s="109">
        <v>493</v>
      </c>
      <c r="F846" s="109">
        <v>2662.0120000000002</v>
      </c>
      <c r="G846" s="109">
        <v>570.303</v>
      </c>
      <c r="H846" s="109">
        <v>5093.2640000000001</v>
      </c>
      <c r="I846" s="109">
        <v>5663.567</v>
      </c>
      <c r="J846" s="109">
        <f t="shared" si="70"/>
        <v>-3001.5549999999998</v>
      </c>
      <c r="K846" s="109">
        <f t="shared" si="72"/>
        <v>5399.6186612576075</v>
      </c>
      <c r="L846" s="109">
        <f t="shared" si="72"/>
        <v>1156.8012170385396</v>
      </c>
      <c r="M846" s="109">
        <f t="shared" si="72"/>
        <v>10331.16430020284</v>
      </c>
      <c r="N846" s="109">
        <f t="shared" si="72"/>
        <v>11487.965517241379</v>
      </c>
      <c r="O846" s="109">
        <f t="shared" si="72"/>
        <v>-6088.346855983772</v>
      </c>
    </row>
    <row r="847" spans="1:15">
      <c r="A847" s="21" t="s">
        <v>382</v>
      </c>
      <c r="B847" s="21">
        <v>6706</v>
      </c>
      <c r="C847" s="21" t="s">
        <v>343</v>
      </c>
      <c r="D847" s="21" t="s">
        <v>202</v>
      </c>
      <c r="E847" s="110">
        <v>483</v>
      </c>
      <c r="F847" s="110">
        <v>0</v>
      </c>
      <c r="G847" s="110">
        <v>0</v>
      </c>
      <c r="H847" s="110">
        <v>1496.9680000000001</v>
      </c>
      <c r="I847" s="110">
        <v>1496.9680000000001</v>
      </c>
      <c r="J847" s="110">
        <f t="shared" si="70"/>
        <v>-1496.9680000000001</v>
      </c>
      <c r="K847" s="110">
        <f t="shared" si="72"/>
        <v>0</v>
      </c>
      <c r="L847" s="110">
        <f t="shared" si="72"/>
        <v>0</v>
      </c>
      <c r="M847" s="110">
        <f t="shared" si="72"/>
        <v>3099.3126293995861</v>
      </c>
      <c r="N847" s="110">
        <f t="shared" si="72"/>
        <v>3099.3126293995861</v>
      </c>
      <c r="O847" s="110">
        <f t="shared" si="72"/>
        <v>-3099.3126293995861</v>
      </c>
    </row>
    <row r="848" spans="1:15">
      <c r="A848" s="108" t="s">
        <v>382</v>
      </c>
      <c r="B848" s="108">
        <v>6709</v>
      </c>
      <c r="C848" s="108" t="s">
        <v>345</v>
      </c>
      <c r="D848" s="108" t="s">
        <v>192</v>
      </c>
      <c r="E848" s="109">
        <v>482</v>
      </c>
      <c r="F848" s="109">
        <v>337.66300000000001</v>
      </c>
      <c r="G848" s="109">
        <v>4032.8919999999998</v>
      </c>
      <c r="H848" s="109">
        <v>7910.2330000000002</v>
      </c>
      <c r="I848" s="109">
        <v>11943.125</v>
      </c>
      <c r="J848" s="109">
        <f t="shared" si="70"/>
        <v>-11605.462</v>
      </c>
      <c r="K848" s="109">
        <f t="shared" si="72"/>
        <v>700.54564315352695</v>
      </c>
      <c r="L848" s="109">
        <f t="shared" si="72"/>
        <v>8366.9958506224048</v>
      </c>
      <c r="M848" s="109">
        <f t="shared" si="72"/>
        <v>16411.271784232365</v>
      </c>
      <c r="N848" s="109">
        <f t="shared" si="72"/>
        <v>24778.267634854772</v>
      </c>
      <c r="O848" s="109">
        <f t="shared" si="72"/>
        <v>-24077.721991701241</v>
      </c>
    </row>
    <row r="849" spans="1:15">
      <c r="A849" s="21" t="s">
        <v>382</v>
      </c>
      <c r="B849" s="21">
        <v>7000</v>
      </c>
      <c r="C849" s="21" t="s">
        <v>340</v>
      </c>
      <c r="D849" s="21" t="s">
        <v>208</v>
      </c>
      <c r="E849" s="110">
        <v>481</v>
      </c>
      <c r="F849" s="110">
        <v>9815.8179999999993</v>
      </c>
      <c r="G849" s="110">
        <v>269.57400000000001</v>
      </c>
      <c r="H849" s="110">
        <v>19964.222000000002</v>
      </c>
      <c r="I849" s="110">
        <v>20233.795999999998</v>
      </c>
      <c r="J849" s="110">
        <f t="shared" si="70"/>
        <v>-10417.977999999999</v>
      </c>
      <c r="K849" s="110">
        <f t="shared" si="72"/>
        <v>20407.106029106028</v>
      </c>
      <c r="L849" s="110">
        <f t="shared" si="72"/>
        <v>560.44490644490656</v>
      </c>
      <c r="M849" s="110">
        <f t="shared" si="72"/>
        <v>41505.659043659041</v>
      </c>
      <c r="N849" s="110">
        <f t="shared" si="72"/>
        <v>42066.103950103941</v>
      </c>
      <c r="O849" s="110">
        <f t="shared" si="72"/>
        <v>-21658.997920997917</v>
      </c>
    </row>
    <row r="850" spans="1:15">
      <c r="A850" s="108" t="s">
        <v>382</v>
      </c>
      <c r="B850" s="108">
        <v>7300</v>
      </c>
      <c r="C850" s="108" t="s">
        <v>342</v>
      </c>
      <c r="D850" s="108" t="s">
        <v>228</v>
      </c>
      <c r="E850" s="109">
        <v>479</v>
      </c>
      <c r="F850" s="109">
        <v>3245.63</v>
      </c>
      <c r="G850" s="109">
        <v>228.93600000000001</v>
      </c>
      <c r="H850" s="109">
        <v>6276.3450000000003</v>
      </c>
      <c r="I850" s="109">
        <v>6505.2809999999999</v>
      </c>
      <c r="J850" s="109">
        <f t="shared" si="70"/>
        <v>-3259.6509999999998</v>
      </c>
      <c r="K850" s="109">
        <f t="shared" si="72"/>
        <v>6775.8455114822555</v>
      </c>
      <c r="L850" s="109">
        <f t="shared" si="72"/>
        <v>477.94572025052196</v>
      </c>
      <c r="M850" s="109">
        <f t="shared" si="72"/>
        <v>13103.016701461378</v>
      </c>
      <c r="N850" s="109">
        <f t="shared" si="72"/>
        <v>13580.9624217119</v>
      </c>
      <c r="O850" s="109">
        <f t="shared" si="72"/>
        <v>-6805.1169102296444</v>
      </c>
    </row>
    <row r="851" spans="1:15">
      <c r="A851" s="21" t="s">
        <v>382</v>
      </c>
      <c r="B851" s="21">
        <v>7502</v>
      </c>
      <c r="C851" s="21" t="s">
        <v>344</v>
      </c>
      <c r="D851" s="21" t="s">
        <v>215</v>
      </c>
      <c r="E851" s="110">
        <v>461</v>
      </c>
      <c r="F851" s="110">
        <v>4033.9969999999998</v>
      </c>
      <c r="G851" s="110">
        <v>7392.0929999999998</v>
      </c>
      <c r="H851" s="110">
        <v>8568.1759999999995</v>
      </c>
      <c r="I851" s="110">
        <v>15960.269</v>
      </c>
      <c r="J851" s="110">
        <f t="shared" si="70"/>
        <v>-11926.272000000001</v>
      </c>
      <c r="K851" s="110">
        <f t="shared" si="72"/>
        <v>8750.5357917570509</v>
      </c>
      <c r="L851" s="110">
        <f t="shared" si="72"/>
        <v>16034.908893709329</v>
      </c>
      <c r="M851" s="110">
        <f t="shared" si="72"/>
        <v>18586.06507592191</v>
      </c>
      <c r="N851" s="110">
        <f t="shared" si="72"/>
        <v>34620.973969631239</v>
      </c>
      <c r="O851" s="110">
        <f t="shared" si="72"/>
        <v>-25870.438177874188</v>
      </c>
    </row>
    <row r="852" spans="1:15">
      <c r="A852" s="108" t="s">
        <v>382</v>
      </c>
      <c r="B852" s="108">
        <v>7505</v>
      </c>
      <c r="C852" s="108" t="s">
        <v>346</v>
      </c>
      <c r="D852" s="108" t="s">
        <v>188</v>
      </c>
      <c r="E852" s="109">
        <v>451</v>
      </c>
      <c r="F852" s="109">
        <v>6134.0079999999998</v>
      </c>
      <c r="G852" s="109">
        <v>541.68499999999995</v>
      </c>
      <c r="H852" s="109">
        <v>8859.5859999999993</v>
      </c>
      <c r="I852" s="109">
        <v>9401.2710000000006</v>
      </c>
      <c r="J852" s="109">
        <f t="shared" si="70"/>
        <v>-3267.2630000000008</v>
      </c>
      <c r="K852" s="109">
        <f t="shared" si="72"/>
        <v>13600.90465631929</v>
      </c>
      <c r="L852" s="109">
        <f t="shared" si="72"/>
        <v>1201.0753880266075</v>
      </c>
      <c r="M852" s="109">
        <f t="shared" si="72"/>
        <v>19644.314855875829</v>
      </c>
      <c r="N852" s="109">
        <f t="shared" si="72"/>
        <v>20845.390243902439</v>
      </c>
      <c r="O852" s="109">
        <f t="shared" si="72"/>
        <v>-7244.4855875831499</v>
      </c>
    </row>
    <row r="853" spans="1:15">
      <c r="A853" s="21" t="s">
        <v>382</v>
      </c>
      <c r="B853" s="21">
        <v>7509</v>
      </c>
      <c r="C853" s="21" t="s">
        <v>347</v>
      </c>
      <c r="D853" s="21" t="s">
        <v>194</v>
      </c>
      <c r="E853" s="110">
        <v>383</v>
      </c>
      <c r="F853" s="110">
        <v>2176.8620000000001</v>
      </c>
      <c r="G853" s="110">
        <v>68.5</v>
      </c>
      <c r="H853" s="110">
        <v>16057.450999999999</v>
      </c>
      <c r="I853" s="110">
        <v>16125.950999999999</v>
      </c>
      <c r="J853" s="110">
        <f t="shared" si="70"/>
        <v>-13949.089</v>
      </c>
      <c r="K853" s="110">
        <f t="shared" si="72"/>
        <v>5683.7127937336809</v>
      </c>
      <c r="L853" s="110">
        <f t="shared" si="72"/>
        <v>178.85117493472586</v>
      </c>
      <c r="M853" s="110">
        <f t="shared" si="72"/>
        <v>41925.459530026113</v>
      </c>
      <c r="N853" s="110">
        <f t="shared" si="72"/>
        <v>42104.31070496083</v>
      </c>
      <c r="O853" s="110">
        <f t="shared" si="72"/>
        <v>-36420.597911227153</v>
      </c>
    </row>
    <row r="854" spans="1:15">
      <c r="A854" s="108" t="s">
        <v>382</v>
      </c>
      <c r="B854" s="108">
        <v>7613</v>
      </c>
      <c r="C854" s="108" t="s">
        <v>348</v>
      </c>
      <c r="D854" s="108" t="s">
        <v>203</v>
      </c>
      <c r="E854" s="109">
        <v>372</v>
      </c>
      <c r="F854" s="109">
        <v>3275.1619999999998</v>
      </c>
      <c r="G854" s="109">
        <v>770.16</v>
      </c>
      <c r="H854" s="109">
        <v>5264.7969999999996</v>
      </c>
      <c r="I854" s="109">
        <v>6034.9570000000003</v>
      </c>
      <c r="J854" s="109">
        <f t="shared" si="70"/>
        <v>-2759.7950000000005</v>
      </c>
      <c r="K854" s="109">
        <f t="shared" si="72"/>
        <v>8804.1989247311813</v>
      </c>
      <c r="L854" s="109">
        <f t="shared" si="72"/>
        <v>2070.3225806451615</v>
      </c>
      <c r="M854" s="109">
        <f t="shared" si="72"/>
        <v>14152.68010752688</v>
      </c>
      <c r="N854" s="109">
        <f t="shared" si="72"/>
        <v>16223.002688172044</v>
      </c>
      <c r="O854" s="109">
        <f t="shared" si="72"/>
        <v>-7418.8037634408611</v>
      </c>
    </row>
    <row r="855" spans="1:15">
      <c r="A855" s="21" t="s">
        <v>382</v>
      </c>
      <c r="B855" s="21">
        <v>7617</v>
      </c>
      <c r="C855" s="21" t="s">
        <v>349</v>
      </c>
      <c r="D855" s="21" t="s">
        <v>182</v>
      </c>
      <c r="E855" s="110">
        <v>275</v>
      </c>
      <c r="F855" s="110">
        <v>8685.6129999999994</v>
      </c>
      <c r="G855" s="110">
        <v>1102.386</v>
      </c>
      <c r="H855" s="110">
        <v>12825.584999999999</v>
      </c>
      <c r="I855" s="110">
        <v>13927.971</v>
      </c>
      <c r="J855" s="110">
        <f t="shared" si="70"/>
        <v>-5242.3580000000002</v>
      </c>
      <c r="K855" s="110">
        <f t="shared" si="72"/>
        <v>31584.047272727272</v>
      </c>
      <c r="L855" s="110">
        <f t="shared" si="72"/>
        <v>4008.676363636363</v>
      </c>
      <c r="M855" s="110">
        <f t="shared" si="72"/>
        <v>46638.490909090906</v>
      </c>
      <c r="N855" s="110">
        <f t="shared" si="72"/>
        <v>50647.167272727274</v>
      </c>
      <c r="O855" s="110">
        <f t="shared" si="72"/>
        <v>-19063.120000000003</v>
      </c>
    </row>
    <row r="856" spans="1:15">
      <c r="A856" s="108" t="s">
        <v>382</v>
      </c>
      <c r="B856" s="108">
        <v>7620</v>
      </c>
      <c r="C856" s="108" t="s">
        <v>351</v>
      </c>
      <c r="D856" s="108" t="s">
        <v>222</v>
      </c>
      <c r="E856" s="109">
        <v>247</v>
      </c>
      <c r="F856" s="109">
        <v>5220.9430000000002</v>
      </c>
      <c r="G856" s="109">
        <v>2248.9580000000001</v>
      </c>
      <c r="H856" s="109">
        <v>11058.062</v>
      </c>
      <c r="I856" s="109">
        <v>13307.02</v>
      </c>
      <c r="J856" s="109">
        <f t="shared" si="70"/>
        <v>-8086.0770000000002</v>
      </c>
      <c r="K856" s="109">
        <f t="shared" si="72"/>
        <v>21137.42105263158</v>
      </c>
      <c r="L856" s="109">
        <f t="shared" si="72"/>
        <v>9105.0931174089073</v>
      </c>
      <c r="M856" s="109">
        <f t="shared" si="72"/>
        <v>44769.481781376518</v>
      </c>
      <c r="N856" s="109">
        <f t="shared" si="72"/>
        <v>53874.574898785424</v>
      </c>
      <c r="O856" s="109">
        <f t="shared" si="72"/>
        <v>-32737.153846153844</v>
      </c>
    </row>
    <row r="857" spans="1:15">
      <c r="A857" s="21" t="s">
        <v>382</v>
      </c>
      <c r="B857" s="21">
        <v>7708</v>
      </c>
      <c r="C857" s="21" t="s">
        <v>350</v>
      </c>
      <c r="D857" s="21" t="s">
        <v>183</v>
      </c>
      <c r="E857" s="110">
        <v>244</v>
      </c>
      <c r="F857" s="110">
        <v>5964.7269999999999</v>
      </c>
      <c r="G857" s="110">
        <v>0</v>
      </c>
      <c r="H857" s="110">
        <v>1921.5139999999999</v>
      </c>
      <c r="I857" s="110">
        <v>1921.5139999999999</v>
      </c>
      <c r="J857" s="110">
        <f t="shared" si="70"/>
        <v>4043.2129999999997</v>
      </c>
      <c r="K857" s="110">
        <f t="shared" si="72"/>
        <v>24445.602459016391</v>
      </c>
      <c r="L857" s="110">
        <f t="shared" si="72"/>
        <v>0</v>
      </c>
      <c r="M857" s="110">
        <f t="shared" si="72"/>
        <v>7875.0573770491801</v>
      </c>
      <c r="N857" s="110">
        <f t="shared" si="72"/>
        <v>7875.0573770491801</v>
      </c>
      <c r="O857" s="110">
        <f t="shared" si="72"/>
        <v>16570.545081967211</v>
      </c>
    </row>
    <row r="858" spans="1:15">
      <c r="A858" s="108" t="s">
        <v>382</v>
      </c>
      <c r="B858" s="108">
        <v>8000</v>
      </c>
      <c r="C858" s="108" t="s">
        <v>352</v>
      </c>
      <c r="D858" s="108" t="s">
        <v>164</v>
      </c>
      <c r="E858" s="109">
        <v>221</v>
      </c>
      <c r="F858" s="109">
        <v>-327.58</v>
      </c>
      <c r="G858" s="109">
        <v>0</v>
      </c>
      <c r="H858" s="109">
        <v>196.05199999999999</v>
      </c>
      <c r="I858" s="109">
        <v>196.05199999999999</v>
      </c>
      <c r="J858" s="109">
        <f t="shared" si="70"/>
        <v>-523.63199999999995</v>
      </c>
      <c r="K858" s="109">
        <f t="shared" si="72"/>
        <v>-1482.262443438914</v>
      </c>
      <c r="L858" s="109">
        <f t="shared" si="72"/>
        <v>0</v>
      </c>
      <c r="M858" s="109">
        <f t="shared" si="72"/>
        <v>887.11312217194575</v>
      </c>
      <c r="N858" s="109">
        <f t="shared" si="72"/>
        <v>887.11312217194575</v>
      </c>
      <c r="O858" s="109">
        <f t="shared" si="72"/>
        <v>-2369.3755656108597</v>
      </c>
    </row>
    <row r="859" spans="1:15">
      <c r="A859" s="21" t="s">
        <v>382</v>
      </c>
      <c r="B859" s="21">
        <v>8200</v>
      </c>
      <c r="C859" s="21" t="s">
        <v>353</v>
      </c>
      <c r="D859" s="21" t="s">
        <v>185</v>
      </c>
      <c r="E859" s="110">
        <v>196</v>
      </c>
      <c r="F859" s="110">
        <v>865.28700000000003</v>
      </c>
      <c r="G859" s="110">
        <v>450.161</v>
      </c>
      <c r="H859" s="110">
        <v>4382.3680000000004</v>
      </c>
      <c r="I859" s="110">
        <v>4832.5290000000005</v>
      </c>
      <c r="J859" s="110">
        <f t="shared" si="70"/>
        <v>-3967.2420000000002</v>
      </c>
      <c r="K859" s="110">
        <f t="shared" si="72"/>
        <v>4414.7295918367345</v>
      </c>
      <c r="L859" s="110">
        <f t="shared" si="72"/>
        <v>2296.7397959183672</v>
      </c>
      <c r="M859" s="110">
        <f t="shared" si="72"/>
        <v>22359.020408163269</v>
      </c>
      <c r="N859" s="110">
        <f t="shared" si="72"/>
        <v>24655.760204081635</v>
      </c>
      <c r="O859" s="110">
        <f t="shared" si="72"/>
        <v>-20241.0306122449</v>
      </c>
    </row>
    <row r="860" spans="1:15">
      <c r="A860" s="108" t="s">
        <v>382</v>
      </c>
      <c r="B860" s="108">
        <v>8508</v>
      </c>
      <c r="C860" s="108" t="s">
        <v>354</v>
      </c>
      <c r="D860" s="108" t="s">
        <v>195</v>
      </c>
      <c r="E860" s="109">
        <v>194</v>
      </c>
      <c r="F860" s="109">
        <v>0</v>
      </c>
      <c r="G860" s="109">
        <v>0</v>
      </c>
      <c r="H860" s="109">
        <v>3044</v>
      </c>
      <c r="I860" s="109">
        <v>3044</v>
      </c>
      <c r="J860" s="109">
        <f t="shared" si="70"/>
        <v>-3044</v>
      </c>
      <c r="K860" s="109">
        <f t="shared" si="72"/>
        <v>0</v>
      </c>
      <c r="L860" s="109">
        <f t="shared" si="72"/>
        <v>0</v>
      </c>
      <c r="M860" s="109">
        <f t="shared" si="72"/>
        <v>15690.721649484536</v>
      </c>
      <c r="N860" s="109">
        <f t="shared" si="72"/>
        <v>15690.721649484536</v>
      </c>
      <c r="O860" s="109">
        <f t="shared" si="72"/>
        <v>-15690.721649484536</v>
      </c>
    </row>
    <row r="861" spans="1:15">
      <c r="A861" s="21" t="s">
        <v>382</v>
      </c>
      <c r="B861" s="21">
        <v>8509</v>
      </c>
      <c r="C861" s="21" t="s">
        <v>1256</v>
      </c>
      <c r="D861" s="21" t="s">
        <v>214</v>
      </c>
      <c r="E861" s="110">
        <v>185</v>
      </c>
      <c r="F861" s="110">
        <v>15445.743</v>
      </c>
      <c r="G861" s="110">
        <v>1064.2629999999999</v>
      </c>
      <c r="H861" s="110">
        <v>10358.587</v>
      </c>
      <c r="I861" s="110">
        <v>11422.85</v>
      </c>
      <c r="J861" s="110">
        <f t="shared" si="70"/>
        <v>4022.893</v>
      </c>
      <c r="K861" s="110">
        <f t="shared" si="72"/>
        <v>83490.502702702695</v>
      </c>
      <c r="L861" s="110">
        <f t="shared" si="72"/>
        <v>5752.7729729729726</v>
      </c>
      <c r="M861" s="110">
        <f t="shared" si="72"/>
        <v>55992.362162162157</v>
      </c>
      <c r="N861" s="110">
        <f t="shared" si="72"/>
        <v>61745.135135135133</v>
      </c>
      <c r="O861" s="110">
        <f t="shared" si="72"/>
        <v>21745.367567567566</v>
      </c>
    </row>
    <row r="862" spans="1:15">
      <c r="A862" s="108" t="s">
        <v>382</v>
      </c>
      <c r="B862" s="108">
        <v>8610</v>
      </c>
      <c r="C862" s="108" t="s">
        <v>355</v>
      </c>
      <c r="D862" s="108" t="s">
        <v>177</v>
      </c>
      <c r="E862" s="109">
        <v>129</v>
      </c>
      <c r="F862" s="109">
        <v>0</v>
      </c>
      <c r="G862" s="109">
        <v>78</v>
      </c>
      <c r="H862" s="109">
        <v>1187</v>
      </c>
      <c r="I862" s="109">
        <v>1265</v>
      </c>
      <c r="J862" s="109">
        <f t="shared" ref="J862:J871" si="73">F862-I862</f>
        <v>-1265</v>
      </c>
      <c r="K862" s="109">
        <f t="shared" ref="K862:O871" si="74">(F862/$E862)*1000</f>
        <v>0</v>
      </c>
      <c r="L862" s="109">
        <f t="shared" si="74"/>
        <v>604.65116279069764</v>
      </c>
      <c r="M862" s="109">
        <f t="shared" si="74"/>
        <v>9201.5503875968989</v>
      </c>
      <c r="N862" s="109">
        <f t="shared" si="74"/>
        <v>9806.2015503875973</v>
      </c>
      <c r="O862" s="109">
        <f t="shared" si="74"/>
        <v>-9806.2015503875973</v>
      </c>
    </row>
    <row r="863" spans="1:15">
      <c r="A863" s="21" t="s">
        <v>382</v>
      </c>
      <c r="B863" s="21">
        <v>8613</v>
      </c>
      <c r="C863" s="21" t="s">
        <v>357</v>
      </c>
      <c r="D863" s="21" t="s">
        <v>187</v>
      </c>
      <c r="E863" s="110">
        <v>109</v>
      </c>
      <c r="F863" s="110">
        <v>-112</v>
      </c>
      <c r="G863" s="110">
        <v>152</v>
      </c>
      <c r="H863" s="110">
        <v>280</v>
      </c>
      <c r="I863" s="110">
        <v>432</v>
      </c>
      <c r="J863" s="110">
        <f t="shared" si="73"/>
        <v>-544</v>
      </c>
      <c r="K863" s="110">
        <f t="shared" si="74"/>
        <v>-1027.5229357798166</v>
      </c>
      <c r="L863" s="110">
        <f t="shared" si="74"/>
        <v>1394.4954128440368</v>
      </c>
      <c r="M863" s="110">
        <f t="shared" si="74"/>
        <v>2568.8073394495414</v>
      </c>
      <c r="N863" s="110">
        <f t="shared" si="74"/>
        <v>3963.3027522935781</v>
      </c>
      <c r="O863" s="110">
        <f t="shared" si="74"/>
        <v>-4990.8256880733952</v>
      </c>
    </row>
    <row r="864" spans="1:15">
      <c r="A864" s="108" t="s">
        <v>382</v>
      </c>
      <c r="B864" s="108">
        <v>8614</v>
      </c>
      <c r="C864" s="108" t="s">
        <v>356</v>
      </c>
      <c r="D864" s="108" t="s">
        <v>213</v>
      </c>
      <c r="E864" s="109">
        <v>108</v>
      </c>
      <c r="F864" s="109">
        <v>-7290</v>
      </c>
      <c r="G864" s="109">
        <v>42</v>
      </c>
      <c r="H864" s="109">
        <v>10363</v>
      </c>
      <c r="I864" s="109">
        <v>10405</v>
      </c>
      <c r="J864" s="109">
        <f t="shared" si="73"/>
        <v>-17695</v>
      </c>
      <c r="K864" s="109">
        <f t="shared" si="74"/>
        <v>-67500</v>
      </c>
      <c r="L864" s="109">
        <f t="shared" si="74"/>
        <v>388.88888888888891</v>
      </c>
      <c r="M864" s="109">
        <f t="shared" si="74"/>
        <v>95953.703703703708</v>
      </c>
      <c r="N864" s="109">
        <f t="shared" si="74"/>
        <v>96342.592592592599</v>
      </c>
      <c r="O864" s="109">
        <f t="shared" si="74"/>
        <v>-163842.59259259258</v>
      </c>
    </row>
    <row r="865" spans="1:15">
      <c r="A865" s="21" t="s">
        <v>382</v>
      </c>
      <c r="B865" s="21">
        <v>8710</v>
      </c>
      <c r="C865" s="21" t="s">
        <v>359</v>
      </c>
      <c r="D865" s="21" t="s">
        <v>193</v>
      </c>
      <c r="E865" s="110">
        <v>93</v>
      </c>
      <c r="F865" s="110">
        <v>-1544</v>
      </c>
      <c r="G865" s="110">
        <v>329</v>
      </c>
      <c r="H865" s="110">
        <v>6477</v>
      </c>
      <c r="I865" s="110">
        <v>6806</v>
      </c>
      <c r="J865" s="110">
        <f t="shared" si="73"/>
        <v>-8350</v>
      </c>
      <c r="K865" s="110">
        <f t="shared" si="74"/>
        <v>-16602.150537634407</v>
      </c>
      <c r="L865" s="110">
        <f t="shared" si="74"/>
        <v>3537.6344086021504</v>
      </c>
      <c r="M865" s="110">
        <f t="shared" si="74"/>
        <v>69645.161290322576</v>
      </c>
      <c r="N865" s="110">
        <f t="shared" si="74"/>
        <v>73182.795698924732</v>
      </c>
      <c r="O865" s="110">
        <f t="shared" si="74"/>
        <v>-89784.946236559132</v>
      </c>
    </row>
    <row r="866" spans="1:15">
      <c r="A866" s="108" t="s">
        <v>382</v>
      </c>
      <c r="B866" s="108">
        <v>8716</v>
      </c>
      <c r="C866" s="108" t="s">
        <v>358</v>
      </c>
      <c r="D866" s="108" t="s">
        <v>207</v>
      </c>
      <c r="E866" s="109">
        <v>92</v>
      </c>
      <c r="F866" s="109">
        <v>65</v>
      </c>
      <c r="G866" s="109">
        <v>0</v>
      </c>
      <c r="H866" s="109">
        <v>533</v>
      </c>
      <c r="I866" s="109">
        <v>533</v>
      </c>
      <c r="J866" s="109">
        <f t="shared" si="73"/>
        <v>-468</v>
      </c>
      <c r="K866" s="109">
        <f t="shared" si="74"/>
        <v>706.52173913043487</v>
      </c>
      <c r="L866" s="109">
        <f t="shared" si="74"/>
        <v>0</v>
      </c>
      <c r="M866" s="109">
        <f t="shared" si="74"/>
        <v>5793.478260869565</v>
      </c>
      <c r="N866" s="109">
        <f t="shared" si="74"/>
        <v>5793.478260869565</v>
      </c>
      <c r="O866" s="109">
        <f t="shared" si="74"/>
        <v>-5086.9565217391309</v>
      </c>
    </row>
    <row r="867" spans="1:15">
      <c r="A867" s="21" t="s">
        <v>382</v>
      </c>
      <c r="B867" s="21">
        <v>8717</v>
      </c>
      <c r="C867" s="21" t="s">
        <v>360</v>
      </c>
      <c r="D867" s="21" t="s">
        <v>212</v>
      </c>
      <c r="E867" s="110">
        <v>76</v>
      </c>
      <c r="F867" s="110">
        <v>-300</v>
      </c>
      <c r="G867" s="110">
        <v>354</v>
      </c>
      <c r="H867" s="110">
        <v>22552</v>
      </c>
      <c r="I867" s="110">
        <v>22906</v>
      </c>
      <c r="J867" s="110">
        <f t="shared" si="73"/>
        <v>-23206</v>
      </c>
      <c r="K867" s="110">
        <f t="shared" si="74"/>
        <v>-3947.3684210526312</v>
      </c>
      <c r="L867" s="110">
        <f t="shared" si="74"/>
        <v>4657.894736842105</v>
      </c>
      <c r="M867" s="110">
        <f t="shared" si="74"/>
        <v>296736.8421052632</v>
      </c>
      <c r="N867" s="110">
        <f t="shared" si="74"/>
        <v>301394.73684210528</v>
      </c>
      <c r="O867" s="110">
        <f t="shared" si="74"/>
        <v>-305342.10526315792</v>
      </c>
    </row>
    <row r="868" spans="1:15">
      <c r="A868" s="108" t="s">
        <v>382</v>
      </c>
      <c r="B868" s="108">
        <v>8719</v>
      </c>
      <c r="C868" s="108" t="s">
        <v>361</v>
      </c>
      <c r="D868" s="108" t="s">
        <v>175</v>
      </c>
      <c r="E868" s="109">
        <v>58</v>
      </c>
      <c r="F868" s="109"/>
      <c r="G868" s="109"/>
      <c r="H868" s="109"/>
      <c r="I868" s="109"/>
      <c r="J868" s="109">
        <f t="shared" si="73"/>
        <v>0</v>
      </c>
      <c r="K868" s="109">
        <f t="shared" si="74"/>
        <v>0</v>
      </c>
      <c r="L868" s="109">
        <f t="shared" si="74"/>
        <v>0</v>
      </c>
      <c r="M868" s="109">
        <f t="shared" si="74"/>
        <v>0</v>
      </c>
      <c r="N868" s="109">
        <f t="shared" si="74"/>
        <v>0</v>
      </c>
      <c r="O868" s="109">
        <f t="shared" si="74"/>
        <v>0</v>
      </c>
    </row>
    <row r="869" spans="1:15">
      <c r="A869" s="21" t="s">
        <v>382</v>
      </c>
      <c r="B869" s="21">
        <v>8720</v>
      </c>
      <c r="C869" s="21" t="s">
        <v>363</v>
      </c>
      <c r="D869" s="21" t="s">
        <v>205</v>
      </c>
      <c r="E869" s="110">
        <v>58</v>
      </c>
      <c r="F869" s="110">
        <v>0</v>
      </c>
      <c r="G869" s="110">
        <v>0</v>
      </c>
      <c r="H869" s="110">
        <v>193.453</v>
      </c>
      <c r="I869" s="110">
        <v>193.453</v>
      </c>
      <c r="J869" s="110">
        <f t="shared" si="73"/>
        <v>-193.453</v>
      </c>
      <c r="K869" s="110">
        <f t="shared" si="74"/>
        <v>0</v>
      </c>
      <c r="L869" s="110">
        <f t="shared" si="74"/>
        <v>0</v>
      </c>
      <c r="M869" s="110">
        <f t="shared" si="74"/>
        <v>3335.3965517241381</v>
      </c>
      <c r="N869" s="110">
        <f t="shared" si="74"/>
        <v>3335.3965517241381</v>
      </c>
      <c r="O869" s="110">
        <f t="shared" si="74"/>
        <v>-3335.3965517241381</v>
      </c>
    </row>
    <row r="870" spans="1:15">
      <c r="A870" s="108" t="s">
        <v>382</v>
      </c>
      <c r="B870" s="108">
        <v>8721</v>
      </c>
      <c r="C870" s="108" t="s">
        <v>362</v>
      </c>
      <c r="D870" s="108" t="s">
        <v>171</v>
      </c>
      <c r="E870" s="109">
        <v>56</v>
      </c>
      <c r="F870" s="109"/>
      <c r="G870" s="109"/>
      <c r="H870" s="109"/>
      <c r="I870" s="109"/>
      <c r="J870" s="109">
        <f t="shared" si="73"/>
        <v>0</v>
      </c>
      <c r="K870" s="109">
        <f t="shared" si="74"/>
        <v>0</v>
      </c>
      <c r="L870" s="109">
        <f t="shared" si="74"/>
        <v>0</v>
      </c>
      <c r="M870" s="109">
        <f t="shared" si="74"/>
        <v>0</v>
      </c>
      <c r="N870" s="109">
        <f t="shared" si="74"/>
        <v>0</v>
      </c>
      <c r="O870" s="109">
        <f t="shared" si="74"/>
        <v>0</v>
      </c>
    </row>
    <row r="871" spans="1:15">
      <c r="A871" s="21" t="s">
        <v>382</v>
      </c>
      <c r="B871" s="21">
        <v>8722</v>
      </c>
      <c r="C871" s="21" t="s">
        <v>364</v>
      </c>
      <c r="D871" s="21" t="s">
        <v>186</v>
      </c>
      <c r="E871" s="110">
        <v>43</v>
      </c>
      <c r="F871" s="110">
        <v>-900</v>
      </c>
      <c r="G871" s="110">
        <v>0</v>
      </c>
      <c r="H871" s="110">
        <v>900</v>
      </c>
      <c r="I871" s="110">
        <v>900</v>
      </c>
      <c r="J871" s="110">
        <f t="shared" si="73"/>
        <v>-1800</v>
      </c>
      <c r="K871" s="110">
        <f t="shared" si="74"/>
        <v>-20930.232558139538</v>
      </c>
      <c r="L871" s="110">
        <f t="shared" si="74"/>
        <v>0</v>
      </c>
      <c r="M871" s="110">
        <f t="shared" si="74"/>
        <v>20930.232558139538</v>
      </c>
      <c r="N871" s="110">
        <f t="shared" si="74"/>
        <v>20930.232558139538</v>
      </c>
      <c r="O871" s="110">
        <f t="shared" si="74"/>
        <v>-41860.465116279076</v>
      </c>
    </row>
    <row r="872" spans="1:15"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</row>
    <row r="873" spans="1:15">
      <c r="E873" s="111">
        <f>SUM(E798:E871)</f>
        <v>348450</v>
      </c>
      <c r="F873" s="111">
        <f t="shared" ref="F873:J873" si="75">SUM(F798:F871)</f>
        <v>639205.32000000007</v>
      </c>
      <c r="G873" s="111">
        <f t="shared" si="75"/>
        <v>434108.42300000001</v>
      </c>
      <c r="H873" s="111">
        <f t="shared" si="75"/>
        <v>1474006.6999999997</v>
      </c>
      <c r="I873" s="111">
        <f t="shared" si="75"/>
        <v>1908115.122999999</v>
      </c>
      <c r="J873" s="111">
        <f t="shared" si="75"/>
        <v>-1268909.8030000003</v>
      </c>
      <c r="K873" s="111">
        <f t="shared" ref="K873:O873" si="76">(F873/$E873)*1000</f>
        <v>1834.4247955230308</v>
      </c>
      <c r="L873" s="111">
        <f t="shared" si="76"/>
        <v>1245.8270139187832</v>
      </c>
      <c r="M873" s="111">
        <f t="shared" si="76"/>
        <v>4230.1813746592043</v>
      </c>
      <c r="N873" s="111">
        <f t="shared" si="76"/>
        <v>5476.008388577985</v>
      </c>
      <c r="O873" s="111">
        <f t="shared" si="76"/>
        <v>-3641.5835930549588</v>
      </c>
    </row>
    <row r="874" spans="1:15"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</row>
    <row r="875" spans="1:15">
      <c r="D875" s="115" t="s">
        <v>92</v>
      </c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</row>
    <row r="876" spans="1:15">
      <c r="D876" s="116" t="s">
        <v>279</v>
      </c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</row>
    <row r="877" spans="1:15">
      <c r="A877" s="108" t="s">
        <v>383</v>
      </c>
      <c r="B877" s="108">
        <v>0</v>
      </c>
      <c r="C877" s="108" t="s">
        <v>293</v>
      </c>
      <c r="D877" s="108" t="s">
        <v>18</v>
      </c>
      <c r="E877" s="109">
        <v>126041</v>
      </c>
      <c r="F877" s="109">
        <v>1711037.848</v>
      </c>
      <c r="G877" s="109">
        <v>3282625.3</v>
      </c>
      <c r="H877" s="109">
        <v>4061678.801</v>
      </c>
      <c r="I877" s="109">
        <v>7344304.1009999998</v>
      </c>
      <c r="J877" s="109">
        <f t="shared" ref="J877:J940" si="77">F877-I877</f>
        <v>-5633266.2529999996</v>
      </c>
      <c r="K877" s="109">
        <f t="shared" ref="K877:O908" si="78">(F877/$E877)*1000</f>
        <v>13575.248117675994</v>
      </c>
      <c r="L877" s="109">
        <f t="shared" si="78"/>
        <v>26044.107076268832</v>
      </c>
      <c r="M877" s="109">
        <f t="shared" si="78"/>
        <v>32225.060107425365</v>
      </c>
      <c r="N877" s="109">
        <f t="shared" si="78"/>
        <v>58269.167183694197</v>
      </c>
      <c r="O877" s="109">
        <f t="shared" si="78"/>
        <v>-44693.919066018199</v>
      </c>
    </row>
    <row r="878" spans="1:15">
      <c r="A878" s="21" t="s">
        <v>383</v>
      </c>
      <c r="B878" s="21">
        <v>1000</v>
      </c>
      <c r="C878" s="21" t="s">
        <v>294</v>
      </c>
      <c r="D878" s="21" t="s">
        <v>159</v>
      </c>
      <c r="E878" s="110">
        <v>35970</v>
      </c>
      <c r="F878" s="110">
        <v>648110.70299999998</v>
      </c>
      <c r="G878" s="110">
        <v>1296679.111</v>
      </c>
      <c r="H878" s="110">
        <v>885214.28799999994</v>
      </c>
      <c r="I878" s="110">
        <v>2181893.3990000002</v>
      </c>
      <c r="J878" s="110">
        <f t="shared" si="77"/>
        <v>-1533782.6960000002</v>
      </c>
      <c r="K878" s="110">
        <f t="shared" si="78"/>
        <v>18018.090158465388</v>
      </c>
      <c r="L878" s="110">
        <f t="shared" si="78"/>
        <v>36048.904948568248</v>
      </c>
      <c r="M878" s="110">
        <f t="shared" si="78"/>
        <v>24609.793939393938</v>
      </c>
      <c r="N878" s="110">
        <f t="shared" si="78"/>
        <v>60658.698887962193</v>
      </c>
      <c r="O878" s="110">
        <f t="shared" si="78"/>
        <v>-42640.608729496809</v>
      </c>
    </row>
    <row r="879" spans="1:15">
      <c r="A879" s="108" t="s">
        <v>383</v>
      </c>
      <c r="B879" s="108">
        <v>1100</v>
      </c>
      <c r="C879" s="108" t="s">
        <v>295</v>
      </c>
      <c r="D879" s="108" t="s">
        <v>162</v>
      </c>
      <c r="E879" s="109">
        <v>29412</v>
      </c>
      <c r="F879" s="109">
        <v>84356.922999999995</v>
      </c>
      <c r="G879" s="109">
        <v>522512.821</v>
      </c>
      <c r="H879" s="109">
        <v>576331.446</v>
      </c>
      <c r="I879" s="109">
        <v>1098844.267</v>
      </c>
      <c r="J879" s="109">
        <f t="shared" si="77"/>
        <v>-1014487.344</v>
      </c>
      <c r="K879" s="109">
        <f t="shared" si="78"/>
        <v>2868.112437100503</v>
      </c>
      <c r="L879" s="109">
        <f t="shared" si="78"/>
        <v>17765.293791649667</v>
      </c>
      <c r="M879" s="109">
        <f t="shared" si="78"/>
        <v>19595.112403100775</v>
      </c>
      <c r="N879" s="109">
        <f t="shared" si="78"/>
        <v>37360.406194750438</v>
      </c>
      <c r="O879" s="109">
        <f t="shared" si="78"/>
        <v>-34492.293757649939</v>
      </c>
    </row>
    <row r="880" spans="1:15">
      <c r="A880" s="21" t="s">
        <v>383</v>
      </c>
      <c r="B880" s="21">
        <v>1300</v>
      </c>
      <c r="C880" s="21" t="s">
        <v>296</v>
      </c>
      <c r="D880" s="21" t="s">
        <v>196</v>
      </c>
      <c r="E880" s="110">
        <v>18787</v>
      </c>
      <c r="F880" s="110">
        <v>272241.07900000003</v>
      </c>
      <c r="G880" s="110">
        <v>561182.72900000005</v>
      </c>
      <c r="H880" s="110">
        <v>473316.016</v>
      </c>
      <c r="I880" s="110">
        <v>1034498.745</v>
      </c>
      <c r="J880" s="110">
        <f t="shared" si="77"/>
        <v>-762257.66599999997</v>
      </c>
      <c r="K880" s="110">
        <f t="shared" si="78"/>
        <v>14490.928780539736</v>
      </c>
      <c r="L880" s="110">
        <f t="shared" si="78"/>
        <v>29870.800500345988</v>
      </c>
      <c r="M880" s="110">
        <f t="shared" si="78"/>
        <v>25193.805077979454</v>
      </c>
      <c r="N880" s="110">
        <f t="shared" si="78"/>
        <v>55064.605578325434</v>
      </c>
      <c r="O880" s="110">
        <f t="shared" si="78"/>
        <v>-40573.676797785702</v>
      </c>
    </row>
    <row r="881" spans="1:15">
      <c r="A881" s="108" t="s">
        <v>383</v>
      </c>
      <c r="B881" s="108">
        <v>1400</v>
      </c>
      <c r="C881" s="108" t="s">
        <v>297</v>
      </c>
      <c r="D881" s="108" t="s">
        <v>165</v>
      </c>
      <c r="E881" s="109">
        <v>17805</v>
      </c>
      <c r="F881" s="109">
        <v>177252.149</v>
      </c>
      <c r="G881" s="109">
        <v>489852.04399999999</v>
      </c>
      <c r="H881" s="109">
        <v>423369.71100000001</v>
      </c>
      <c r="I881" s="109">
        <v>913221.755</v>
      </c>
      <c r="J881" s="109">
        <f t="shared" si="77"/>
        <v>-735969.60600000003</v>
      </c>
      <c r="K881" s="109">
        <f t="shared" si="78"/>
        <v>9955.1894973322105</v>
      </c>
      <c r="L881" s="109">
        <f t="shared" si="78"/>
        <v>27512.049648975008</v>
      </c>
      <c r="M881" s="109">
        <f t="shared" si="78"/>
        <v>23778.135973041281</v>
      </c>
      <c r="N881" s="109">
        <f t="shared" si="78"/>
        <v>51290.185622016288</v>
      </c>
      <c r="O881" s="109">
        <f t="shared" si="78"/>
        <v>-41334.996124684083</v>
      </c>
    </row>
    <row r="882" spans="1:15">
      <c r="A882" s="21" t="s">
        <v>383</v>
      </c>
      <c r="B882" s="21">
        <v>1604</v>
      </c>
      <c r="C882" s="21" t="s">
        <v>298</v>
      </c>
      <c r="D882" s="21" t="s">
        <v>161</v>
      </c>
      <c r="E882" s="110">
        <v>15709</v>
      </c>
      <c r="F882" s="110">
        <v>232576.473</v>
      </c>
      <c r="G882" s="110">
        <v>420328.30699999997</v>
      </c>
      <c r="H882" s="110">
        <v>387118.21799999999</v>
      </c>
      <c r="I882" s="110">
        <v>807446.52500000002</v>
      </c>
      <c r="J882" s="110">
        <f t="shared" si="77"/>
        <v>-574870.05200000003</v>
      </c>
      <c r="K882" s="110">
        <f t="shared" si="78"/>
        <v>14805.300973963969</v>
      </c>
      <c r="L882" s="110">
        <f t="shared" si="78"/>
        <v>26757.165128270415</v>
      </c>
      <c r="M882" s="110">
        <f t="shared" si="78"/>
        <v>24643.084728499583</v>
      </c>
      <c r="N882" s="110">
        <f t="shared" si="78"/>
        <v>51400.249856770002</v>
      </c>
      <c r="O882" s="110">
        <f t="shared" si="78"/>
        <v>-36594.948882806035</v>
      </c>
    </row>
    <row r="883" spans="1:15">
      <c r="A883" s="108" t="s">
        <v>383</v>
      </c>
      <c r="B883" s="108">
        <v>1606</v>
      </c>
      <c r="C883" s="108" t="s">
        <v>299</v>
      </c>
      <c r="D883" s="108" t="s">
        <v>163</v>
      </c>
      <c r="E883" s="109">
        <v>10556</v>
      </c>
      <c r="F883" s="109">
        <v>89097.482999999993</v>
      </c>
      <c r="G883" s="109">
        <v>280933.783</v>
      </c>
      <c r="H883" s="109">
        <v>217054.49799999999</v>
      </c>
      <c r="I883" s="109">
        <v>497988.28100000002</v>
      </c>
      <c r="J883" s="109">
        <f t="shared" si="77"/>
        <v>-408890.79800000001</v>
      </c>
      <c r="K883" s="109">
        <f t="shared" si="78"/>
        <v>8440.45879120879</v>
      </c>
      <c r="L883" s="109">
        <f t="shared" si="78"/>
        <v>26613.658866995072</v>
      </c>
      <c r="M883" s="109">
        <f t="shared" si="78"/>
        <v>20562.191928760891</v>
      </c>
      <c r="N883" s="109">
        <f t="shared" si="78"/>
        <v>47175.85079575597</v>
      </c>
      <c r="O883" s="109">
        <f t="shared" si="78"/>
        <v>-38735.392004547182</v>
      </c>
    </row>
    <row r="884" spans="1:15">
      <c r="A884" s="21" t="s">
        <v>383</v>
      </c>
      <c r="B884" s="21">
        <v>2000</v>
      </c>
      <c r="C884" s="21" t="s">
        <v>300</v>
      </c>
      <c r="D884" s="21" t="s">
        <v>219</v>
      </c>
      <c r="E884" s="110">
        <v>8995</v>
      </c>
      <c r="F884" s="110">
        <v>171167.18700000001</v>
      </c>
      <c r="G884" s="110">
        <v>189674.76699999999</v>
      </c>
      <c r="H884" s="110">
        <v>278287.592</v>
      </c>
      <c r="I884" s="110">
        <v>467962.359</v>
      </c>
      <c r="J884" s="110">
        <f t="shared" si="77"/>
        <v>-296795.17200000002</v>
      </c>
      <c r="K884" s="110">
        <f t="shared" si="78"/>
        <v>19029.148082267926</v>
      </c>
      <c r="L884" s="110">
        <f t="shared" si="78"/>
        <v>21086.688938299056</v>
      </c>
      <c r="M884" s="110">
        <f t="shared" si="78"/>
        <v>30938.031350750418</v>
      </c>
      <c r="N884" s="110">
        <f t="shared" si="78"/>
        <v>52024.720289049466</v>
      </c>
      <c r="O884" s="110">
        <f t="shared" si="78"/>
        <v>-32995.572206781544</v>
      </c>
    </row>
    <row r="885" spans="1:15">
      <c r="A885" s="108" t="s">
        <v>383</v>
      </c>
      <c r="B885" s="108">
        <v>2300</v>
      </c>
      <c r="C885" s="108" t="s">
        <v>301</v>
      </c>
      <c r="D885" s="108" t="s">
        <v>170</v>
      </c>
      <c r="E885" s="109">
        <v>7259</v>
      </c>
      <c r="F885" s="109">
        <v>48279.661999999997</v>
      </c>
      <c r="G885" s="109">
        <v>194923.109</v>
      </c>
      <c r="H885" s="109">
        <v>179208.77100000001</v>
      </c>
      <c r="I885" s="109">
        <v>374131.88</v>
      </c>
      <c r="J885" s="109">
        <f t="shared" si="77"/>
        <v>-325852.21799999999</v>
      </c>
      <c r="K885" s="109">
        <f t="shared" si="78"/>
        <v>6651.0073012811681</v>
      </c>
      <c r="L885" s="109">
        <f t="shared" si="78"/>
        <v>26852.611792257885</v>
      </c>
      <c r="M885" s="109">
        <f t="shared" si="78"/>
        <v>24687.804243008683</v>
      </c>
      <c r="N885" s="109">
        <f t="shared" si="78"/>
        <v>51540.416035266564</v>
      </c>
      <c r="O885" s="109">
        <f t="shared" si="78"/>
        <v>-44889.408733985401</v>
      </c>
    </row>
    <row r="886" spans="1:15">
      <c r="A886" s="21" t="s">
        <v>383</v>
      </c>
      <c r="B886" s="21">
        <v>2503</v>
      </c>
      <c r="C886" s="21" t="s">
        <v>302</v>
      </c>
      <c r="D886" s="21" t="s">
        <v>210</v>
      </c>
      <c r="E886" s="110">
        <v>4777</v>
      </c>
      <c r="F886" s="110">
        <v>145507.19699999999</v>
      </c>
      <c r="G886" s="110">
        <v>203540.23699999999</v>
      </c>
      <c r="H886" s="110">
        <v>139771.60999999999</v>
      </c>
      <c r="I886" s="110">
        <v>343311.84700000001</v>
      </c>
      <c r="J886" s="110">
        <f t="shared" si="77"/>
        <v>-197804.65000000002</v>
      </c>
      <c r="K886" s="110">
        <f t="shared" si="78"/>
        <v>30459.953317981995</v>
      </c>
      <c r="L886" s="110">
        <f t="shared" si="78"/>
        <v>42608.381201590957</v>
      </c>
      <c r="M886" s="110">
        <f t="shared" si="78"/>
        <v>29259.286162863722</v>
      </c>
      <c r="N886" s="110">
        <f t="shared" si="78"/>
        <v>71867.667364454668</v>
      </c>
      <c r="O886" s="110">
        <f t="shared" si="78"/>
        <v>-41407.714046472684</v>
      </c>
    </row>
    <row r="887" spans="1:15">
      <c r="A887" s="108" t="s">
        <v>383</v>
      </c>
      <c r="B887" s="108">
        <v>2504</v>
      </c>
      <c r="C887" s="108" t="s">
        <v>303</v>
      </c>
      <c r="D887" s="108" t="s">
        <v>160</v>
      </c>
      <c r="E887" s="109">
        <v>4575</v>
      </c>
      <c r="F887" s="109">
        <v>147361.60000000001</v>
      </c>
      <c r="G887" s="109">
        <v>151456.677</v>
      </c>
      <c r="H887" s="109">
        <v>188567.84899999999</v>
      </c>
      <c r="I887" s="109">
        <v>340024.52600000001</v>
      </c>
      <c r="J887" s="109">
        <f t="shared" si="77"/>
        <v>-192662.92600000001</v>
      </c>
      <c r="K887" s="109">
        <f t="shared" si="78"/>
        <v>32210.185792349726</v>
      </c>
      <c r="L887" s="109">
        <f t="shared" si="78"/>
        <v>33105.28459016393</v>
      </c>
      <c r="M887" s="109">
        <f t="shared" si="78"/>
        <v>41217.016174863391</v>
      </c>
      <c r="N887" s="109">
        <f t="shared" si="78"/>
        <v>74322.300765027321</v>
      </c>
      <c r="O887" s="109">
        <f t="shared" si="78"/>
        <v>-42112.114972677598</v>
      </c>
    </row>
    <row r="888" spans="1:15">
      <c r="A888" s="21" t="s">
        <v>383</v>
      </c>
      <c r="B888" s="21">
        <v>2506</v>
      </c>
      <c r="C888" s="21" t="s">
        <v>305</v>
      </c>
      <c r="D888" s="21" t="s">
        <v>218</v>
      </c>
      <c r="E888" s="110">
        <v>4284</v>
      </c>
      <c r="F888" s="110">
        <v>28999.5</v>
      </c>
      <c r="G888" s="110">
        <v>150628.72399999999</v>
      </c>
      <c r="H888" s="110">
        <v>102929.806</v>
      </c>
      <c r="I888" s="110">
        <v>253558.53</v>
      </c>
      <c r="J888" s="110">
        <f t="shared" si="77"/>
        <v>-224559.03</v>
      </c>
      <c r="K888" s="110">
        <f t="shared" si="78"/>
        <v>6769.2577030812326</v>
      </c>
      <c r="L888" s="110">
        <f t="shared" si="78"/>
        <v>35160.766573295979</v>
      </c>
      <c r="M888" s="110">
        <f t="shared" si="78"/>
        <v>24026.565359477125</v>
      </c>
      <c r="N888" s="110">
        <f t="shared" si="78"/>
        <v>59187.331932773115</v>
      </c>
      <c r="O888" s="110">
        <f t="shared" si="78"/>
        <v>-52418.074229691876</v>
      </c>
    </row>
    <row r="889" spans="1:15">
      <c r="A889" s="108" t="s">
        <v>383</v>
      </c>
      <c r="B889" s="108">
        <v>3000</v>
      </c>
      <c r="C889" s="108" t="s">
        <v>306</v>
      </c>
      <c r="D889" s="108" t="s">
        <v>189</v>
      </c>
      <c r="E889" s="109">
        <v>3955</v>
      </c>
      <c r="F889" s="109">
        <v>41263.777999999998</v>
      </c>
      <c r="G889" s="109">
        <v>162787.448</v>
      </c>
      <c r="H889" s="109">
        <v>123009.261</v>
      </c>
      <c r="I889" s="109">
        <v>285796.70899999997</v>
      </c>
      <c r="J889" s="109">
        <f t="shared" si="77"/>
        <v>-244532.93099999998</v>
      </c>
      <c r="K889" s="109">
        <f t="shared" si="78"/>
        <v>10433.319342604298</v>
      </c>
      <c r="L889" s="109">
        <f t="shared" si="78"/>
        <v>41159.910998735773</v>
      </c>
      <c r="M889" s="109">
        <f t="shared" si="78"/>
        <v>31102.215170670039</v>
      </c>
      <c r="N889" s="109">
        <f t="shared" si="78"/>
        <v>72262.126169405805</v>
      </c>
      <c r="O889" s="109">
        <f t="shared" si="78"/>
        <v>-61828.806826801512</v>
      </c>
    </row>
    <row r="890" spans="1:15">
      <c r="A890" s="21" t="s">
        <v>383</v>
      </c>
      <c r="B890" s="21">
        <v>3506</v>
      </c>
      <c r="C890" s="21" t="s">
        <v>307</v>
      </c>
      <c r="D890" s="21" t="s">
        <v>173</v>
      </c>
      <c r="E890" s="110">
        <v>3745</v>
      </c>
      <c r="F890" s="110">
        <v>16057.995999999999</v>
      </c>
      <c r="G890" s="110">
        <v>114751.50199999999</v>
      </c>
      <c r="H890" s="110">
        <v>126483.408</v>
      </c>
      <c r="I890" s="110">
        <v>241234.91</v>
      </c>
      <c r="J890" s="110">
        <f t="shared" si="77"/>
        <v>-225176.91399999999</v>
      </c>
      <c r="K890" s="110">
        <f t="shared" si="78"/>
        <v>4287.8493991989317</v>
      </c>
      <c r="L890" s="110">
        <f t="shared" si="78"/>
        <v>30641.255540720958</v>
      </c>
      <c r="M890" s="110">
        <f t="shared" si="78"/>
        <v>33773.940720961276</v>
      </c>
      <c r="N890" s="110">
        <f t="shared" si="78"/>
        <v>64415.196261682242</v>
      </c>
      <c r="O890" s="110">
        <f t="shared" si="78"/>
        <v>-60127.346862483304</v>
      </c>
    </row>
    <row r="891" spans="1:15">
      <c r="A891" s="108" t="s">
        <v>383</v>
      </c>
      <c r="B891" s="108">
        <v>3511</v>
      </c>
      <c r="C891" s="108" t="s">
        <v>308</v>
      </c>
      <c r="D891" s="108" t="s">
        <v>181</v>
      </c>
      <c r="E891" s="109">
        <v>3707</v>
      </c>
      <c r="F891" s="109">
        <v>148306.85999999999</v>
      </c>
      <c r="G891" s="109">
        <v>195196.68799999999</v>
      </c>
      <c r="H891" s="109">
        <v>204107.73199999999</v>
      </c>
      <c r="I891" s="109">
        <v>399304.42</v>
      </c>
      <c r="J891" s="109">
        <f t="shared" si="77"/>
        <v>-250997.56</v>
      </c>
      <c r="K891" s="109">
        <f t="shared" si="78"/>
        <v>40007.245751281356</v>
      </c>
      <c r="L891" s="109">
        <f t="shared" si="78"/>
        <v>52656.241704882654</v>
      </c>
      <c r="M891" s="109">
        <f t="shared" si="78"/>
        <v>55060.084165093067</v>
      </c>
      <c r="N891" s="109">
        <f t="shared" si="78"/>
        <v>107716.32586997571</v>
      </c>
      <c r="O891" s="109">
        <f t="shared" si="78"/>
        <v>-67709.080118694357</v>
      </c>
    </row>
    <row r="892" spans="1:15">
      <c r="A892" s="21" t="s">
        <v>383</v>
      </c>
      <c r="B892" s="21">
        <v>3609</v>
      </c>
      <c r="C892" s="21" t="s">
        <v>309</v>
      </c>
      <c r="D892" s="21" t="s">
        <v>216</v>
      </c>
      <c r="E892" s="110">
        <v>3547</v>
      </c>
      <c r="F892" s="110">
        <v>51162.502999999997</v>
      </c>
      <c r="G892" s="110">
        <v>129370.361</v>
      </c>
      <c r="H892" s="110">
        <v>107842.781</v>
      </c>
      <c r="I892" s="110">
        <v>237213.14199999999</v>
      </c>
      <c r="J892" s="110">
        <f t="shared" si="77"/>
        <v>-186050.639</v>
      </c>
      <c r="K892" s="110">
        <f t="shared" si="78"/>
        <v>14424.162108824359</v>
      </c>
      <c r="L892" s="110">
        <f t="shared" si="78"/>
        <v>36473.177614885819</v>
      </c>
      <c r="M892" s="110">
        <f t="shared" si="78"/>
        <v>30403.941640823232</v>
      </c>
      <c r="N892" s="110">
        <f t="shared" si="78"/>
        <v>66877.119255709054</v>
      </c>
      <c r="O892" s="110">
        <f t="shared" si="78"/>
        <v>-52452.957146884692</v>
      </c>
    </row>
    <row r="893" spans="1:15">
      <c r="A893" s="108" t="s">
        <v>383</v>
      </c>
      <c r="B893" s="108">
        <v>3709</v>
      </c>
      <c r="C893" s="108" t="s">
        <v>310</v>
      </c>
      <c r="D893" s="108" t="s">
        <v>166</v>
      </c>
      <c r="E893" s="109">
        <v>3323</v>
      </c>
      <c r="F893" s="109">
        <v>1836.432</v>
      </c>
      <c r="G893" s="109">
        <v>130572.85799999999</v>
      </c>
      <c r="H893" s="109">
        <v>67285.434999999998</v>
      </c>
      <c r="I893" s="109">
        <v>197858.29300000001</v>
      </c>
      <c r="J893" s="109">
        <f t="shared" si="77"/>
        <v>-196021.861</v>
      </c>
      <c r="K893" s="109">
        <f t="shared" si="78"/>
        <v>552.64279265723746</v>
      </c>
      <c r="L893" s="109">
        <f t="shared" si="78"/>
        <v>39293.667770087268</v>
      </c>
      <c r="M893" s="109">
        <f t="shared" si="78"/>
        <v>20248.400541679206</v>
      </c>
      <c r="N893" s="109">
        <f t="shared" si="78"/>
        <v>59542.068311766481</v>
      </c>
      <c r="O893" s="109">
        <f t="shared" si="78"/>
        <v>-58989.425519109238</v>
      </c>
    </row>
    <row r="894" spans="1:15">
      <c r="A894" s="21" t="s">
        <v>383</v>
      </c>
      <c r="B894" s="21">
        <v>3710</v>
      </c>
      <c r="C894" s="21" t="s">
        <v>311</v>
      </c>
      <c r="D894" s="21" t="s">
        <v>197</v>
      </c>
      <c r="E894" s="110">
        <v>3234</v>
      </c>
      <c r="F894" s="110">
        <v>65950.938999999998</v>
      </c>
      <c r="G894" s="110">
        <v>164904.72</v>
      </c>
      <c r="H894" s="110">
        <v>155221.51999999999</v>
      </c>
      <c r="I894" s="110">
        <v>320126.24</v>
      </c>
      <c r="J894" s="110">
        <f t="shared" si="77"/>
        <v>-254175.30099999998</v>
      </c>
      <c r="K894" s="110">
        <f t="shared" si="78"/>
        <v>20392.992888064317</v>
      </c>
      <c r="L894" s="110">
        <f t="shared" si="78"/>
        <v>50990.946196660479</v>
      </c>
      <c r="M894" s="110">
        <f t="shared" si="78"/>
        <v>47996.759431045139</v>
      </c>
      <c r="N894" s="110">
        <f t="shared" si="78"/>
        <v>98987.705627705625</v>
      </c>
      <c r="O894" s="110">
        <f t="shared" si="78"/>
        <v>-78594.712739641313</v>
      </c>
    </row>
    <row r="895" spans="1:15">
      <c r="A895" s="108" t="s">
        <v>383</v>
      </c>
      <c r="B895" s="108">
        <v>3711</v>
      </c>
      <c r="C895" s="108" t="s">
        <v>312</v>
      </c>
      <c r="D895" s="108" t="s">
        <v>226</v>
      </c>
      <c r="E895" s="109">
        <v>2566</v>
      </c>
      <c r="F895" s="109">
        <v>42304.631999999998</v>
      </c>
      <c r="G895" s="109">
        <v>79791.077000000005</v>
      </c>
      <c r="H895" s="109">
        <v>102080.613</v>
      </c>
      <c r="I895" s="109">
        <v>181871.69</v>
      </c>
      <c r="J895" s="109">
        <f t="shared" si="77"/>
        <v>-139567.05800000002</v>
      </c>
      <c r="K895" s="109">
        <f t="shared" si="78"/>
        <v>16486.606391270459</v>
      </c>
      <c r="L895" s="109">
        <f t="shared" si="78"/>
        <v>31095.509353078724</v>
      </c>
      <c r="M895" s="109">
        <f t="shared" si="78"/>
        <v>39782.000389711611</v>
      </c>
      <c r="N895" s="109">
        <f t="shared" si="78"/>
        <v>70877.509742790338</v>
      </c>
      <c r="O895" s="109">
        <f t="shared" si="78"/>
        <v>-54390.903351519883</v>
      </c>
    </row>
    <row r="896" spans="1:15">
      <c r="A896" s="21" t="s">
        <v>383</v>
      </c>
      <c r="B896" s="21">
        <v>3713</v>
      </c>
      <c r="C896" s="21" t="s">
        <v>313</v>
      </c>
      <c r="D896" s="21" t="s">
        <v>217</v>
      </c>
      <c r="E896" s="110">
        <v>2306</v>
      </c>
      <c r="F896" s="110">
        <v>24448.218000000001</v>
      </c>
      <c r="G896" s="110">
        <v>102477.814</v>
      </c>
      <c r="H896" s="110">
        <v>107511.43399999999</v>
      </c>
      <c r="I896" s="110">
        <v>209989.24799999999</v>
      </c>
      <c r="J896" s="110">
        <f t="shared" si="77"/>
        <v>-185541.03</v>
      </c>
      <c r="K896" s="110">
        <f t="shared" si="78"/>
        <v>10602.002601908067</v>
      </c>
      <c r="L896" s="110">
        <f t="shared" si="78"/>
        <v>44439.641803989594</v>
      </c>
      <c r="M896" s="110">
        <f t="shared" si="78"/>
        <v>46622.477883781437</v>
      </c>
      <c r="N896" s="110">
        <f t="shared" si="78"/>
        <v>91062.119687771032</v>
      </c>
      <c r="O896" s="110">
        <f t="shared" si="78"/>
        <v>-80460.117085862963</v>
      </c>
    </row>
    <row r="897" spans="1:15">
      <c r="A897" s="108" t="s">
        <v>383</v>
      </c>
      <c r="B897" s="108">
        <v>3714</v>
      </c>
      <c r="C897" s="108" t="s">
        <v>314</v>
      </c>
      <c r="D897" s="108" t="s">
        <v>227</v>
      </c>
      <c r="E897" s="109">
        <v>2111</v>
      </c>
      <c r="F897" s="109">
        <v>16586.991999999998</v>
      </c>
      <c r="G897" s="109">
        <v>68847.210000000006</v>
      </c>
      <c r="H897" s="109">
        <v>63738.843000000001</v>
      </c>
      <c r="I897" s="109">
        <v>132586.05300000001</v>
      </c>
      <c r="J897" s="109">
        <f t="shared" si="77"/>
        <v>-115999.06100000002</v>
      </c>
      <c r="K897" s="109">
        <f t="shared" si="78"/>
        <v>7857.4097584083365</v>
      </c>
      <c r="L897" s="109">
        <f t="shared" si="78"/>
        <v>32613.552818569402</v>
      </c>
      <c r="M897" s="109">
        <f t="shared" si="78"/>
        <v>30193.672666982471</v>
      </c>
      <c r="N897" s="109">
        <f t="shared" si="78"/>
        <v>62807.225485551877</v>
      </c>
      <c r="O897" s="109">
        <f t="shared" si="78"/>
        <v>-54949.815727143541</v>
      </c>
    </row>
    <row r="898" spans="1:15">
      <c r="A898" s="21" t="s">
        <v>383</v>
      </c>
      <c r="B898" s="21">
        <v>3811</v>
      </c>
      <c r="C898" s="21" t="s">
        <v>315</v>
      </c>
      <c r="D898" s="21" t="s">
        <v>198</v>
      </c>
      <c r="E898" s="110">
        <v>2015</v>
      </c>
      <c r="F898" s="110">
        <v>33763.474999999999</v>
      </c>
      <c r="G898" s="110">
        <v>106717.14</v>
      </c>
      <c r="H898" s="110">
        <v>96116.395999999993</v>
      </c>
      <c r="I898" s="110">
        <v>202833.53599999999</v>
      </c>
      <c r="J898" s="110">
        <f t="shared" si="77"/>
        <v>-169070.06099999999</v>
      </c>
      <c r="K898" s="110">
        <f t="shared" si="78"/>
        <v>16756.06699751861</v>
      </c>
      <c r="L898" s="110">
        <f t="shared" si="78"/>
        <v>52961.359801488834</v>
      </c>
      <c r="M898" s="110">
        <f t="shared" si="78"/>
        <v>47700.444665012408</v>
      </c>
      <c r="N898" s="110">
        <f t="shared" si="78"/>
        <v>100661.80446650124</v>
      </c>
      <c r="O898" s="110">
        <f t="shared" si="78"/>
        <v>-83905.737468982625</v>
      </c>
    </row>
    <row r="899" spans="1:15">
      <c r="A899" s="108" t="s">
        <v>383</v>
      </c>
      <c r="B899" s="108">
        <v>4100</v>
      </c>
      <c r="C899" s="108" t="s">
        <v>317</v>
      </c>
      <c r="D899" s="108" t="s">
        <v>199</v>
      </c>
      <c r="E899" s="109">
        <v>1880</v>
      </c>
      <c r="F899" s="109">
        <v>58761.855000000003</v>
      </c>
      <c r="G899" s="109">
        <v>103327.249</v>
      </c>
      <c r="H899" s="109">
        <v>55912.434000000001</v>
      </c>
      <c r="I899" s="109">
        <v>159239.68299999999</v>
      </c>
      <c r="J899" s="109">
        <f t="shared" si="77"/>
        <v>-100477.82799999998</v>
      </c>
      <c r="K899" s="109">
        <f t="shared" si="78"/>
        <v>31256.305851063833</v>
      </c>
      <c r="L899" s="109">
        <f t="shared" si="78"/>
        <v>54961.302659574467</v>
      </c>
      <c r="M899" s="109">
        <f t="shared" si="78"/>
        <v>29740.656382978723</v>
      </c>
      <c r="N899" s="109">
        <f t="shared" si="78"/>
        <v>84701.959042553179</v>
      </c>
      <c r="O899" s="109">
        <f t="shared" si="78"/>
        <v>-53445.653191489349</v>
      </c>
    </row>
    <row r="900" spans="1:15">
      <c r="A900" s="21" t="s">
        <v>383</v>
      </c>
      <c r="B900" s="21">
        <v>4200</v>
      </c>
      <c r="C900" s="21" t="s">
        <v>316</v>
      </c>
      <c r="D900" s="21" t="s">
        <v>223</v>
      </c>
      <c r="E900" s="110">
        <v>1798</v>
      </c>
      <c r="F900" s="110">
        <v>11877.532999999999</v>
      </c>
      <c r="G900" s="110">
        <v>99388.812000000005</v>
      </c>
      <c r="H900" s="110">
        <v>64378.173000000003</v>
      </c>
      <c r="I900" s="110">
        <v>163766.98499999999</v>
      </c>
      <c r="J900" s="110">
        <f t="shared" si="77"/>
        <v>-151889.45199999999</v>
      </c>
      <c r="K900" s="110">
        <f t="shared" si="78"/>
        <v>6605.9694104560622</v>
      </c>
      <c r="L900" s="110">
        <f t="shared" si="78"/>
        <v>55277.426028921029</v>
      </c>
      <c r="M900" s="110">
        <f t="shared" si="78"/>
        <v>35805.435483870962</v>
      </c>
      <c r="N900" s="110">
        <f t="shared" si="78"/>
        <v>91082.861512791977</v>
      </c>
      <c r="O900" s="110">
        <f t="shared" si="78"/>
        <v>-84476.892102335929</v>
      </c>
    </row>
    <row r="901" spans="1:15">
      <c r="A901" s="108" t="s">
        <v>383</v>
      </c>
      <c r="B901" s="108">
        <v>4502</v>
      </c>
      <c r="C901" s="108" t="s">
        <v>1254</v>
      </c>
      <c r="D901" s="108" t="s">
        <v>167</v>
      </c>
      <c r="E901" s="109">
        <v>1779</v>
      </c>
      <c r="F901" s="109">
        <v>14493.689</v>
      </c>
      <c r="G901" s="109">
        <v>94608.346000000005</v>
      </c>
      <c r="H901" s="109">
        <v>82483.796000000002</v>
      </c>
      <c r="I901" s="109">
        <v>177092.14199999999</v>
      </c>
      <c r="J901" s="109">
        <f t="shared" si="77"/>
        <v>-162598.45299999998</v>
      </c>
      <c r="K901" s="109">
        <f t="shared" si="78"/>
        <v>8147.0989319842602</v>
      </c>
      <c r="L901" s="109">
        <f t="shared" si="78"/>
        <v>53180.632939853851</v>
      </c>
      <c r="M901" s="109">
        <f t="shared" si="78"/>
        <v>46365.259134345135</v>
      </c>
      <c r="N901" s="109">
        <f t="shared" si="78"/>
        <v>99545.892074198986</v>
      </c>
      <c r="O901" s="109">
        <f t="shared" si="78"/>
        <v>-91398.793142214708</v>
      </c>
    </row>
    <row r="902" spans="1:15">
      <c r="A902" s="21" t="s">
        <v>383</v>
      </c>
      <c r="B902" s="21">
        <v>4604</v>
      </c>
      <c r="C902" s="21" t="s">
        <v>318</v>
      </c>
      <c r="D902" s="21" t="s">
        <v>178</v>
      </c>
      <c r="E902" s="110">
        <v>1641</v>
      </c>
      <c r="F902" s="110">
        <v>33345.175000000003</v>
      </c>
      <c r="G902" s="110">
        <v>78358.841</v>
      </c>
      <c r="H902" s="110">
        <v>59415.21</v>
      </c>
      <c r="I902" s="110">
        <v>137774.05100000001</v>
      </c>
      <c r="J902" s="110">
        <f t="shared" si="77"/>
        <v>-104428.876</v>
      </c>
      <c r="K902" s="110">
        <f t="shared" si="78"/>
        <v>20320.033516148691</v>
      </c>
      <c r="L902" s="110">
        <f t="shared" si="78"/>
        <v>47750.664838513105</v>
      </c>
      <c r="M902" s="110">
        <f t="shared" si="78"/>
        <v>36206.709323583185</v>
      </c>
      <c r="N902" s="110">
        <f t="shared" si="78"/>
        <v>83957.374162096283</v>
      </c>
      <c r="O902" s="110">
        <f t="shared" si="78"/>
        <v>-63637.340645947595</v>
      </c>
    </row>
    <row r="903" spans="1:15">
      <c r="A903" s="108" t="s">
        <v>383</v>
      </c>
      <c r="B903" s="108">
        <v>4607</v>
      </c>
      <c r="C903" s="108" t="s">
        <v>319</v>
      </c>
      <c r="D903" s="108" t="s">
        <v>224</v>
      </c>
      <c r="E903" s="109">
        <v>1610</v>
      </c>
      <c r="F903" s="109">
        <v>17577.398000000001</v>
      </c>
      <c r="G903" s="109">
        <v>85382.978000000003</v>
      </c>
      <c r="H903" s="109">
        <v>58593.896000000001</v>
      </c>
      <c r="I903" s="109">
        <v>143976.87400000001</v>
      </c>
      <c r="J903" s="109">
        <f t="shared" si="77"/>
        <v>-126399.47600000001</v>
      </c>
      <c r="K903" s="109">
        <f t="shared" si="78"/>
        <v>10917.63850931677</v>
      </c>
      <c r="L903" s="109">
        <f t="shared" si="78"/>
        <v>53032.905590062117</v>
      </c>
      <c r="M903" s="109">
        <f t="shared" si="78"/>
        <v>36393.724223602483</v>
      </c>
      <c r="N903" s="109">
        <f t="shared" si="78"/>
        <v>89426.629813664607</v>
      </c>
      <c r="O903" s="109">
        <f t="shared" si="78"/>
        <v>-78508.99130434783</v>
      </c>
    </row>
    <row r="904" spans="1:15">
      <c r="A904" s="21" t="s">
        <v>383</v>
      </c>
      <c r="B904" s="21">
        <v>4803</v>
      </c>
      <c r="C904" s="21" t="s">
        <v>1255</v>
      </c>
      <c r="D904" s="21" t="s">
        <v>168</v>
      </c>
      <c r="E904" s="110">
        <v>1595</v>
      </c>
      <c r="F904" s="110">
        <v>18770.531999999999</v>
      </c>
      <c r="G904" s="110">
        <v>78806.854999999996</v>
      </c>
      <c r="H904" s="110">
        <v>63435.591</v>
      </c>
      <c r="I904" s="110">
        <v>142242.446</v>
      </c>
      <c r="J904" s="110">
        <f t="shared" si="77"/>
        <v>-123471.91399999999</v>
      </c>
      <c r="K904" s="110">
        <f t="shared" si="78"/>
        <v>11768.358620689656</v>
      </c>
      <c r="L904" s="110">
        <f t="shared" si="78"/>
        <v>49408.68652037617</v>
      </c>
      <c r="M904" s="110">
        <f t="shared" si="78"/>
        <v>39771.530407523511</v>
      </c>
      <c r="N904" s="110">
        <f t="shared" si="78"/>
        <v>89180.216927899673</v>
      </c>
      <c r="O904" s="110">
        <f t="shared" si="78"/>
        <v>-77411.85830721003</v>
      </c>
    </row>
    <row r="905" spans="1:15">
      <c r="A905" s="108" t="s">
        <v>383</v>
      </c>
      <c r="B905" s="108">
        <v>4901</v>
      </c>
      <c r="C905" s="108" t="s">
        <v>320</v>
      </c>
      <c r="D905" s="108" t="s">
        <v>169</v>
      </c>
      <c r="E905" s="109">
        <v>1268</v>
      </c>
      <c r="F905" s="109">
        <v>1254.3340000000001</v>
      </c>
      <c r="G905" s="109">
        <v>67145.415999999997</v>
      </c>
      <c r="H905" s="109">
        <v>38177.660000000003</v>
      </c>
      <c r="I905" s="109">
        <v>105323.076</v>
      </c>
      <c r="J905" s="109">
        <f t="shared" si="77"/>
        <v>-104068.742</v>
      </c>
      <c r="K905" s="109">
        <f t="shared" si="78"/>
        <v>989.2223974763408</v>
      </c>
      <c r="L905" s="109">
        <f t="shared" si="78"/>
        <v>52953.798107255512</v>
      </c>
      <c r="M905" s="109">
        <f t="shared" si="78"/>
        <v>30108.564668769719</v>
      </c>
      <c r="N905" s="109">
        <f t="shared" si="78"/>
        <v>83062.362776025242</v>
      </c>
      <c r="O905" s="109">
        <f t="shared" si="78"/>
        <v>-82073.140378548895</v>
      </c>
    </row>
    <row r="906" spans="1:15">
      <c r="A906" s="21" t="s">
        <v>383</v>
      </c>
      <c r="B906" s="21">
        <v>4902</v>
      </c>
      <c r="C906" s="21" t="s">
        <v>322</v>
      </c>
      <c r="D906" s="21" t="s">
        <v>190</v>
      </c>
      <c r="E906" s="110">
        <v>1193</v>
      </c>
      <c r="F906" s="110">
        <v>67381.429000000004</v>
      </c>
      <c r="G906" s="110">
        <v>55360.959999999999</v>
      </c>
      <c r="H906" s="110">
        <v>45610.303</v>
      </c>
      <c r="I906" s="110">
        <v>100971.26300000001</v>
      </c>
      <c r="J906" s="110">
        <f t="shared" si="77"/>
        <v>-33589.834000000003</v>
      </c>
      <c r="K906" s="110">
        <f t="shared" si="78"/>
        <v>56480.661357921206</v>
      </c>
      <c r="L906" s="110">
        <f t="shared" si="78"/>
        <v>46404.828164291699</v>
      </c>
      <c r="M906" s="110">
        <f t="shared" si="78"/>
        <v>38231.603520536461</v>
      </c>
      <c r="N906" s="110">
        <f t="shared" si="78"/>
        <v>84636.431684828174</v>
      </c>
      <c r="O906" s="110">
        <f t="shared" si="78"/>
        <v>-28155.770326906961</v>
      </c>
    </row>
    <row r="907" spans="1:15">
      <c r="A907" s="108" t="s">
        <v>383</v>
      </c>
      <c r="B907" s="108">
        <v>4911</v>
      </c>
      <c r="C907" s="108" t="s">
        <v>321</v>
      </c>
      <c r="D907" s="108" t="s">
        <v>176</v>
      </c>
      <c r="E907" s="109">
        <v>1177</v>
      </c>
      <c r="F907" s="109">
        <v>56635.608999999997</v>
      </c>
      <c r="G907" s="109">
        <v>92790.225999999995</v>
      </c>
      <c r="H907" s="109">
        <v>75635.948000000004</v>
      </c>
      <c r="I907" s="109">
        <v>168426.174</v>
      </c>
      <c r="J907" s="109">
        <f t="shared" si="77"/>
        <v>-111790.565</v>
      </c>
      <c r="K907" s="109">
        <f t="shared" si="78"/>
        <v>48118.614273576888</v>
      </c>
      <c r="L907" s="109">
        <f t="shared" si="78"/>
        <v>78836.215802888706</v>
      </c>
      <c r="M907" s="109">
        <f t="shared" si="78"/>
        <v>64261.638062871709</v>
      </c>
      <c r="N907" s="109">
        <f t="shared" si="78"/>
        <v>143097.85386576041</v>
      </c>
      <c r="O907" s="109">
        <f t="shared" si="78"/>
        <v>-94979.239592183512</v>
      </c>
    </row>
    <row r="908" spans="1:15">
      <c r="A908" s="21" t="s">
        <v>383</v>
      </c>
      <c r="B908" s="21">
        <v>5200</v>
      </c>
      <c r="C908" s="21" t="s">
        <v>323</v>
      </c>
      <c r="D908" s="21" t="s">
        <v>230</v>
      </c>
      <c r="E908" s="110">
        <v>1115</v>
      </c>
      <c r="F908" s="110">
        <v>26483.814999999999</v>
      </c>
      <c r="G908" s="110">
        <v>71323.543999999994</v>
      </c>
      <c r="H908" s="110">
        <v>46184.188000000002</v>
      </c>
      <c r="I908" s="110">
        <v>117507.732</v>
      </c>
      <c r="J908" s="110">
        <f t="shared" si="77"/>
        <v>-91023.917000000001</v>
      </c>
      <c r="K908" s="110">
        <f t="shared" si="78"/>
        <v>23752.300448430491</v>
      </c>
      <c r="L908" s="110">
        <f t="shared" si="78"/>
        <v>63967.304035874433</v>
      </c>
      <c r="M908" s="110">
        <f t="shared" si="78"/>
        <v>41420.796412556061</v>
      </c>
      <c r="N908" s="110">
        <f t="shared" si="78"/>
        <v>105388.10044843049</v>
      </c>
      <c r="O908" s="110">
        <f t="shared" si="78"/>
        <v>-81635.8</v>
      </c>
    </row>
    <row r="909" spans="1:15">
      <c r="A909" s="108" t="s">
        <v>383</v>
      </c>
      <c r="B909" s="108">
        <v>5508</v>
      </c>
      <c r="C909" s="108" t="s">
        <v>325</v>
      </c>
      <c r="D909" s="108" t="s">
        <v>184</v>
      </c>
      <c r="E909" s="109">
        <v>1024</v>
      </c>
      <c r="F909" s="109">
        <v>25310.11</v>
      </c>
      <c r="G909" s="109">
        <v>87614.085000000006</v>
      </c>
      <c r="H909" s="109">
        <v>59472.457999999999</v>
      </c>
      <c r="I909" s="109">
        <v>147086.54300000001</v>
      </c>
      <c r="J909" s="109">
        <f t="shared" si="77"/>
        <v>-121776.433</v>
      </c>
      <c r="K909" s="109">
        <f t="shared" ref="K909:O940" si="79">(F909/$E909)*1000</f>
        <v>24716.904296875</v>
      </c>
      <c r="L909" s="109">
        <f t="shared" si="79"/>
        <v>85560.6298828125</v>
      </c>
      <c r="M909" s="109">
        <f t="shared" si="79"/>
        <v>58078.572265625</v>
      </c>
      <c r="N909" s="109">
        <f t="shared" si="79"/>
        <v>143639.2021484375</v>
      </c>
      <c r="O909" s="109">
        <f t="shared" si="79"/>
        <v>-118922.2978515625</v>
      </c>
    </row>
    <row r="910" spans="1:15">
      <c r="A910" s="21" t="s">
        <v>383</v>
      </c>
      <c r="B910" s="21">
        <v>5604</v>
      </c>
      <c r="C910" s="21" t="s">
        <v>324</v>
      </c>
      <c r="D910" s="21" t="s">
        <v>200</v>
      </c>
      <c r="E910" s="110">
        <v>1016</v>
      </c>
      <c r="F910" s="110">
        <v>5820.1850000000004</v>
      </c>
      <c r="G910" s="110">
        <v>54184.76</v>
      </c>
      <c r="H910" s="110">
        <v>30636.455000000002</v>
      </c>
      <c r="I910" s="110">
        <v>84821.214999999997</v>
      </c>
      <c r="J910" s="110">
        <f t="shared" si="77"/>
        <v>-79001.03</v>
      </c>
      <c r="K910" s="110">
        <f t="shared" si="79"/>
        <v>5728.5285433070876</v>
      </c>
      <c r="L910" s="110">
        <f t="shared" si="79"/>
        <v>53331.456692913387</v>
      </c>
      <c r="M910" s="110">
        <f t="shared" si="79"/>
        <v>30153.991141732284</v>
      </c>
      <c r="N910" s="110">
        <f t="shared" si="79"/>
        <v>83485.447834645674</v>
      </c>
      <c r="O910" s="110">
        <f t="shared" si="79"/>
        <v>-77756.919291338578</v>
      </c>
    </row>
    <row r="911" spans="1:15">
      <c r="A911" s="108" t="s">
        <v>383</v>
      </c>
      <c r="B911" s="108">
        <v>5609</v>
      </c>
      <c r="C911" s="108" t="s">
        <v>328</v>
      </c>
      <c r="D911" s="108" t="s">
        <v>206</v>
      </c>
      <c r="E911" s="109">
        <v>962</v>
      </c>
      <c r="F911" s="109">
        <v>56364.565000000002</v>
      </c>
      <c r="G911" s="109">
        <v>67852.718999999997</v>
      </c>
      <c r="H911" s="109">
        <v>67571.384999999995</v>
      </c>
      <c r="I911" s="109">
        <v>135424.10399999999</v>
      </c>
      <c r="J911" s="109">
        <f t="shared" si="77"/>
        <v>-79059.53899999999</v>
      </c>
      <c r="K911" s="109">
        <f t="shared" si="79"/>
        <v>58591.023908523908</v>
      </c>
      <c r="L911" s="109">
        <f t="shared" si="79"/>
        <v>70532.971933471927</v>
      </c>
      <c r="M911" s="109">
        <f t="shared" si="79"/>
        <v>70240.524948024948</v>
      </c>
      <c r="N911" s="109">
        <f t="shared" si="79"/>
        <v>140773.49688149686</v>
      </c>
      <c r="O911" s="109">
        <f t="shared" si="79"/>
        <v>-82182.472972972959</v>
      </c>
    </row>
    <row r="912" spans="1:15">
      <c r="A912" s="21" t="s">
        <v>383</v>
      </c>
      <c r="B912" s="21">
        <v>5611</v>
      </c>
      <c r="C912" s="21" t="s">
        <v>326</v>
      </c>
      <c r="D912" s="21" t="s">
        <v>180</v>
      </c>
      <c r="E912" s="110">
        <v>945</v>
      </c>
      <c r="F912" s="110">
        <v>27782.05</v>
      </c>
      <c r="G912" s="110">
        <v>74452.398000000001</v>
      </c>
      <c r="H912" s="110">
        <v>48797.574999999997</v>
      </c>
      <c r="I912" s="110">
        <v>123249.973</v>
      </c>
      <c r="J912" s="110">
        <f t="shared" si="77"/>
        <v>-95467.922999999995</v>
      </c>
      <c r="K912" s="110">
        <f t="shared" si="79"/>
        <v>29398.994708994705</v>
      </c>
      <c r="L912" s="110">
        <f t="shared" si="79"/>
        <v>78785.60634920634</v>
      </c>
      <c r="M912" s="110">
        <f t="shared" si="79"/>
        <v>51637.645502645501</v>
      </c>
      <c r="N912" s="110">
        <f t="shared" si="79"/>
        <v>130423.25185185186</v>
      </c>
      <c r="O912" s="110">
        <f t="shared" si="79"/>
        <v>-101024.25714285714</v>
      </c>
    </row>
    <row r="913" spans="1:15">
      <c r="A913" s="108" t="s">
        <v>383</v>
      </c>
      <c r="B913" s="108">
        <v>5612</v>
      </c>
      <c r="C913" s="108" t="s">
        <v>327</v>
      </c>
      <c r="D913" s="108" t="s">
        <v>191</v>
      </c>
      <c r="E913" s="109">
        <v>895</v>
      </c>
      <c r="F913" s="109">
        <v>27669.697</v>
      </c>
      <c r="G913" s="109">
        <v>71456.714999999997</v>
      </c>
      <c r="H913" s="109">
        <v>40832.292999999998</v>
      </c>
      <c r="I913" s="109">
        <v>112289.008</v>
      </c>
      <c r="J913" s="109">
        <f t="shared" si="77"/>
        <v>-84619.311000000002</v>
      </c>
      <c r="K913" s="109">
        <f t="shared" si="79"/>
        <v>30915.862569832403</v>
      </c>
      <c r="L913" s="109">
        <f t="shared" si="79"/>
        <v>79839.905027932953</v>
      </c>
      <c r="M913" s="109">
        <f t="shared" si="79"/>
        <v>45622.673743016756</v>
      </c>
      <c r="N913" s="109">
        <f t="shared" si="79"/>
        <v>125462.57877094972</v>
      </c>
      <c r="O913" s="109">
        <f t="shared" si="79"/>
        <v>-94546.71620111732</v>
      </c>
    </row>
    <row r="914" spans="1:15">
      <c r="A914" s="21" t="s">
        <v>383</v>
      </c>
      <c r="B914" s="21">
        <v>5706</v>
      </c>
      <c r="C914" s="21" t="s">
        <v>329</v>
      </c>
      <c r="D914" s="21" t="s">
        <v>174</v>
      </c>
      <c r="E914" s="110">
        <v>877</v>
      </c>
      <c r="F914" s="110">
        <v>32430.579000000002</v>
      </c>
      <c r="G914" s="110">
        <v>71573.832999999999</v>
      </c>
      <c r="H914" s="110">
        <v>51766.112999999998</v>
      </c>
      <c r="I914" s="110">
        <v>123339.946</v>
      </c>
      <c r="J914" s="110">
        <f t="shared" si="77"/>
        <v>-90909.366999999998</v>
      </c>
      <c r="K914" s="110">
        <f t="shared" si="79"/>
        <v>36978.995438996586</v>
      </c>
      <c r="L914" s="110">
        <f t="shared" si="79"/>
        <v>81612.12428734322</v>
      </c>
      <c r="M914" s="110">
        <f t="shared" si="79"/>
        <v>59026.354618015961</v>
      </c>
      <c r="N914" s="110">
        <f t="shared" si="79"/>
        <v>140638.47890535917</v>
      </c>
      <c r="O914" s="110">
        <f t="shared" si="79"/>
        <v>-103659.4834663626</v>
      </c>
    </row>
    <row r="915" spans="1:15">
      <c r="A915" s="108" t="s">
        <v>383</v>
      </c>
      <c r="B915" s="108">
        <v>6000</v>
      </c>
      <c r="C915" s="108" t="s">
        <v>330</v>
      </c>
      <c r="D915" s="108" t="s">
        <v>225</v>
      </c>
      <c r="E915" s="109">
        <v>774</v>
      </c>
      <c r="F915" s="109">
        <v>6430.0429999999997</v>
      </c>
      <c r="G915" s="109">
        <v>50254.118999999999</v>
      </c>
      <c r="H915" s="109">
        <v>35313.343000000001</v>
      </c>
      <c r="I915" s="109">
        <v>85567.462</v>
      </c>
      <c r="J915" s="109">
        <f t="shared" si="77"/>
        <v>-79137.418999999994</v>
      </c>
      <c r="K915" s="109">
        <f t="shared" si="79"/>
        <v>8307.5490956072335</v>
      </c>
      <c r="L915" s="109">
        <f t="shared" si="79"/>
        <v>64927.802325581397</v>
      </c>
      <c r="M915" s="109">
        <f t="shared" si="79"/>
        <v>45624.474160206715</v>
      </c>
      <c r="N915" s="109">
        <f t="shared" si="79"/>
        <v>110552.27648578811</v>
      </c>
      <c r="O915" s="109">
        <f t="shared" si="79"/>
        <v>-102244.72739018087</v>
      </c>
    </row>
    <row r="916" spans="1:15">
      <c r="A916" s="21" t="s">
        <v>383</v>
      </c>
      <c r="B916" s="21">
        <v>6100</v>
      </c>
      <c r="C916" s="21" t="s">
        <v>337</v>
      </c>
      <c r="D916" s="21" t="s">
        <v>229</v>
      </c>
      <c r="E916" s="110">
        <v>690</v>
      </c>
      <c r="F916" s="110">
        <v>0</v>
      </c>
      <c r="G916" s="110">
        <v>48887.571000000004</v>
      </c>
      <c r="H916" s="110">
        <v>27438.742999999999</v>
      </c>
      <c r="I916" s="110">
        <v>76326.313999999998</v>
      </c>
      <c r="J916" s="110">
        <f t="shared" si="77"/>
        <v>-76326.313999999998</v>
      </c>
      <c r="K916" s="110">
        <f t="shared" si="79"/>
        <v>0</v>
      </c>
      <c r="L916" s="110">
        <f t="shared" si="79"/>
        <v>70851.552173913049</v>
      </c>
      <c r="M916" s="110">
        <f t="shared" si="79"/>
        <v>39766.294202898549</v>
      </c>
      <c r="N916" s="110">
        <f t="shared" si="79"/>
        <v>110617.84637681161</v>
      </c>
      <c r="O916" s="110">
        <f t="shared" si="79"/>
        <v>-110617.84637681161</v>
      </c>
    </row>
    <row r="917" spans="1:15">
      <c r="A917" s="108" t="s">
        <v>383</v>
      </c>
      <c r="B917" s="108">
        <v>6250</v>
      </c>
      <c r="C917" s="108" t="s">
        <v>332</v>
      </c>
      <c r="D917" s="108" t="s">
        <v>209</v>
      </c>
      <c r="E917" s="109">
        <v>676</v>
      </c>
      <c r="F917" s="109">
        <v>13937.370999999999</v>
      </c>
      <c r="G917" s="109">
        <v>40086.843000000001</v>
      </c>
      <c r="H917" s="109">
        <v>27499.774000000001</v>
      </c>
      <c r="I917" s="109">
        <v>67586.616999999998</v>
      </c>
      <c r="J917" s="109">
        <f t="shared" si="77"/>
        <v>-53649.245999999999</v>
      </c>
      <c r="K917" s="109">
        <f t="shared" si="79"/>
        <v>20617.412721893492</v>
      </c>
      <c r="L917" s="109">
        <f t="shared" si="79"/>
        <v>59300.063609467456</v>
      </c>
      <c r="M917" s="109">
        <f t="shared" si="79"/>
        <v>40680.139053254446</v>
      </c>
      <c r="N917" s="109">
        <f t="shared" si="79"/>
        <v>99980.202662721887</v>
      </c>
      <c r="O917" s="109">
        <f t="shared" si="79"/>
        <v>-79362.789940828399</v>
      </c>
    </row>
    <row r="918" spans="1:15">
      <c r="A918" s="21" t="s">
        <v>383</v>
      </c>
      <c r="B918" s="21">
        <v>6400</v>
      </c>
      <c r="C918" s="21" t="s">
        <v>333</v>
      </c>
      <c r="D918" s="21" t="s">
        <v>179</v>
      </c>
      <c r="E918" s="110">
        <v>667</v>
      </c>
      <c r="F918" s="110">
        <v>6138.8140000000003</v>
      </c>
      <c r="G918" s="110">
        <v>49083.675000000003</v>
      </c>
      <c r="H918" s="110">
        <v>38078.232000000004</v>
      </c>
      <c r="I918" s="110">
        <v>87161.907000000007</v>
      </c>
      <c r="J918" s="110">
        <f t="shared" si="77"/>
        <v>-81023.093000000008</v>
      </c>
      <c r="K918" s="110">
        <f t="shared" si="79"/>
        <v>9203.6191904047973</v>
      </c>
      <c r="L918" s="110">
        <f t="shared" si="79"/>
        <v>73588.718140929544</v>
      </c>
      <c r="M918" s="110">
        <f t="shared" si="79"/>
        <v>57088.803598200902</v>
      </c>
      <c r="N918" s="110">
        <f t="shared" si="79"/>
        <v>130677.52173913045</v>
      </c>
      <c r="O918" s="110">
        <f t="shared" si="79"/>
        <v>-121473.90254872564</v>
      </c>
    </row>
    <row r="919" spans="1:15">
      <c r="A919" s="108" t="s">
        <v>383</v>
      </c>
      <c r="B919" s="108">
        <v>6513</v>
      </c>
      <c r="C919" s="108" t="s">
        <v>335</v>
      </c>
      <c r="D919" s="108" t="s">
        <v>211</v>
      </c>
      <c r="E919" s="109">
        <v>655</v>
      </c>
      <c r="F919" s="109">
        <v>23345.048999999999</v>
      </c>
      <c r="G919" s="109">
        <v>75241.98</v>
      </c>
      <c r="H919" s="109">
        <v>39077.857000000004</v>
      </c>
      <c r="I919" s="109">
        <v>114319.837</v>
      </c>
      <c r="J919" s="109">
        <f t="shared" si="77"/>
        <v>-90974.788</v>
      </c>
      <c r="K919" s="109">
        <f t="shared" si="79"/>
        <v>35641.296183206112</v>
      </c>
      <c r="L919" s="109">
        <f t="shared" si="79"/>
        <v>114873.25190839694</v>
      </c>
      <c r="M919" s="109">
        <f t="shared" si="79"/>
        <v>59660.850381679396</v>
      </c>
      <c r="N919" s="109">
        <f t="shared" si="79"/>
        <v>174534.10229007632</v>
      </c>
      <c r="O919" s="109">
        <f t="shared" si="79"/>
        <v>-138892.80610687024</v>
      </c>
    </row>
    <row r="920" spans="1:15">
      <c r="A920" s="21" t="s">
        <v>383</v>
      </c>
      <c r="B920" s="21">
        <v>6515</v>
      </c>
      <c r="C920" s="21" t="s">
        <v>336</v>
      </c>
      <c r="D920" s="21" t="s">
        <v>172</v>
      </c>
      <c r="E920" s="110">
        <v>648</v>
      </c>
      <c r="F920" s="110">
        <v>2090.1660000000002</v>
      </c>
      <c r="G920" s="110">
        <v>88441.082999999999</v>
      </c>
      <c r="H920" s="110">
        <v>36803.095999999998</v>
      </c>
      <c r="I920" s="110">
        <v>125244.179</v>
      </c>
      <c r="J920" s="110">
        <f t="shared" si="77"/>
        <v>-123154.01300000001</v>
      </c>
      <c r="K920" s="110">
        <f t="shared" si="79"/>
        <v>3225.5648148148152</v>
      </c>
      <c r="L920" s="110">
        <f t="shared" si="79"/>
        <v>136483.15277777778</v>
      </c>
      <c r="M920" s="110">
        <f t="shared" si="79"/>
        <v>56794.901234567893</v>
      </c>
      <c r="N920" s="110">
        <f t="shared" si="79"/>
        <v>193278.05401234567</v>
      </c>
      <c r="O920" s="110">
        <f t="shared" si="79"/>
        <v>-190052.48919753087</v>
      </c>
    </row>
    <row r="921" spans="1:15">
      <c r="A921" s="108" t="s">
        <v>383</v>
      </c>
      <c r="B921" s="108">
        <v>6601</v>
      </c>
      <c r="C921" s="108" t="s">
        <v>334</v>
      </c>
      <c r="D921" s="108" t="s">
        <v>231</v>
      </c>
      <c r="E921" s="109">
        <v>644</v>
      </c>
      <c r="F921" s="109">
        <v>1078.576</v>
      </c>
      <c r="G921" s="109">
        <v>39530.449999999997</v>
      </c>
      <c r="H921" s="109">
        <v>20655.591</v>
      </c>
      <c r="I921" s="109">
        <v>60186.040999999997</v>
      </c>
      <c r="J921" s="109">
        <f t="shared" si="77"/>
        <v>-59107.464999999997</v>
      </c>
      <c r="K921" s="109">
        <f t="shared" si="79"/>
        <v>1674.807453416149</v>
      </c>
      <c r="L921" s="109">
        <f t="shared" si="79"/>
        <v>61382.68633540372</v>
      </c>
      <c r="M921" s="109">
        <f t="shared" si="79"/>
        <v>32073.899068322979</v>
      </c>
      <c r="N921" s="109">
        <f t="shared" si="79"/>
        <v>93456.585403726713</v>
      </c>
      <c r="O921" s="109">
        <f t="shared" si="79"/>
        <v>-91781.777950310556</v>
      </c>
    </row>
    <row r="922" spans="1:15">
      <c r="A922" s="21" t="s">
        <v>383</v>
      </c>
      <c r="B922" s="21">
        <v>6602</v>
      </c>
      <c r="C922" s="21" t="s">
        <v>331</v>
      </c>
      <c r="D922" s="21" t="s">
        <v>220</v>
      </c>
      <c r="E922" s="110">
        <v>633</v>
      </c>
      <c r="F922" s="110">
        <v>693.31600000000003</v>
      </c>
      <c r="G922" s="110">
        <v>39901.002</v>
      </c>
      <c r="H922" s="110">
        <v>31173.249</v>
      </c>
      <c r="I922" s="110">
        <v>71074.251000000004</v>
      </c>
      <c r="J922" s="110">
        <f t="shared" si="77"/>
        <v>-70380.934999999998</v>
      </c>
      <c r="K922" s="110">
        <f t="shared" si="79"/>
        <v>1095.2859399684046</v>
      </c>
      <c r="L922" s="110">
        <f t="shared" si="79"/>
        <v>63034.758293838866</v>
      </c>
      <c r="M922" s="110">
        <f t="shared" si="79"/>
        <v>49246.838862559242</v>
      </c>
      <c r="N922" s="110">
        <f t="shared" si="79"/>
        <v>112281.5971563981</v>
      </c>
      <c r="O922" s="110">
        <f t="shared" si="79"/>
        <v>-111186.31121642971</v>
      </c>
    </row>
    <row r="923" spans="1:15">
      <c r="A923" s="108" t="s">
        <v>383</v>
      </c>
      <c r="B923" s="108">
        <v>6607</v>
      </c>
      <c r="C923" s="108" t="s">
        <v>338</v>
      </c>
      <c r="D923" s="108" t="s">
        <v>201</v>
      </c>
      <c r="E923" s="109">
        <v>580</v>
      </c>
      <c r="F923" s="109">
        <v>5805.8549999999996</v>
      </c>
      <c r="G923" s="109">
        <v>33755.576999999997</v>
      </c>
      <c r="H923" s="109">
        <v>20104.156999999999</v>
      </c>
      <c r="I923" s="109">
        <v>53859.733999999997</v>
      </c>
      <c r="J923" s="109">
        <f t="shared" si="77"/>
        <v>-48053.879000000001</v>
      </c>
      <c r="K923" s="109">
        <f t="shared" si="79"/>
        <v>10010.094827586207</v>
      </c>
      <c r="L923" s="109">
        <f t="shared" si="79"/>
        <v>58199.270689655168</v>
      </c>
      <c r="M923" s="109">
        <f t="shared" si="79"/>
        <v>34662.339655172407</v>
      </c>
      <c r="N923" s="109">
        <f t="shared" si="79"/>
        <v>92861.610344827583</v>
      </c>
      <c r="O923" s="109">
        <f t="shared" si="79"/>
        <v>-82851.51551724138</v>
      </c>
    </row>
    <row r="924" spans="1:15">
      <c r="A924" s="21" t="s">
        <v>383</v>
      </c>
      <c r="B924" s="21">
        <v>6611</v>
      </c>
      <c r="C924" s="21" t="s">
        <v>339</v>
      </c>
      <c r="D924" s="21" t="s">
        <v>221</v>
      </c>
      <c r="E924" s="110">
        <v>560</v>
      </c>
      <c r="F924" s="110">
        <v>12364.948</v>
      </c>
      <c r="G924" s="110">
        <v>35241.508999999998</v>
      </c>
      <c r="H924" s="110">
        <v>35555.411999999997</v>
      </c>
      <c r="I924" s="110">
        <v>70796.921000000002</v>
      </c>
      <c r="J924" s="110">
        <f t="shared" si="77"/>
        <v>-58431.972999999998</v>
      </c>
      <c r="K924" s="110">
        <f t="shared" si="79"/>
        <v>22080.264285714286</v>
      </c>
      <c r="L924" s="110">
        <f t="shared" si="79"/>
        <v>62931.266071428567</v>
      </c>
      <c r="M924" s="110">
        <f t="shared" si="79"/>
        <v>63491.807142857135</v>
      </c>
      <c r="N924" s="110">
        <f t="shared" si="79"/>
        <v>126423.07321428572</v>
      </c>
      <c r="O924" s="110">
        <f t="shared" si="79"/>
        <v>-104342.80892857142</v>
      </c>
    </row>
    <row r="925" spans="1:15">
      <c r="A925" s="108" t="s">
        <v>383</v>
      </c>
      <c r="B925" s="108">
        <v>6612</v>
      </c>
      <c r="C925" s="108" t="s">
        <v>341</v>
      </c>
      <c r="D925" s="108" t="s">
        <v>204</v>
      </c>
      <c r="E925" s="109">
        <v>493</v>
      </c>
      <c r="F925" s="109">
        <v>5153.0259999999998</v>
      </c>
      <c r="G925" s="109">
        <v>47401.957999999999</v>
      </c>
      <c r="H925" s="109">
        <v>31765.996999999999</v>
      </c>
      <c r="I925" s="109">
        <v>79167.955000000002</v>
      </c>
      <c r="J925" s="109">
        <f t="shared" si="77"/>
        <v>-74014.929000000004</v>
      </c>
      <c r="K925" s="109">
        <f t="shared" si="79"/>
        <v>10452.385395537525</v>
      </c>
      <c r="L925" s="109">
        <f t="shared" si="79"/>
        <v>96150.016227180531</v>
      </c>
      <c r="M925" s="109">
        <f t="shared" si="79"/>
        <v>64434.0709939148</v>
      </c>
      <c r="N925" s="109">
        <f t="shared" si="79"/>
        <v>160584.08722109534</v>
      </c>
      <c r="O925" s="109">
        <f t="shared" si="79"/>
        <v>-150131.70182555783</v>
      </c>
    </row>
    <row r="926" spans="1:15">
      <c r="A926" s="21" t="s">
        <v>383</v>
      </c>
      <c r="B926" s="21">
        <v>6706</v>
      </c>
      <c r="C926" s="21" t="s">
        <v>343</v>
      </c>
      <c r="D926" s="21" t="s">
        <v>202</v>
      </c>
      <c r="E926" s="110">
        <v>483</v>
      </c>
      <c r="F926" s="110">
        <v>3746.6529999999998</v>
      </c>
      <c r="G926" s="110">
        <v>35197.252</v>
      </c>
      <c r="H926" s="110">
        <v>15284.341</v>
      </c>
      <c r="I926" s="110">
        <v>50481.593000000001</v>
      </c>
      <c r="J926" s="110">
        <f t="shared" si="77"/>
        <v>-46734.94</v>
      </c>
      <c r="K926" s="110">
        <f t="shared" si="79"/>
        <v>7757.0455486542432</v>
      </c>
      <c r="L926" s="110">
        <f t="shared" si="79"/>
        <v>72872.157349896486</v>
      </c>
      <c r="M926" s="110">
        <f t="shared" si="79"/>
        <v>31644.598343685302</v>
      </c>
      <c r="N926" s="110">
        <f t="shared" si="79"/>
        <v>104516.75569358178</v>
      </c>
      <c r="O926" s="110">
        <f t="shared" si="79"/>
        <v>-96759.710144927536</v>
      </c>
    </row>
    <row r="927" spans="1:15">
      <c r="A927" s="108" t="s">
        <v>383</v>
      </c>
      <c r="B927" s="108">
        <v>6709</v>
      </c>
      <c r="C927" s="108" t="s">
        <v>345</v>
      </c>
      <c r="D927" s="108" t="s">
        <v>192</v>
      </c>
      <c r="E927" s="109">
        <v>482</v>
      </c>
      <c r="F927" s="109">
        <v>7304.3180000000002</v>
      </c>
      <c r="G927" s="109">
        <v>34816.343999999997</v>
      </c>
      <c r="H927" s="109">
        <v>25669.309000000001</v>
      </c>
      <c r="I927" s="109">
        <v>60485.652999999998</v>
      </c>
      <c r="J927" s="109">
        <f t="shared" si="77"/>
        <v>-53181.334999999999</v>
      </c>
      <c r="K927" s="109">
        <f t="shared" si="79"/>
        <v>15154.186721991702</v>
      </c>
      <c r="L927" s="109">
        <f t="shared" si="79"/>
        <v>72233.07883817426</v>
      </c>
      <c r="M927" s="109">
        <f t="shared" si="79"/>
        <v>53255.82780082988</v>
      </c>
      <c r="N927" s="109">
        <f t="shared" si="79"/>
        <v>125488.90663900414</v>
      </c>
      <c r="O927" s="109">
        <f t="shared" si="79"/>
        <v>-110334.71991701245</v>
      </c>
    </row>
    <row r="928" spans="1:15">
      <c r="A928" s="21" t="s">
        <v>383</v>
      </c>
      <c r="B928" s="21">
        <v>7000</v>
      </c>
      <c r="C928" s="21" t="s">
        <v>340</v>
      </c>
      <c r="D928" s="21" t="s">
        <v>208</v>
      </c>
      <c r="E928" s="110">
        <v>481</v>
      </c>
      <c r="F928" s="110">
        <v>24942.23</v>
      </c>
      <c r="G928" s="110">
        <v>56151.055999999997</v>
      </c>
      <c r="H928" s="110">
        <v>36192.175000000003</v>
      </c>
      <c r="I928" s="110">
        <v>92343.231</v>
      </c>
      <c r="J928" s="110">
        <f t="shared" si="77"/>
        <v>-67401.001000000004</v>
      </c>
      <c r="K928" s="110">
        <f t="shared" si="79"/>
        <v>51854.948024948026</v>
      </c>
      <c r="L928" s="110">
        <f t="shared" si="79"/>
        <v>116738.16216216216</v>
      </c>
      <c r="M928" s="110">
        <f t="shared" si="79"/>
        <v>75243.607068607074</v>
      </c>
      <c r="N928" s="110">
        <f t="shared" si="79"/>
        <v>191981.76923076922</v>
      </c>
      <c r="O928" s="110">
        <f t="shared" si="79"/>
        <v>-140126.82120582121</v>
      </c>
    </row>
    <row r="929" spans="1:15">
      <c r="A929" s="108" t="s">
        <v>383</v>
      </c>
      <c r="B929" s="108">
        <v>7300</v>
      </c>
      <c r="C929" s="108" t="s">
        <v>342</v>
      </c>
      <c r="D929" s="108" t="s">
        <v>228</v>
      </c>
      <c r="E929" s="109">
        <v>479</v>
      </c>
      <c r="F929" s="109">
        <v>7979.47</v>
      </c>
      <c r="G929" s="109">
        <v>92389.284</v>
      </c>
      <c r="H929" s="109">
        <v>46437.055999999997</v>
      </c>
      <c r="I929" s="109">
        <v>138826.34</v>
      </c>
      <c r="J929" s="109">
        <f t="shared" si="77"/>
        <v>-130846.87</v>
      </c>
      <c r="K929" s="109">
        <f t="shared" si="79"/>
        <v>16658.601252609602</v>
      </c>
      <c r="L929" s="109">
        <f t="shared" si="79"/>
        <v>192879.50730688937</v>
      </c>
      <c r="M929" s="109">
        <f t="shared" si="79"/>
        <v>96945.837160751573</v>
      </c>
      <c r="N929" s="109">
        <f t="shared" si="79"/>
        <v>289825.34446764091</v>
      </c>
      <c r="O929" s="109">
        <f t="shared" si="79"/>
        <v>-273166.74321503134</v>
      </c>
    </row>
    <row r="930" spans="1:15">
      <c r="A930" s="21" t="s">
        <v>383</v>
      </c>
      <c r="B930" s="21">
        <v>7502</v>
      </c>
      <c r="C930" s="21" t="s">
        <v>344</v>
      </c>
      <c r="D930" s="21" t="s">
        <v>215</v>
      </c>
      <c r="E930" s="110">
        <v>461</v>
      </c>
      <c r="F930" s="110">
        <v>11478.789000000001</v>
      </c>
      <c r="G930" s="110">
        <v>37005.64</v>
      </c>
      <c r="H930" s="110">
        <v>30092.592000000001</v>
      </c>
      <c r="I930" s="110">
        <v>67098.232000000004</v>
      </c>
      <c r="J930" s="110">
        <f t="shared" si="77"/>
        <v>-55619.442999999999</v>
      </c>
      <c r="K930" s="110">
        <f t="shared" si="79"/>
        <v>24899.759219088937</v>
      </c>
      <c r="L930" s="110">
        <f t="shared" si="79"/>
        <v>80272.537960954447</v>
      </c>
      <c r="M930" s="110">
        <f t="shared" si="79"/>
        <v>65276.772234273325</v>
      </c>
      <c r="N930" s="110">
        <f t="shared" si="79"/>
        <v>145549.31019522776</v>
      </c>
      <c r="O930" s="110">
        <f t="shared" si="79"/>
        <v>-120649.55097613882</v>
      </c>
    </row>
    <row r="931" spans="1:15">
      <c r="A931" s="108" t="s">
        <v>383</v>
      </c>
      <c r="B931" s="108">
        <v>7505</v>
      </c>
      <c r="C931" s="108" t="s">
        <v>346</v>
      </c>
      <c r="D931" s="108" t="s">
        <v>188</v>
      </c>
      <c r="E931" s="109">
        <v>451</v>
      </c>
      <c r="F931" s="109">
        <v>6784.2879999999996</v>
      </c>
      <c r="G931" s="109">
        <v>41048.597999999998</v>
      </c>
      <c r="H931" s="109">
        <v>26992.671999999999</v>
      </c>
      <c r="I931" s="109">
        <v>68041.27</v>
      </c>
      <c r="J931" s="109">
        <f t="shared" si="77"/>
        <v>-61256.982000000004</v>
      </c>
      <c r="K931" s="109">
        <f t="shared" si="79"/>
        <v>15042.767184035476</v>
      </c>
      <c r="L931" s="109">
        <f t="shared" si="79"/>
        <v>91016.847006651893</v>
      </c>
      <c r="M931" s="109">
        <f t="shared" si="79"/>
        <v>59850.713968957869</v>
      </c>
      <c r="N931" s="109">
        <f t="shared" si="79"/>
        <v>150867.56097560975</v>
      </c>
      <c r="O931" s="109">
        <f t="shared" si="79"/>
        <v>-135824.79379157428</v>
      </c>
    </row>
    <row r="932" spans="1:15">
      <c r="A932" s="21" t="s">
        <v>383</v>
      </c>
      <c r="B932" s="21">
        <v>7509</v>
      </c>
      <c r="C932" s="21" t="s">
        <v>347</v>
      </c>
      <c r="D932" s="21" t="s">
        <v>194</v>
      </c>
      <c r="E932" s="110">
        <v>383</v>
      </c>
      <c r="F932" s="110">
        <v>0</v>
      </c>
      <c r="G932" s="110">
        <v>28648.063999999998</v>
      </c>
      <c r="H932" s="110">
        <v>23768.901999999998</v>
      </c>
      <c r="I932" s="110">
        <v>52416.966</v>
      </c>
      <c r="J932" s="110">
        <f t="shared" si="77"/>
        <v>-52416.966</v>
      </c>
      <c r="K932" s="110">
        <f t="shared" si="79"/>
        <v>0</v>
      </c>
      <c r="L932" s="110">
        <f t="shared" si="79"/>
        <v>74799.122715404694</v>
      </c>
      <c r="M932" s="110">
        <f t="shared" si="79"/>
        <v>62059.796344647519</v>
      </c>
      <c r="N932" s="110">
        <f t="shared" si="79"/>
        <v>136858.91906005223</v>
      </c>
      <c r="O932" s="110">
        <f t="shared" si="79"/>
        <v>-136858.91906005223</v>
      </c>
    </row>
    <row r="933" spans="1:15">
      <c r="A933" s="108" t="s">
        <v>383</v>
      </c>
      <c r="B933" s="108">
        <v>7613</v>
      </c>
      <c r="C933" s="108" t="s">
        <v>348</v>
      </c>
      <c r="D933" s="108" t="s">
        <v>203</v>
      </c>
      <c r="E933" s="109">
        <v>372</v>
      </c>
      <c r="F933" s="109">
        <v>14827.853999999999</v>
      </c>
      <c r="G933" s="109">
        <v>31023.672999999999</v>
      </c>
      <c r="H933" s="109">
        <v>17337.477999999999</v>
      </c>
      <c r="I933" s="109">
        <v>48361.150999999998</v>
      </c>
      <c r="J933" s="109">
        <f t="shared" si="77"/>
        <v>-33533.296999999999</v>
      </c>
      <c r="K933" s="109">
        <f t="shared" si="79"/>
        <v>39859.822580645159</v>
      </c>
      <c r="L933" s="109">
        <f t="shared" si="79"/>
        <v>83396.970430107525</v>
      </c>
      <c r="M933" s="109">
        <f t="shared" si="79"/>
        <v>46606.123655913972</v>
      </c>
      <c r="N933" s="109">
        <f t="shared" si="79"/>
        <v>130003.09408602149</v>
      </c>
      <c r="O933" s="109">
        <f t="shared" si="79"/>
        <v>-90143.271505376353</v>
      </c>
    </row>
    <row r="934" spans="1:15">
      <c r="A934" s="21" t="s">
        <v>383</v>
      </c>
      <c r="B934" s="21">
        <v>7617</v>
      </c>
      <c r="C934" s="21" t="s">
        <v>349</v>
      </c>
      <c r="D934" s="21" t="s">
        <v>182</v>
      </c>
      <c r="E934" s="110">
        <v>275</v>
      </c>
      <c r="F934" s="110">
        <v>13192.98</v>
      </c>
      <c r="G934" s="110">
        <v>35359.343000000001</v>
      </c>
      <c r="H934" s="110">
        <v>31602.546999999999</v>
      </c>
      <c r="I934" s="110">
        <v>66961.89</v>
      </c>
      <c r="J934" s="110">
        <f t="shared" si="77"/>
        <v>-53768.91</v>
      </c>
      <c r="K934" s="110">
        <f t="shared" si="79"/>
        <v>47974.472727272725</v>
      </c>
      <c r="L934" s="110">
        <f t="shared" si="79"/>
        <v>128579.42909090909</v>
      </c>
      <c r="M934" s="110">
        <f t="shared" si="79"/>
        <v>114918.35272727272</v>
      </c>
      <c r="N934" s="110">
        <f t="shared" si="79"/>
        <v>243497.7818181818</v>
      </c>
      <c r="O934" s="110">
        <f t="shared" si="79"/>
        <v>-195523.30909090908</v>
      </c>
    </row>
    <row r="935" spans="1:15">
      <c r="A935" s="108" t="s">
        <v>383</v>
      </c>
      <c r="B935" s="108">
        <v>7620</v>
      </c>
      <c r="C935" s="108" t="s">
        <v>351</v>
      </c>
      <c r="D935" s="108" t="s">
        <v>222</v>
      </c>
      <c r="E935" s="109">
        <v>247</v>
      </c>
      <c r="F935" s="109">
        <v>0</v>
      </c>
      <c r="G935" s="109">
        <v>23562.722000000002</v>
      </c>
      <c r="H935" s="109">
        <v>19857.072</v>
      </c>
      <c r="I935" s="109">
        <v>43419.794000000002</v>
      </c>
      <c r="J935" s="109">
        <f t="shared" si="77"/>
        <v>-43419.794000000002</v>
      </c>
      <c r="K935" s="109">
        <f t="shared" si="79"/>
        <v>0</v>
      </c>
      <c r="L935" s="109">
        <f t="shared" si="79"/>
        <v>95395.63562753037</v>
      </c>
      <c r="M935" s="109">
        <f t="shared" si="79"/>
        <v>80393.004048582996</v>
      </c>
      <c r="N935" s="109">
        <f t="shared" si="79"/>
        <v>175788.63967611338</v>
      </c>
      <c r="O935" s="109">
        <f t="shared" si="79"/>
        <v>-175788.63967611338</v>
      </c>
    </row>
    <row r="936" spans="1:15">
      <c r="A936" s="21" t="s">
        <v>383</v>
      </c>
      <c r="B936" s="21">
        <v>7708</v>
      </c>
      <c r="C936" s="21" t="s">
        <v>350</v>
      </c>
      <c r="D936" s="21" t="s">
        <v>183</v>
      </c>
      <c r="E936" s="110">
        <v>244</v>
      </c>
      <c r="F936" s="110">
        <v>5337.3760000000002</v>
      </c>
      <c r="G936" s="110">
        <v>22788.313999999998</v>
      </c>
      <c r="H936" s="110">
        <v>29254.016</v>
      </c>
      <c r="I936" s="110">
        <v>52042.33</v>
      </c>
      <c r="J936" s="110">
        <f t="shared" si="77"/>
        <v>-46704.953999999998</v>
      </c>
      <c r="K936" s="110">
        <f t="shared" si="79"/>
        <v>21874.491803278692</v>
      </c>
      <c r="L936" s="110">
        <f t="shared" si="79"/>
        <v>93394.729508196717</v>
      </c>
      <c r="M936" s="110">
        <f t="shared" si="79"/>
        <v>119893.50819672132</v>
      </c>
      <c r="N936" s="110">
        <f t="shared" si="79"/>
        <v>213288.23770491802</v>
      </c>
      <c r="O936" s="110">
        <f t="shared" si="79"/>
        <v>-191413.74590163934</v>
      </c>
    </row>
    <row r="937" spans="1:15">
      <c r="A937" s="108" t="s">
        <v>383</v>
      </c>
      <c r="B937" s="108">
        <v>8000</v>
      </c>
      <c r="C937" s="108" t="s">
        <v>352</v>
      </c>
      <c r="D937" s="108" t="s">
        <v>164</v>
      </c>
      <c r="E937" s="109">
        <v>221</v>
      </c>
      <c r="F937" s="109">
        <v>605.03200000000004</v>
      </c>
      <c r="G937" s="109">
        <v>28504.76</v>
      </c>
      <c r="H937" s="109">
        <v>16332.272000000001</v>
      </c>
      <c r="I937" s="109">
        <v>44837.031999999999</v>
      </c>
      <c r="J937" s="109">
        <f t="shared" si="77"/>
        <v>-44232</v>
      </c>
      <c r="K937" s="109">
        <f t="shared" si="79"/>
        <v>2737.7013574660632</v>
      </c>
      <c r="L937" s="109">
        <f t="shared" si="79"/>
        <v>128980.81447963801</v>
      </c>
      <c r="M937" s="109">
        <f t="shared" si="79"/>
        <v>73901.683257918543</v>
      </c>
      <c r="N937" s="109">
        <f t="shared" si="79"/>
        <v>202882.49773755655</v>
      </c>
      <c r="O937" s="109">
        <f t="shared" si="79"/>
        <v>-200144.7963800905</v>
      </c>
    </row>
    <row r="938" spans="1:15">
      <c r="A938" s="21" t="s">
        <v>383</v>
      </c>
      <c r="B938" s="21">
        <v>8200</v>
      </c>
      <c r="C938" s="21" t="s">
        <v>353</v>
      </c>
      <c r="D938" s="21" t="s">
        <v>185</v>
      </c>
      <c r="E938" s="110">
        <v>196</v>
      </c>
      <c r="F938" s="110">
        <v>11039.698</v>
      </c>
      <c r="G938" s="110">
        <v>29146.976999999999</v>
      </c>
      <c r="H938" s="110">
        <v>22088.115000000002</v>
      </c>
      <c r="I938" s="110">
        <v>51235.091999999997</v>
      </c>
      <c r="J938" s="110">
        <f t="shared" si="77"/>
        <v>-40195.394</v>
      </c>
      <c r="K938" s="110">
        <f t="shared" si="79"/>
        <v>56324.989795918373</v>
      </c>
      <c r="L938" s="110">
        <f t="shared" si="79"/>
        <v>148709.06632653059</v>
      </c>
      <c r="M938" s="110">
        <f t="shared" si="79"/>
        <v>112694.46428571429</v>
      </c>
      <c r="N938" s="110">
        <f t="shared" si="79"/>
        <v>261403.53061224488</v>
      </c>
      <c r="O938" s="110">
        <f t="shared" si="79"/>
        <v>-205078.54081632651</v>
      </c>
    </row>
    <row r="939" spans="1:15">
      <c r="A939" s="108" t="s">
        <v>383</v>
      </c>
      <c r="B939" s="108">
        <v>8508</v>
      </c>
      <c r="C939" s="108" t="s">
        <v>354</v>
      </c>
      <c r="D939" s="108" t="s">
        <v>195</v>
      </c>
      <c r="E939" s="109">
        <v>194</v>
      </c>
      <c r="F939" s="109">
        <v>-65</v>
      </c>
      <c r="G939" s="109">
        <v>4310</v>
      </c>
      <c r="H939" s="109">
        <v>3615</v>
      </c>
      <c r="I939" s="109">
        <v>7925</v>
      </c>
      <c r="J939" s="109">
        <f t="shared" si="77"/>
        <v>-7990</v>
      </c>
      <c r="K939" s="109">
        <f t="shared" si="79"/>
        <v>-335.05154639175254</v>
      </c>
      <c r="L939" s="109">
        <f t="shared" si="79"/>
        <v>22216.494845360823</v>
      </c>
      <c r="M939" s="109">
        <f t="shared" si="79"/>
        <v>18634.0206185567</v>
      </c>
      <c r="N939" s="109">
        <f t="shared" si="79"/>
        <v>40850.515463917523</v>
      </c>
      <c r="O939" s="109">
        <f t="shared" si="79"/>
        <v>-41185.567010309278</v>
      </c>
    </row>
    <row r="940" spans="1:15">
      <c r="A940" s="21" t="s">
        <v>383</v>
      </c>
      <c r="B940" s="21">
        <v>8509</v>
      </c>
      <c r="C940" s="21" t="s">
        <v>1256</v>
      </c>
      <c r="D940" s="21" t="s">
        <v>214</v>
      </c>
      <c r="E940" s="110">
        <v>185</v>
      </c>
      <c r="F940" s="110">
        <v>1062.4580000000001</v>
      </c>
      <c r="G940" s="110">
        <v>19400.169000000002</v>
      </c>
      <c r="H940" s="110">
        <v>18465.293000000001</v>
      </c>
      <c r="I940" s="110">
        <v>37865.462</v>
      </c>
      <c r="J940" s="110">
        <f t="shared" si="77"/>
        <v>-36803.004000000001</v>
      </c>
      <c r="K940" s="110">
        <f t="shared" si="79"/>
        <v>5743.016216216216</v>
      </c>
      <c r="L940" s="110">
        <f t="shared" si="79"/>
        <v>104865.7783783784</v>
      </c>
      <c r="M940" s="110">
        <f t="shared" si="79"/>
        <v>99812.394594594603</v>
      </c>
      <c r="N940" s="110">
        <f t="shared" si="79"/>
        <v>204678.17297297297</v>
      </c>
      <c r="O940" s="110">
        <f t="shared" si="79"/>
        <v>-198935.15675675674</v>
      </c>
    </row>
    <row r="941" spans="1:15">
      <c r="A941" s="108" t="s">
        <v>383</v>
      </c>
      <c r="B941" s="108">
        <v>8610</v>
      </c>
      <c r="C941" s="108" t="s">
        <v>355</v>
      </c>
      <c r="D941" s="108" t="s">
        <v>177</v>
      </c>
      <c r="E941" s="109">
        <v>129</v>
      </c>
      <c r="F941" s="109">
        <v>-534</v>
      </c>
      <c r="G941" s="109">
        <v>8017</v>
      </c>
      <c r="H941" s="109">
        <v>10363</v>
      </c>
      <c r="I941" s="109">
        <v>18380</v>
      </c>
      <c r="J941" s="109">
        <f t="shared" ref="J941:J950" si="80">F941-I941</f>
        <v>-18914</v>
      </c>
      <c r="K941" s="109">
        <f t="shared" ref="K941:O950" si="81">(F941/$E941)*1000</f>
        <v>-4139.5348837209303</v>
      </c>
      <c r="L941" s="109">
        <f t="shared" si="81"/>
        <v>62147.286821705427</v>
      </c>
      <c r="M941" s="109">
        <f t="shared" si="81"/>
        <v>80333.333333333328</v>
      </c>
      <c r="N941" s="109">
        <f t="shared" si="81"/>
        <v>142480.62015503878</v>
      </c>
      <c r="O941" s="109">
        <f t="shared" si="81"/>
        <v>-146620.15503875969</v>
      </c>
    </row>
    <row r="942" spans="1:15">
      <c r="A942" s="21" t="s">
        <v>383</v>
      </c>
      <c r="B942" s="21">
        <v>8613</v>
      </c>
      <c r="C942" s="21" t="s">
        <v>357</v>
      </c>
      <c r="D942" s="21" t="s">
        <v>187</v>
      </c>
      <c r="E942" s="110">
        <v>109</v>
      </c>
      <c r="F942" s="110">
        <v>-5064</v>
      </c>
      <c r="G942" s="110">
        <v>14740</v>
      </c>
      <c r="H942" s="110">
        <v>7682</v>
      </c>
      <c r="I942" s="110">
        <v>22422</v>
      </c>
      <c r="J942" s="110">
        <f t="shared" si="80"/>
        <v>-27486</v>
      </c>
      <c r="K942" s="110">
        <f t="shared" si="81"/>
        <v>-46458.715596330272</v>
      </c>
      <c r="L942" s="110">
        <f t="shared" si="81"/>
        <v>135229.35779816512</v>
      </c>
      <c r="M942" s="110">
        <f t="shared" si="81"/>
        <v>70477.0642201835</v>
      </c>
      <c r="N942" s="110">
        <f t="shared" si="81"/>
        <v>205706.42201834865</v>
      </c>
      <c r="O942" s="110">
        <f t="shared" si="81"/>
        <v>-252165.13761467891</v>
      </c>
    </row>
    <row r="943" spans="1:15">
      <c r="A943" s="108" t="s">
        <v>383</v>
      </c>
      <c r="B943" s="108">
        <v>8614</v>
      </c>
      <c r="C943" s="108" t="s">
        <v>356</v>
      </c>
      <c r="D943" s="108" t="s">
        <v>213</v>
      </c>
      <c r="E943" s="109">
        <v>108</v>
      </c>
      <c r="F943" s="109">
        <v>-5210</v>
      </c>
      <c r="G943" s="109">
        <v>11037</v>
      </c>
      <c r="H943" s="109">
        <v>9879</v>
      </c>
      <c r="I943" s="109">
        <v>20916</v>
      </c>
      <c r="J943" s="109">
        <f t="shared" si="80"/>
        <v>-26126</v>
      </c>
      <c r="K943" s="109">
        <f t="shared" si="81"/>
        <v>-48240.740740740737</v>
      </c>
      <c r="L943" s="109">
        <f t="shared" si="81"/>
        <v>102194.44444444444</v>
      </c>
      <c r="M943" s="109">
        <f t="shared" si="81"/>
        <v>91472.222222222234</v>
      </c>
      <c r="N943" s="109">
        <f t="shared" si="81"/>
        <v>193666.66666666666</v>
      </c>
      <c r="O943" s="109">
        <f t="shared" si="81"/>
        <v>-241907.40740740742</v>
      </c>
    </row>
    <row r="944" spans="1:15">
      <c r="A944" s="21" t="s">
        <v>383</v>
      </c>
      <c r="B944" s="21">
        <v>8710</v>
      </c>
      <c r="C944" s="21" t="s">
        <v>359</v>
      </c>
      <c r="D944" s="21" t="s">
        <v>193</v>
      </c>
      <c r="E944" s="110">
        <v>93</v>
      </c>
      <c r="F944" s="110">
        <v>-731</v>
      </c>
      <c r="G944" s="110">
        <v>5548</v>
      </c>
      <c r="H944" s="110">
        <v>5135</v>
      </c>
      <c r="I944" s="110">
        <v>10683</v>
      </c>
      <c r="J944" s="110">
        <f t="shared" si="80"/>
        <v>-11414</v>
      </c>
      <c r="K944" s="110">
        <f t="shared" si="81"/>
        <v>-7860.2150537634407</v>
      </c>
      <c r="L944" s="110">
        <f t="shared" si="81"/>
        <v>59655.913978494624</v>
      </c>
      <c r="M944" s="110">
        <f t="shared" si="81"/>
        <v>55215.053763440861</v>
      </c>
      <c r="N944" s="110">
        <f t="shared" si="81"/>
        <v>114870.96774193548</v>
      </c>
      <c r="O944" s="110">
        <f t="shared" si="81"/>
        <v>-122731.18279569893</v>
      </c>
    </row>
    <row r="945" spans="1:15">
      <c r="A945" s="108" t="s">
        <v>383</v>
      </c>
      <c r="B945" s="108">
        <v>8716</v>
      </c>
      <c r="C945" s="108" t="s">
        <v>358</v>
      </c>
      <c r="D945" s="108" t="s">
        <v>207</v>
      </c>
      <c r="E945" s="109">
        <v>92</v>
      </c>
      <c r="F945" s="109">
        <v>0</v>
      </c>
      <c r="G945" s="109">
        <v>1977</v>
      </c>
      <c r="H945" s="109">
        <v>6461</v>
      </c>
      <c r="I945" s="109">
        <v>8438</v>
      </c>
      <c r="J945" s="109">
        <f t="shared" si="80"/>
        <v>-8438</v>
      </c>
      <c r="K945" s="109">
        <f t="shared" si="81"/>
        <v>0</v>
      </c>
      <c r="L945" s="109">
        <f t="shared" si="81"/>
        <v>21489.130434782608</v>
      </c>
      <c r="M945" s="109">
        <f t="shared" si="81"/>
        <v>70228.260869565216</v>
      </c>
      <c r="N945" s="109">
        <f t="shared" si="81"/>
        <v>91717.391304347824</v>
      </c>
      <c r="O945" s="109">
        <f t="shared" si="81"/>
        <v>-91717.391304347824</v>
      </c>
    </row>
    <row r="946" spans="1:15">
      <c r="A946" s="21" t="s">
        <v>383</v>
      </c>
      <c r="B946" s="21">
        <v>8717</v>
      </c>
      <c r="C946" s="21" t="s">
        <v>360</v>
      </c>
      <c r="D946" s="21" t="s">
        <v>212</v>
      </c>
      <c r="E946" s="110">
        <v>76</v>
      </c>
      <c r="F946" s="110">
        <v>-589</v>
      </c>
      <c r="G946" s="110">
        <v>18508</v>
      </c>
      <c r="H946" s="110">
        <v>11250</v>
      </c>
      <c r="I946" s="110">
        <v>29758</v>
      </c>
      <c r="J946" s="110">
        <f t="shared" si="80"/>
        <v>-30347</v>
      </c>
      <c r="K946" s="110">
        <f t="shared" si="81"/>
        <v>-7750</v>
      </c>
      <c r="L946" s="110">
        <f t="shared" si="81"/>
        <v>243526.31578947368</v>
      </c>
      <c r="M946" s="110">
        <f t="shared" si="81"/>
        <v>148026.31578947368</v>
      </c>
      <c r="N946" s="110">
        <f t="shared" si="81"/>
        <v>391552.63157894736</v>
      </c>
      <c r="O946" s="110">
        <f t="shared" si="81"/>
        <v>-399302.63157894736</v>
      </c>
    </row>
    <row r="947" spans="1:15">
      <c r="A947" s="108" t="s">
        <v>383</v>
      </c>
      <c r="B947" s="108">
        <v>8719</v>
      </c>
      <c r="C947" s="108" t="s">
        <v>361</v>
      </c>
      <c r="D947" s="108" t="s">
        <v>175</v>
      </c>
      <c r="E947" s="109">
        <v>58</v>
      </c>
      <c r="F947" s="109"/>
      <c r="G947" s="109"/>
      <c r="H947" s="109"/>
      <c r="I947" s="109"/>
      <c r="J947" s="109">
        <f t="shared" si="80"/>
        <v>0</v>
      </c>
      <c r="K947" s="109">
        <f t="shared" si="81"/>
        <v>0</v>
      </c>
      <c r="L947" s="109">
        <f t="shared" si="81"/>
        <v>0</v>
      </c>
      <c r="M947" s="109">
        <f t="shared" si="81"/>
        <v>0</v>
      </c>
      <c r="N947" s="109">
        <f t="shared" si="81"/>
        <v>0</v>
      </c>
      <c r="O947" s="109">
        <f t="shared" si="81"/>
        <v>0</v>
      </c>
    </row>
    <row r="948" spans="1:15">
      <c r="A948" s="21" t="s">
        <v>383</v>
      </c>
      <c r="B948" s="21">
        <v>8720</v>
      </c>
      <c r="C948" s="21" t="s">
        <v>363</v>
      </c>
      <c r="D948" s="21" t="s">
        <v>205</v>
      </c>
      <c r="E948" s="110">
        <v>58</v>
      </c>
      <c r="F948" s="110">
        <v>0</v>
      </c>
      <c r="G948" s="110">
        <v>3082.1950000000002</v>
      </c>
      <c r="H948" s="110">
        <v>3788.2489999999998</v>
      </c>
      <c r="I948" s="110">
        <v>6870.4439999999995</v>
      </c>
      <c r="J948" s="110">
        <f t="shared" si="80"/>
        <v>-6870.4439999999995</v>
      </c>
      <c r="K948" s="110">
        <f t="shared" si="81"/>
        <v>0</v>
      </c>
      <c r="L948" s="110">
        <f t="shared" si="81"/>
        <v>53141.293103448275</v>
      </c>
      <c r="M948" s="110">
        <f t="shared" si="81"/>
        <v>65314.637931034486</v>
      </c>
      <c r="N948" s="110">
        <f t="shared" si="81"/>
        <v>118455.93103448274</v>
      </c>
      <c r="O948" s="110">
        <f t="shared" si="81"/>
        <v>-118455.93103448274</v>
      </c>
    </row>
    <row r="949" spans="1:15">
      <c r="A949" s="108" t="s">
        <v>383</v>
      </c>
      <c r="B949" s="108">
        <v>8721</v>
      </c>
      <c r="C949" s="108" t="s">
        <v>362</v>
      </c>
      <c r="D949" s="108" t="s">
        <v>171</v>
      </c>
      <c r="E949" s="109">
        <v>56</v>
      </c>
      <c r="F949" s="109"/>
      <c r="G949" s="109"/>
      <c r="H949" s="109"/>
      <c r="I949" s="109"/>
      <c r="J949" s="109">
        <f t="shared" si="80"/>
        <v>0</v>
      </c>
      <c r="K949" s="109">
        <f t="shared" si="81"/>
        <v>0</v>
      </c>
      <c r="L949" s="109">
        <f t="shared" si="81"/>
        <v>0</v>
      </c>
      <c r="M949" s="109">
        <f t="shared" si="81"/>
        <v>0</v>
      </c>
      <c r="N949" s="109">
        <f t="shared" si="81"/>
        <v>0</v>
      </c>
      <c r="O949" s="109">
        <f t="shared" si="81"/>
        <v>0</v>
      </c>
    </row>
    <row r="950" spans="1:15">
      <c r="A950" s="21" t="s">
        <v>383</v>
      </c>
      <c r="B950" s="21">
        <v>8722</v>
      </c>
      <c r="C950" s="21" t="s">
        <v>364</v>
      </c>
      <c r="D950" s="21" t="s">
        <v>186</v>
      </c>
      <c r="E950" s="110">
        <v>43</v>
      </c>
      <c r="F950" s="110">
        <v>-762</v>
      </c>
      <c r="G950" s="110">
        <v>4130</v>
      </c>
      <c r="H950" s="110">
        <v>7075</v>
      </c>
      <c r="I950" s="110">
        <v>11205</v>
      </c>
      <c r="J950" s="110">
        <f t="shared" si="80"/>
        <v>-11967</v>
      </c>
      <c r="K950" s="110">
        <f t="shared" si="81"/>
        <v>-17720.930232558138</v>
      </c>
      <c r="L950" s="110">
        <f t="shared" si="81"/>
        <v>96046.511627906977</v>
      </c>
      <c r="M950" s="110">
        <f t="shared" si="81"/>
        <v>164534.88372093023</v>
      </c>
      <c r="N950" s="110">
        <f t="shared" si="81"/>
        <v>260581.39534883719</v>
      </c>
      <c r="O950" s="110">
        <f t="shared" si="81"/>
        <v>-278302.32558139536</v>
      </c>
    </row>
    <row r="951" spans="1:15">
      <c r="K951" s="110"/>
      <c r="L951" s="110"/>
      <c r="M951" s="110"/>
      <c r="N951" s="110"/>
      <c r="O951" s="110"/>
    </row>
    <row r="952" spans="1:15">
      <c r="E952" s="111">
        <f>SUM(E877:E950)</f>
        <v>348450</v>
      </c>
      <c r="F952" s="111">
        <f t="shared" ref="F952:J952" si="82">SUM(F877:F950)</f>
        <v>4852011.493999999</v>
      </c>
      <c r="G952" s="111">
        <f t="shared" si="82"/>
        <v>11387599.322000006</v>
      </c>
      <c r="H952" s="111">
        <f t="shared" si="82"/>
        <v>10723237.047000008</v>
      </c>
      <c r="I952" s="111">
        <f t="shared" si="82"/>
        <v>22110836.368999999</v>
      </c>
      <c r="J952" s="111">
        <f t="shared" si="82"/>
        <v>-17258824.875000004</v>
      </c>
      <c r="K952" s="111">
        <f t="shared" ref="K952:O952" si="83">(F952/$E952)*1000</f>
        <v>13924.555873152529</v>
      </c>
      <c r="L952" s="111">
        <f t="shared" si="83"/>
        <v>32680.72699669969</v>
      </c>
      <c r="M952" s="111">
        <f t="shared" si="83"/>
        <v>30774.105458458911</v>
      </c>
      <c r="N952" s="111">
        <f t="shared" si="83"/>
        <v>63454.832455158561</v>
      </c>
      <c r="O952" s="111">
        <f t="shared" si="83"/>
        <v>-49530.276582006038</v>
      </c>
    </row>
  </sheetData>
  <hyperlinks>
    <hyperlink ref="D1" location="Efnisyfirlit!A1" display="Efnisyfirlit" xr:uid="{ABB7BAE9-7495-4338-AAE6-6C1B48C86F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2022-02-22T13:47:01Z</dcterms:created>
  <dcterms:modified xsi:type="dcterms:W3CDTF">2023-02-08T11:30:34Z</dcterms:modified>
</cp:coreProperties>
</file>