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innugögn\Árbækur sveitarfélaga\Árbók19\"/>
    </mc:Choice>
  </mc:AlternateContent>
  <xr:revisionPtr revIDLastSave="0" documentId="13_ncr:1_{453EC713-D3B2-45A4-A5B8-0FE4A26B66E8}" xr6:coauthVersionLast="47" xr6:coauthVersionMax="47" xr10:uidLastSave="{00000000-0000-0000-0000-000000000000}"/>
  <bookViews>
    <workbookView xWindow="-108" yWindow="-108" windowWidth="23256" windowHeight="13176" tabRatio="834" xr2:uid="{66665469-A75F-4BB3-9F22-20FA2EEB7885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6" i="20" l="1"/>
  <c r="G516" i="20"/>
  <c r="F516" i="20"/>
  <c r="E516" i="20"/>
  <c r="F151" i="19"/>
  <c r="N112" i="19"/>
  <c r="M112" i="19"/>
  <c r="L112" i="19"/>
  <c r="K112" i="19"/>
  <c r="J112" i="19"/>
  <c r="I112" i="19"/>
  <c r="H112" i="19"/>
  <c r="G112" i="19"/>
  <c r="F112" i="19"/>
  <c r="H70" i="18" l="1"/>
  <c r="G70" i="18"/>
  <c r="F70" i="18"/>
  <c r="E70" i="18"/>
  <c r="D70" i="18"/>
  <c r="C70" i="18"/>
  <c r="O93" i="17"/>
  <c r="M93" i="17"/>
  <c r="K93" i="17"/>
  <c r="I93" i="17"/>
  <c r="G93" i="17"/>
  <c r="E93" i="17"/>
  <c r="C93" i="17"/>
  <c r="O92" i="17"/>
  <c r="M92" i="17"/>
  <c r="K92" i="17"/>
  <c r="I92" i="17"/>
  <c r="G92" i="17"/>
  <c r="E92" i="17"/>
  <c r="C92" i="17"/>
  <c r="Q91" i="17"/>
  <c r="O91" i="17"/>
  <c r="M91" i="17"/>
  <c r="K91" i="17"/>
  <c r="I91" i="17"/>
  <c r="G91" i="17"/>
  <c r="E91" i="17"/>
  <c r="C91" i="17"/>
  <c r="O90" i="17"/>
  <c r="M90" i="17"/>
  <c r="K90" i="17"/>
  <c r="I90" i="17"/>
  <c r="G90" i="17"/>
  <c r="E90" i="17"/>
  <c r="C90" i="17"/>
  <c r="O89" i="17"/>
  <c r="M89" i="17"/>
  <c r="K89" i="17"/>
  <c r="I89" i="17"/>
  <c r="G89" i="17"/>
  <c r="E89" i="17"/>
  <c r="C89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7" i="17"/>
  <c r="M77" i="17"/>
  <c r="K77" i="17"/>
  <c r="I77" i="17"/>
  <c r="G77" i="17"/>
  <c r="E77" i="17"/>
  <c r="C77" i="17"/>
  <c r="Q77" i="17" s="1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O74" i="17"/>
  <c r="M74" i="17"/>
  <c r="K74" i="17"/>
  <c r="I74" i="17"/>
  <c r="G74" i="17"/>
  <c r="E74" i="17"/>
  <c r="C74" i="17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70" i="17"/>
  <c r="M70" i="17"/>
  <c r="K70" i="17"/>
  <c r="I70" i="17"/>
  <c r="G70" i="17"/>
  <c r="E70" i="17"/>
  <c r="C70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I65" i="17"/>
  <c r="G65" i="17"/>
  <c r="E65" i="17"/>
  <c r="C65" i="17"/>
  <c r="O64" i="17"/>
  <c r="M64" i="17"/>
  <c r="K64" i="17"/>
  <c r="L64" i="17" s="1"/>
  <c r="I64" i="17"/>
  <c r="G64" i="17"/>
  <c r="E64" i="17"/>
  <c r="C64" i="17"/>
  <c r="Q64" i="17" s="1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Q56" i="17" s="1"/>
  <c r="O55" i="17"/>
  <c r="M55" i="17"/>
  <c r="K55" i="17"/>
  <c r="I55" i="17"/>
  <c r="G55" i="17"/>
  <c r="E55" i="17"/>
  <c r="C55" i="17"/>
  <c r="O52" i="17"/>
  <c r="M52" i="17"/>
  <c r="K52" i="17"/>
  <c r="I52" i="17"/>
  <c r="G52" i="17"/>
  <c r="E52" i="17"/>
  <c r="C52" i="17"/>
  <c r="O51" i="17"/>
  <c r="M51" i="17"/>
  <c r="K51" i="17"/>
  <c r="I51" i="17"/>
  <c r="G51" i="17"/>
  <c r="E51" i="17"/>
  <c r="C51" i="17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M46" i="17"/>
  <c r="K46" i="17"/>
  <c r="I46" i="17"/>
  <c r="G46" i="17"/>
  <c r="E46" i="17"/>
  <c r="C46" i="17"/>
  <c r="O43" i="17"/>
  <c r="M43" i="17"/>
  <c r="K43" i="17"/>
  <c r="I43" i="17"/>
  <c r="G43" i="17"/>
  <c r="E43" i="17"/>
  <c r="C43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O39" i="17"/>
  <c r="M39" i="17"/>
  <c r="K39" i="17"/>
  <c r="I39" i="17"/>
  <c r="G39" i="17"/>
  <c r="E39" i="17"/>
  <c r="C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K35" i="17"/>
  <c r="I35" i="17"/>
  <c r="G35" i="17"/>
  <c r="E35" i="17"/>
  <c r="C35" i="17"/>
  <c r="O32" i="17"/>
  <c r="M32" i="17"/>
  <c r="K32" i="17"/>
  <c r="I32" i="17"/>
  <c r="G32" i="17"/>
  <c r="E32" i="17"/>
  <c r="C32" i="17"/>
  <c r="O31" i="17"/>
  <c r="M31" i="17"/>
  <c r="K31" i="17"/>
  <c r="I31" i="17"/>
  <c r="G31" i="17"/>
  <c r="E31" i="17"/>
  <c r="C31" i="17"/>
  <c r="Q31" i="17" s="1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O21" i="17" s="1"/>
  <c r="M17" i="17"/>
  <c r="M21" i="17" s="1"/>
  <c r="K17" i="17"/>
  <c r="I17" i="17"/>
  <c r="G17" i="17"/>
  <c r="G21" i="17" s="1"/>
  <c r="E17" i="17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Q9" i="17" s="1"/>
  <c r="E9" i="17"/>
  <c r="C9" i="17"/>
  <c r="O8" i="17"/>
  <c r="M8" i="17"/>
  <c r="K8" i="17"/>
  <c r="I8" i="17"/>
  <c r="G8" i="17"/>
  <c r="E8" i="17"/>
  <c r="C8" i="17"/>
  <c r="C68" i="17" l="1"/>
  <c r="Q92" i="17"/>
  <c r="N92" i="17" s="1"/>
  <c r="Q10" i="17"/>
  <c r="Q32" i="17"/>
  <c r="L32" i="17" s="1"/>
  <c r="Q37" i="17"/>
  <c r="D37" i="17" s="1"/>
  <c r="Q58" i="17"/>
  <c r="F58" i="17" s="1"/>
  <c r="N64" i="17"/>
  <c r="Q57" i="17"/>
  <c r="Q8" i="17"/>
  <c r="P64" i="17"/>
  <c r="Q66" i="17"/>
  <c r="N66" i="17" s="1"/>
  <c r="Q23" i="17"/>
  <c r="E53" i="17"/>
  <c r="Q27" i="17"/>
  <c r="L27" i="17" s="1"/>
  <c r="K44" i="17"/>
  <c r="G53" i="17"/>
  <c r="M78" i="17"/>
  <c r="I94" i="17"/>
  <c r="Q89" i="17"/>
  <c r="H31" i="17"/>
  <c r="ED31" i="17" s="1"/>
  <c r="E21" i="17"/>
  <c r="P51" i="17"/>
  <c r="L8" i="17"/>
  <c r="I21" i="17"/>
  <c r="M33" i="17"/>
  <c r="Q39" i="17"/>
  <c r="Q51" i="17"/>
  <c r="Q61" i="17"/>
  <c r="J61" i="17" s="1"/>
  <c r="EE61" i="17" s="1"/>
  <c r="Q65" i="17"/>
  <c r="L65" i="17" s="1"/>
  <c r="Q74" i="17"/>
  <c r="J74" i="17" s="1"/>
  <c r="K94" i="17"/>
  <c r="H84" i="17"/>
  <c r="ED84" i="17" s="1"/>
  <c r="I15" i="17"/>
  <c r="Q18" i="17"/>
  <c r="H18" i="17" s="1"/>
  <c r="ED18" i="17" s="1"/>
  <c r="J58" i="17"/>
  <c r="N8" i="17"/>
  <c r="H13" i="17"/>
  <c r="ED13" i="17" s="1"/>
  <c r="Q25" i="17"/>
  <c r="J25" i="17" s="1"/>
  <c r="Q28" i="17"/>
  <c r="P31" i="17"/>
  <c r="Q40" i="17"/>
  <c r="L40" i="17" s="1"/>
  <c r="Q50" i="17"/>
  <c r="J50" i="17" s="1"/>
  <c r="I68" i="17"/>
  <c r="Q71" i="17"/>
  <c r="N71" i="17" s="1"/>
  <c r="Q87" i="17"/>
  <c r="J87" i="17" s="1"/>
  <c r="H58" i="17"/>
  <c r="ED58" i="17" s="1"/>
  <c r="Q13" i="17"/>
  <c r="P13" i="17" s="1"/>
  <c r="Q20" i="17"/>
  <c r="J20" i="17" s="1"/>
  <c r="Q36" i="17"/>
  <c r="P36" i="17" s="1"/>
  <c r="Q82" i="17"/>
  <c r="L82" i="17" s="1"/>
  <c r="Q84" i="17"/>
  <c r="Q90" i="17"/>
  <c r="P90" i="17" s="1"/>
  <c r="N23" i="17"/>
  <c r="F23" i="17"/>
  <c r="H23" i="17"/>
  <c r="ED23" i="17" s="1"/>
  <c r="L9" i="17"/>
  <c r="N9" i="17"/>
  <c r="EF9" i="17" s="1"/>
  <c r="F9" i="17"/>
  <c r="N10" i="17"/>
  <c r="P10" i="17"/>
  <c r="D39" i="17"/>
  <c r="F39" i="17"/>
  <c r="P9" i="17"/>
  <c r="EE25" i="17"/>
  <c r="N13" i="17"/>
  <c r="F13" i="17"/>
  <c r="P18" i="17"/>
  <c r="N28" i="17"/>
  <c r="F28" i="17"/>
  <c r="L28" i="17"/>
  <c r="D28" i="17"/>
  <c r="H28" i="17"/>
  <c r="ED28" i="17" s="1"/>
  <c r="P28" i="17"/>
  <c r="J10" i="17"/>
  <c r="L10" i="17"/>
  <c r="D10" i="17"/>
  <c r="D9" i="17"/>
  <c r="EC9" i="17" s="1"/>
  <c r="F10" i="17"/>
  <c r="P8" i="17"/>
  <c r="H8" i="17"/>
  <c r="ED8" i="17" s="1"/>
  <c r="J8" i="17"/>
  <c r="EE8" i="17" s="1"/>
  <c r="H10" i="17"/>
  <c r="ED10" i="17" s="1"/>
  <c r="H9" i="17"/>
  <c r="ED9" i="17" s="1"/>
  <c r="Q29" i="17"/>
  <c r="F29" i="17" s="1"/>
  <c r="K33" i="17"/>
  <c r="O33" i="17"/>
  <c r="E68" i="17"/>
  <c r="Q85" i="17"/>
  <c r="F87" i="17"/>
  <c r="N20" i="17"/>
  <c r="C15" i="17"/>
  <c r="D8" i="17"/>
  <c r="Q30" i="17"/>
  <c r="L30" i="17" s="1"/>
  <c r="F56" i="17"/>
  <c r="E15" i="17"/>
  <c r="J9" i="17"/>
  <c r="D18" i="17"/>
  <c r="F20" i="17"/>
  <c r="D23" i="17"/>
  <c r="P23" i="17"/>
  <c r="F25" i="17"/>
  <c r="H27" i="17"/>
  <c r="ED27" i="17" s="1"/>
  <c r="J31" i="17"/>
  <c r="C44" i="17"/>
  <c r="Q35" i="17"/>
  <c r="L35" i="17" s="1"/>
  <c r="Q41" i="17"/>
  <c r="J41" i="17" s="1"/>
  <c r="F50" i="17"/>
  <c r="F51" i="17"/>
  <c r="G68" i="17"/>
  <c r="Q72" i="17"/>
  <c r="D72" i="17" s="1"/>
  <c r="F74" i="17"/>
  <c r="L23" i="17"/>
  <c r="N25" i="17"/>
  <c r="N39" i="17"/>
  <c r="EF39" i="17" s="1"/>
  <c r="L56" i="17"/>
  <c r="J56" i="17"/>
  <c r="N91" i="17"/>
  <c r="F91" i="17"/>
  <c r="N18" i="17"/>
  <c r="P20" i="17"/>
  <c r="D27" i="17"/>
  <c r="F36" i="17"/>
  <c r="L51" i="17"/>
  <c r="J51" i="17"/>
  <c r="P77" i="17"/>
  <c r="H77" i="17"/>
  <c r="ED77" i="17" s="1"/>
  <c r="N77" i="17"/>
  <c r="F77" i="17"/>
  <c r="J77" i="17"/>
  <c r="L77" i="17"/>
  <c r="Q76" i="17"/>
  <c r="L76" i="17" s="1"/>
  <c r="F8" i="17"/>
  <c r="Q14" i="17"/>
  <c r="J14" i="17" s="1"/>
  <c r="K15" i="17"/>
  <c r="K21" i="17"/>
  <c r="F18" i="17"/>
  <c r="H20" i="17"/>
  <c r="ED20" i="17" s="1"/>
  <c r="E33" i="17"/>
  <c r="H25" i="17"/>
  <c r="ED25" i="17" s="1"/>
  <c r="J27" i="17"/>
  <c r="EE27" i="17" s="1"/>
  <c r="L31" i="17"/>
  <c r="Q52" i="17"/>
  <c r="H52" i="17" s="1"/>
  <c r="ED52" i="17" s="1"/>
  <c r="N63" i="17"/>
  <c r="EF64" i="17"/>
  <c r="E78" i="17"/>
  <c r="L18" i="17"/>
  <c r="P27" i="17"/>
  <c r="F31" i="17"/>
  <c r="H17" i="17"/>
  <c r="ED17" i="17" s="1"/>
  <c r="J28" i="17"/>
  <c r="L89" i="17"/>
  <c r="D89" i="17"/>
  <c r="Q11" i="17"/>
  <c r="D11" i="17" s="1"/>
  <c r="D20" i="17"/>
  <c r="EC20" i="17" s="1"/>
  <c r="F27" i="17"/>
  <c r="D51" i="17"/>
  <c r="EC51" i="17" s="1"/>
  <c r="D77" i="17"/>
  <c r="EC77" i="17" s="1"/>
  <c r="M15" i="17"/>
  <c r="G15" i="17"/>
  <c r="O15" i="17"/>
  <c r="Q12" i="17"/>
  <c r="H12" i="17" s="1"/>
  <c r="ED12" i="17" s="1"/>
  <c r="Q19" i="17"/>
  <c r="H19" i="17" s="1"/>
  <c r="ED19" i="17" s="1"/>
  <c r="G33" i="17"/>
  <c r="Q24" i="17"/>
  <c r="N31" i="17"/>
  <c r="EF31" i="17" s="1"/>
  <c r="H39" i="17"/>
  <c r="ED39" i="17" s="1"/>
  <c r="L57" i="17"/>
  <c r="Q83" i="17"/>
  <c r="H83" i="17" s="1"/>
  <c r="ED83" i="17" s="1"/>
  <c r="P25" i="17"/>
  <c r="D25" i="17"/>
  <c r="EC25" i="17" s="1"/>
  <c r="C53" i="17"/>
  <c r="Q46" i="17"/>
  <c r="J13" i="17"/>
  <c r="P14" i="17"/>
  <c r="Q17" i="17"/>
  <c r="L17" i="17" s="1"/>
  <c r="C21" i="17"/>
  <c r="C33" i="17"/>
  <c r="J39" i="17"/>
  <c r="N56" i="17"/>
  <c r="N57" i="17"/>
  <c r="J64" i="17"/>
  <c r="EE64" i="17" s="1"/>
  <c r="D64" i="17"/>
  <c r="EC64" i="17" s="1"/>
  <c r="Q70" i="17"/>
  <c r="H70" i="17" s="1"/>
  <c r="ED70" i="17" s="1"/>
  <c r="I78" i="17"/>
  <c r="P32" i="17"/>
  <c r="H32" i="17"/>
  <c r="ED32" i="17" s="1"/>
  <c r="P39" i="17"/>
  <c r="D56" i="17"/>
  <c r="D13" i="17"/>
  <c r="EC13" i="17" s="1"/>
  <c r="L13" i="17"/>
  <c r="J18" i="17"/>
  <c r="EE18" i="17" s="1"/>
  <c r="L20" i="17"/>
  <c r="EE20" i="17" s="1"/>
  <c r="J23" i="17"/>
  <c r="L25" i="17"/>
  <c r="N27" i="17"/>
  <c r="EF27" i="17" s="1"/>
  <c r="D31" i="17"/>
  <c r="I33" i="17"/>
  <c r="Q38" i="17"/>
  <c r="L38" i="17" s="1"/>
  <c r="L39" i="17"/>
  <c r="N51" i="17"/>
  <c r="P56" i="17"/>
  <c r="P57" i="17"/>
  <c r="Q59" i="17"/>
  <c r="H59" i="17" s="1"/>
  <c r="ED59" i="17" s="1"/>
  <c r="P89" i="17"/>
  <c r="P91" i="17"/>
  <c r="Q26" i="17"/>
  <c r="H26" i="17" s="1"/>
  <c r="ED26" i="17" s="1"/>
  <c r="E44" i="17"/>
  <c r="M44" i="17"/>
  <c r="I53" i="17"/>
  <c r="H51" i="17"/>
  <c r="ED51" i="17" s="1"/>
  <c r="H56" i="17"/>
  <c r="ED56" i="17" s="1"/>
  <c r="L58" i="17"/>
  <c r="EE58" i="17" s="1"/>
  <c r="Q63" i="17"/>
  <c r="H63" i="17" s="1"/>
  <c r="ED63" i="17" s="1"/>
  <c r="K78" i="17"/>
  <c r="J71" i="17"/>
  <c r="H74" i="17"/>
  <c r="ED74" i="17" s="1"/>
  <c r="J84" i="17"/>
  <c r="J85" i="17"/>
  <c r="H87" i="17"/>
  <c r="ED87" i="17" s="1"/>
  <c r="F89" i="17"/>
  <c r="D91" i="17"/>
  <c r="L92" i="17"/>
  <c r="D92" i="17"/>
  <c r="P92" i="17"/>
  <c r="EF92" i="17" s="1"/>
  <c r="F17" i="17"/>
  <c r="N17" i="17"/>
  <c r="J40" i="17"/>
  <c r="EE40" i="17" s="1"/>
  <c r="P40" i="17"/>
  <c r="L41" i="17"/>
  <c r="Q43" i="17"/>
  <c r="K53" i="17"/>
  <c r="Q48" i="17"/>
  <c r="D48" i="17" s="1"/>
  <c r="L50" i="17"/>
  <c r="EE50" i="17" s="1"/>
  <c r="K68" i="17"/>
  <c r="D57" i="17"/>
  <c r="F63" i="17"/>
  <c r="F64" i="17"/>
  <c r="L66" i="17"/>
  <c r="D66" i="17"/>
  <c r="P66" i="17"/>
  <c r="EF66" i="17" s="1"/>
  <c r="O94" i="17"/>
  <c r="L85" i="17"/>
  <c r="H89" i="17"/>
  <c r="ED89" i="17" s="1"/>
  <c r="Q93" i="17"/>
  <c r="N93" i="17" s="1"/>
  <c r="G44" i="17"/>
  <c r="O44" i="17"/>
  <c r="D40" i="17"/>
  <c r="N40" i="17"/>
  <c r="EF40" i="17" s="1"/>
  <c r="N41" i="17"/>
  <c r="M53" i="17"/>
  <c r="F48" i="17"/>
  <c r="M68" i="17"/>
  <c r="F57" i="17"/>
  <c r="D58" i="17"/>
  <c r="EC58" i="17" s="1"/>
  <c r="N58" i="17"/>
  <c r="J60" i="17"/>
  <c r="H64" i="17"/>
  <c r="ED64" i="17" s="1"/>
  <c r="Q67" i="17"/>
  <c r="L67" i="17" s="1"/>
  <c r="L74" i="17"/>
  <c r="EE74" i="17" s="1"/>
  <c r="C94" i="17"/>
  <c r="N82" i="17"/>
  <c r="F82" i="17"/>
  <c r="J82" i="17"/>
  <c r="P82" i="17"/>
  <c r="L87" i="17"/>
  <c r="EE87" i="17" s="1"/>
  <c r="J89" i="17"/>
  <c r="J90" i="17"/>
  <c r="H91" i="17"/>
  <c r="ED91" i="17" s="1"/>
  <c r="F92" i="17"/>
  <c r="F93" i="17"/>
  <c r="P41" i="17"/>
  <c r="O53" i="17"/>
  <c r="O68" i="17"/>
  <c r="H57" i="17"/>
  <c r="ED57" i="17" s="1"/>
  <c r="P58" i="17"/>
  <c r="P59" i="17"/>
  <c r="L61" i="17"/>
  <c r="F66" i="17"/>
  <c r="N74" i="17"/>
  <c r="Q81" i="17"/>
  <c r="F81" i="17" s="1"/>
  <c r="N87" i="17"/>
  <c r="J91" i="17"/>
  <c r="H92" i="17"/>
  <c r="ED92" i="17" s="1"/>
  <c r="I44" i="17"/>
  <c r="F40" i="17"/>
  <c r="J52" i="17"/>
  <c r="J57" i="17"/>
  <c r="H66" i="17"/>
  <c r="ED66" i="17" s="1"/>
  <c r="C78" i="17"/>
  <c r="L71" i="17"/>
  <c r="D71" i="17"/>
  <c r="P71" i="17"/>
  <c r="EF71" i="17" s="1"/>
  <c r="P74" i="17"/>
  <c r="N76" i="17"/>
  <c r="G94" i="17"/>
  <c r="P84" i="17"/>
  <c r="L84" i="17"/>
  <c r="D84" i="17"/>
  <c r="P87" i="17"/>
  <c r="N89" i="17"/>
  <c r="L90" i="17"/>
  <c r="L91" i="17"/>
  <c r="J92" i="17"/>
  <c r="J93" i="17"/>
  <c r="D50" i="17"/>
  <c r="E94" i="17"/>
  <c r="M94" i="17"/>
  <c r="G78" i="17"/>
  <c r="O78" i="17"/>
  <c r="Q49" i="17"/>
  <c r="Q62" i="17"/>
  <c r="L62" i="17" s="1"/>
  <c r="D74" i="17"/>
  <c r="Q75" i="17"/>
  <c r="D75" i="17" s="1"/>
  <c r="Q80" i="17"/>
  <c r="N80" i="17" s="1"/>
  <c r="D87" i="17"/>
  <c r="Q88" i="17"/>
  <c r="D88" i="17" s="1"/>
  <c r="Q42" i="17"/>
  <c r="J42" i="17" s="1"/>
  <c r="Q47" i="17"/>
  <c r="Q60" i="17"/>
  <c r="D60" i="17" s="1"/>
  <c r="Q73" i="17"/>
  <c r="D73" i="17" s="1"/>
  <c r="Q86" i="17"/>
  <c r="D86" i="17" s="1"/>
  <c r="Q55" i="17"/>
  <c r="H55" i="17" s="1"/>
  <c r="ED55" i="17" s="1"/>
  <c r="J65" i="17" l="1"/>
  <c r="EE65" i="17" s="1"/>
  <c r="H37" i="17"/>
  <c r="ED37" i="17" s="1"/>
  <c r="N65" i="17"/>
  <c r="P11" i="17"/>
  <c r="EF89" i="17"/>
  <c r="N61" i="17"/>
  <c r="EF61" i="17" s="1"/>
  <c r="EF87" i="17"/>
  <c r="L86" i="17"/>
  <c r="L73" i="17"/>
  <c r="EF58" i="17"/>
  <c r="J73" i="17"/>
  <c r="EE73" i="17" s="1"/>
  <c r="H61" i="17"/>
  <c r="ED61" i="17" s="1"/>
  <c r="EF51" i="17"/>
  <c r="EC56" i="17"/>
  <c r="J70" i="17"/>
  <c r="P37" i="17"/>
  <c r="J83" i="17"/>
  <c r="Q33" i="17"/>
  <c r="N33" i="17" s="1"/>
  <c r="EE28" i="17"/>
  <c r="P65" i="17"/>
  <c r="H29" i="17"/>
  <c r="ED29" i="17" s="1"/>
  <c r="EF8" i="17"/>
  <c r="EF13" i="17"/>
  <c r="N11" i="17"/>
  <c r="N84" i="17"/>
  <c r="F84" i="17"/>
  <c r="L88" i="17"/>
  <c r="H90" i="17"/>
  <c r="ED90" i="17" s="1"/>
  <c r="N88" i="17"/>
  <c r="EE57" i="17"/>
  <c r="P83" i="17"/>
  <c r="P70" i="17"/>
  <c r="L72" i="17"/>
  <c r="F61" i="17"/>
  <c r="P19" i="17"/>
  <c r="J37" i="17"/>
  <c r="H24" i="17"/>
  <c r="ED24" i="17" s="1"/>
  <c r="P52" i="17"/>
  <c r="N14" i="17"/>
  <c r="F11" i="17"/>
  <c r="P61" i="17"/>
  <c r="J66" i="17"/>
  <c r="EE66" i="17" s="1"/>
  <c r="H40" i="17"/>
  <c r="ED40" i="17" s="1"/>
  <c r="F71" i="17"/>
  <c r="EC36" i="17"/>
  <c r="L37" i="17"/>
  <c r="EC71" i="17"/>
  <c r="L75" i="17"/>
  <c r="EE82" i="17"/>
  <c r="EC11" i="17"/>
  <c r="D36" i="17"/>
  <c r="H36" i="17"/>
  <c r="ED36" i="17" s="1"/>
  <c r="EF74" i="17"/>
  <c r="F90" i="17"/>
  <c r="EC90" i="17" s="1"/>
  <c r="N50" i="17"/>
  <c r="EC48" i="17"/>
  <c r="L83" i="17"/>
  <c r="EC31" i="17"/>
  <c r="F12" i="17"/>
  <c r="J32" i="17"/>
  <c r="EE32" i="17" s="1"/>
  <c r="H11" i="17"/>
  <c r="ED11" i="17" s="1"/>
  <c r="H41" i="17"/>
  <c r="ED41" i="17" s="1"/>
  <c r="H50" i="17"/>
  <c r="ED50" i="17" s="1"/>
  <c r="EF25" i="17"/>
  <c r="D41" i="17"/>
  <c r="N29" i="17"/>
  <c r="EF29" i="17" s="1"/>
  <c r="H82" i="17"/>
  <c r="ED82" i="17" s="1"/>
  <c r="F32" i="17"/>
  <c r="D82" i="17"/>
  <c r="EC82" i="17" s="1"/>
  <c r="EC37" i="17"/>
  <c r="EC50" i="17"/>
  <c r="D90" i="17"/>
  <c r="P50" i="17"/>
  <c r="N90" i="17"/>
  <c r="EF90" i="17" s="1"/>
  <c r="EF82" i="17"/>
  <c r="D65" i="17"/>
  <c r="J11" i="17"/>
  <c r="EE11" i="17" s="1"/>
  <c r="H14" i="17"/>
  <c r="ED14" i="17" s="1"/>
  <c r="P29" i="17"/>
  <c r="F41" i="17"/>
  <c r="EC10" i="17"/>
  <c r="EC39" i="17"/>
  <c r="N37" i="17"/>
  <c r="F37" i="17"/>
  <c r="EC84" i="17"/>
  <c r="D67" i="17"/>
  <c r="EE13" i="17"/>
  <c r="H38" i="17"/>
  <c r="ED38" i="17" s="1"/>
  <c r="D61" i="17"/>
  <c r="EC61" i="17" s="1"/>
  <c r="EF84" i="17"/>
  <c r="D83" i="17"/>
  <c r="EE91" i="17"/>
  <c r="H65" i="17"/>
  <c r="ED65" i="17" s="1"/>
  <c r="EE71" i="17"/>
  <c r="D32" i="17"/>
  <c r="EC32" i="17" s="1"/>
  <c r="N36" i="17"/>
  <c r="EF36" i="17" s="1"/>
  <c r="L11" i="17"/>
  <c r="L36" i="17"/>
  <c r="F65" i="17"/>
  <c r="J36" i="17"/>
  <c r="EE36" i="17" s="1"/>
  <c r="N32" i="17"/>
  <c r="EF32" i="17" s="1"/>
  <c r="H71" i="17"/>
  <c r="ED71" i="17" s="1"/>
  <c r="H47" i="17"/>
  <c r="ED47" i="17" s="1"/>
  <c r="P47" i="17"/>
  <c r="F47" i="17"/>
  <c r="N47" i="17"/>
  <c r="N68" i="17"/>
  <c r="J53" i="17"/>
  <c r="Q53" i="17"/>
  <c r="N46" i="17"/>
  <c r="F46" i="17"/>
  <c r="P46" i="17"/>
  <c r="H46" i="17"/>
  <c r="ED46" i="17" s="1"/>
  <c r="EC88" i="17"/>
  <c r="P33" i="17"/>
  <c r="P49" i="17"/>
  <c r="J49" i="17"/>
  <c r="H49" i="17"/>
  <c r="ED49" i="17" s="1"/>
  <c r="N55" i="17"/>
  <c r="P81" i="17"/>
  <c r="F76" i="17"/>
  <c r="J59" i="17"/>
  <c r="J19" i="17"/>
  <c r="N19" i="17"/>
  <c r="EF19" i="17" s="1"/>
  <c r="D19" i="17"/>
  <c r="F19" i="17"/>
  <c r="L19" i="17"/>
  <c r="D35" i="17"/>
  <c r="EE77" i="17"/>
  <c r="D42" i="17"/>
  <c r="EE9" i="17"/>
  <c r="N85" i="17"/>
  <c r="P85" i="17"/>
  <c r="H85" i="17"/>
  <c r="ED85" i="17" s="1"/>
  <c r="J38" i="17"/>
  <c r="EE38" i="17" s="1"/>
  <c r="P88" i="17"/>
  <c r="H88" i="17"/>
  <c r="ED88" i="17" s="1"/>
  <c r="J88" i="17"/>
  <c r="EE88" i="17" s="1"/>
  <c r="L47" i="17"/>
  <c r="P72" i="17"/>
  <c r="EE89" i="17"/>
  <c r="EC65" i="17"/>
  <c r="N49" i="17"/>
  <c r="J67" i="17"/>
  <c r="EE67" i="17" s="1"/>
  <c r="N48" i="17"/>
  <c r="D46" i="17"/>
  <c r="EC46" i="17" s="1"/>
  <c r="N38" i="17"/>
  <c r="N62" i="17"/>
  <c r="K96" i="17"/>
  <c r="L15" i="17"/>
  <c r="L26" i="17"/>
  <c r="E96" i="17"/>
  <c r="F15" i="17"/>
  <c r="D85" i="17"/>
  <c r="Q15" i="17"/>
  <c r="EC28" i="17"/>
  <c r="J47" i="17"/>
  <c r="EC67" i="17"/>
  <c r="EC66" i="17"/>
  <c r="P43" i="17"/>
  <c r="H43" i="17"/>
  <c r="ED43" i="17" s="1"/>
  <c r="J43" i="17"/>
  <c r="H42" i="17"/>
  <c r="ED42" i="17" s="1"/>
  <c r="P42" i="17"/>
  <c r="F42" i="17"/>
  <c r="N42" i="17"/>
  <c r="EF42" i="17" s="1"/>
  <c r="EE92" i="17"/>
  <c r="P53" i="17"/>
  <c r="EC40" i="17"/>
  <c r="EC91" i="17"/>
  <c r="EE41" i="17"/>
  <c r="D53" i="17"/>
  <c r="J81" i="17"/>
  <c r="L21" i="17"/>
  <c r="EC27" i="17"/>
  <c r="N72" i="17"/>
  <c r="EF72" i="17" s="1"/>
  <c r="F72" i="17"/>
  <c r="EC72" i="17" s="1"/>
  <c r="EC87" i="17"/>
  <c r="L42" i="17"/>
  <c r="EE42" i="17" s="1"/>
  <c r="J76" i="17"/>
  <c r="EE76" i="17" s="1"/>
  <c r="D49" i="17"/>
  <c r="H76" i="17"/>
  <c r="ED76" i="17" s="1"/>
  <c r="J72" i="17"/>
  <c r="EE72" i="17" s="1"/>
  <c r="D62" i="17"/>
  <c r="L43" i="17"/>
  <c r="EE23" i="17"/>
  <c r="P76" i="17"/>
  <c r="EF57" i="17"/>
  <c r="P17" i="17"/>
  <c r="EF17" i="17" s="1"/>
  <c r="Q21" i="17"/>
  <c r="D17" i="17"/>
  <c r="EC17" i="17" s="1"/>
  <c r="J17" i="17"/>
  <c r="EE17" i="17" s="1"/>
  <c r="N43" i="17"/>
  <c r="H72" i="17"/>
  <c r="ED72" i="17" s="1"/>
  <c r="N12" i="17"/>
  <c r="L52" i="17"/>
  <c r="EE52" i="17" s="1"/>
  <c r="D52" i="17"/>
  <c r="N52" i="17"/>
  <c r="F52" i="17"/>
  <c r="J29" i="17"/>
  <c r="F14" i="17"/>
  <c r="D14" i="17"/>
  <c r="L14" i="17"/>
  <c r="EE14" i="17" s="1"/>
  <c r="EF77" i="17"/>
  <c r="EF18" i="17"/>
  <c r="D29" i="17"/>
  <c r="EC29" i="17" s="1"/>
  <c r="EC41" i="17"/>
  <c r="C96" i="17"/>
  <c r="D15" i="17"/>
  <c r="EF10" i="17"/>
  <c r="EE60" i="17"/>
  <c r="EE85" i="17"/>
  <c r="D12" i="17"/>
  <c r="EC12" i="17" s="1"/>
  <c r="J12" i="17"/>
  <c r="Q44" i="17"/>
  <c r="L44" i="17" s="1"/>
  <c r="P35" i="17"/>
  <c r="H35" i="17"/>
  <c r="ED35" i="17" s="1"/>
  <c r="N35" i="17"/>
  <c r="F35" i="17"/>
  <c r="J35" i="17"/>
  <c r="EE35" i="17" s="1"/>
  <c r="D47" i="17"/>
  <c r="EC47" i="17" s="1"/>
  <c r="P55" i="17"/>
  <c r="P75" i="17"/>
  <c r="H75" i="17"/>
  <c r="ED75" i="17" s="1"/>
  <c r="J75" i="17"/>
  <c r="EE75" i="17" s="1"/>
  <c r="EF76" i="17"/>
  <c r="L81" i="17"/>
  <c r="D81" i="17"/>
  <c r="EC81" i="17" s="1"/>
  <c r="D93" i="17"/>
  <c r="EC93" i="17" s="1"/>
  <c r="L53" i="17"/>
  <c r="P93" i="17"/>
  <c r="EF93" i="17" s="1"/>
  <c r="L29" i="17"/>
  <c r="L80" i="17"/>
  <c r="D80" i="17"/>
  <c r="Q94" i="17"/>
  <c r="N94" i="17" s="1"/>
  <c r="P80" i="17"/>
  <c r="EF80" i="17" s="1"/>
  <c r="H80" i="17"/>
  <c r="ED80" i="17" s="1"/>
  <c r="J80" i="17"/>
  <c r="J26" i="17"/>
  <c r="EE26" i="17" s="1"/>
  <c r="P26" i="17"/>
  <c r="F26" i="17"/>
  <c r="N26" i="17"/>
  <c r="EF56" i="17"/>
  <c r="N86" i="17"/>
  <c r="F86" i="17"/>
  <c r="EC86" i="17" s="1"/>
  <c r="H86" i="17"/>
  <c r="ED86" i="17" s="1"/>
  <c r="P86" i="17"/>
  <c r="EF88" i="17"/>
  <c r="N53" i="17"/>
  <c r="EE84" i="17"/>
  <c r="N59" i="17"/>
  <c r="EF59" i="17" s="1"/>
  <c r="F59" i="17"/>
  <c r="O96" i="17"/>
  <c r="P15" i="17"/>
  <c r="P30" i="17"/>
  <c r="H30" i="17"/>
  <c r="ED30" i="17" s="1"/>
  <c r="ED98" i="17" s="1"/>
  <c r="N30" i="17"/>
  <c r="F30" i="17"/>
  <c r="J30" i="17"/>
  <c r="EE30" i="17" s="1"/>
  <c r="EE10" i="17"/>
  <c r="EF11" i="17"/>
  <c r="N73" i="17"/>
  <c r="F73" i="17"/>
  <c r="EC73" i="17" s="1"/>
  <c r="H73" i="17"/>
  <c r="ED73" i="17" s="1"/>
  <c r="P73" i="17"/>
  <c r="EC74" i="17"/>
  <c r="D76" i="17"/>
  <c r="N75" i="17"/>
  <c r="EF75" i="17" s="1"/>
  <c r="H93" i="17"/>
  <c r="ED93" i="17" s="1"/>
  <c r="F80" i="17"/>
  <c r="F43" i="17"/>
  <c r="L59" i="17"/>
  <c r="L46" i="17"/>
  <c r="J63" i="17"/>
  <c r="L63" i="17"/>
  <c r="D63" i="17"/>
  <c r="EC63" i="17" s="1"/>
  <c r="L49" i="17"/>
  <c r="D59" i="17"/>
  <c r="D38" i="17"/>
  <c r="EE39" i="17"/>
  <c r="P12" i="17"/>
  <c r="L93" i="17"/>
  <c r="EE93" i="17" s="1"/>
  <c r="P63" i="17"/>
  <c r="EF63" i="17" s="1"/>
  <c r="D26" i="17"/>
  <c r="G96" i="17"/>
  <c r="H15" i="17"/>
  <c r="EE51" i="17"/>
  <c r="EF91" i="17"/>
  <c r="F85" i="17"/>
  <c r="EE31" i="17"/>
  <c r="EF20" i="17"/>
  <c r="F68" i="17"/>
  <c r="J55" i="17"/>
  <c r="Q68" i="17"/>
  <c r="L68" i="17" s="1"/>
  <c r="L55" i="17"/>
  <c r="D55" i="17"/>
  <c r="P48" i="17"/>
  <c r="H48" i="17"/>
  <c r="ED48" i="17" s="1"/>
  <c r="J48" i="17"/>
  <c r="EE48" i="17" s="1"/>
  <c r="L48" i="17"/>
  <c r="H81" i="17"/>
  <c r="ED81" i="17" s="1"/>
  <c r="EC23" i="17"/>
  <c r="EF14" i="17"/>
  <c r="EF28" i="17"/>
  <c r="EF23" i="17"/>
  <c r="N60" i="17"/>
  <c r="F60" i="17"/>
  <c r="EC60" i="17" s="1"/>
  <c r="H60" i="17"/>
  <c r="ED60" i="17" s="1"/>
  <c r="P60" i="17"/>
  <c r="P62" i="17"/>
  <c r="H62" i="17"/>
  <c r="ED62" i="17" s="1"/>
  <c r="J62" i="17"/>
  <c r="EE62" i="17" s="1"/>
  <c r="L60" i="17"/>
  <c r="F49" i="17"/>
  <c r="EE90" i="17"/>
  <c r="N67" i="17"/>
  <c r="F67" i="17"/>
  <c r="P67" i="17"/>
  <c r="H67" i="17"/>
  <c r="ED67" i="17" s="1"/>
  <c r="EF41" i="17"/>
  <c r="J86" i="17"/>
  <c r="EE86" i="17" s="1"/>
  <c r="EC57" i="17"/>
  <c r="D43" i="17"/>
  <c r="EC43" i="17" s="1"/>
  <c r="EC92" i="17"/>
  <c r="N81" i="17"/>
  <c r="F62" i="17"/>
  <c r="J46" i="17"/>
  <c r="L70" i="17"/>
  <c r="EE70" i="17" s="1"/>
  <c r="D70" i="17"/>
  <c r="N70" i="17"/>
  <c r="EF70" i="17" s="1"/>
  <c r="F70" i="17"/>
  <c r="Q78" i="17"/>
  <c r="N78" i="17" s="1"/>
  <c r="P38" i="17"/>
  <c r="N83" i="17"/>
  <c r="EF83" i="17" s="1"/>
  <c r="F83" i="17"/>
  <c r="EC83" i="17" s="1"/>
  <c r="P24" i="17"/>
  <c r="F24" i="17"/>
  <c r="N24" i="17"/>
  <c r="D24" i="17"/>
  <c r="L24" i="17"/>
  <c r="M96" i="17"/>
  <c r="N15" i="17"/>
  <c r="EC89" i="17"/>
  <c r="F38" i="17"/>
  <c r="J24" i="17"/>
  <c r="EE56" i="17"/>
  <c r="F75" i="17"/>
  <c r="EC75" i="17" s="1"/>
  <c r="D30" i="17"/>
  <c r="EC18" i="17"/>
  <c r="EC8" i="17"/>
  <c r="F88" i="17"/>
  <c r="F55" i="17"/>
  <c r="L12" i="17"/>
  <c r="I96" i="17"/>
  <c r="EE24" i="17" l="1"/>
  <c r="J33" i="17"/>
  <c r="EF52" i="17"/>
  <c r="EF46" i="17"/>
  <c r="EF37" i="17"/>
  <c r="EC76" i="17"/>
  <c r="EE46" i="17"/>
  <c r="H94" i="17"/>
  <c r="EE63" i="17"/>
  <c r="EF49" i="17"/>
  <c r="EF50" i="17"/>
  <c r="EC24" i="17"/>
  <c r="F33" i="17"/>
  <c r="L33" i="17"/>
  <c r="H33" i="17"/>
  <c r="EE37" i="17"/>
  <c r="F94" i="17"/>
  <c r="EF73" i="17"/>
  <c r="EE80" i="17"/>
  <c r="L78" i="17"/>
  <c r="EF43" i="17"/>
  <c r="D78" i="17"/>
  <c r="EF65" i="17"/>
  <c r="EF60" i="17"/>
  <c r="P78" i="17"/>
  <c r="EE19" i="17"/>
  <c r="EC26" i="17"/>
  <c r="F44" i="17"/>
  <c r="D33" i="17"/>
  <c r="EE83" i="17"/>
  <c r="N44" i="17"/>
  <c r="EC30" i="17"/>
  <c r="EF81" i="17"/>
  <c r="D44" i="17"/>
  <c r="EC55" i="17"/>
  <c r="EF86" i="17"/>
  <c r="H21" i="17"/>
  <c r="N21" i="17"/>
  <c r="J21" i="17"/>
  <c r="F21" i="17"/>
  <c r="P21" i="17"/>
  <c r="H78" i="17"/>
  <c r="EE81" i="17"/>
  <c r="EE47" i="17"/>
  <c r="EF85" i="17"/>
  <c r="EC19" i="17"/>
  <c r="EF55" i="17"/>
  <c r="EF62" i="17"/>
  <c r="EF24" i="17"/>
  <c r="J68" i="17"/>
  <c r="D68" i="17"/>
  <c r="EF30" i="17"/>
  <c r="EF26" i="17"/>
  <c r="L94" i="17"/>
  <c r="J94" i="17"/>
  <c r="H68" i="17"/>
  <c r="ED97" i="17"/>
  <c r="H44" i="17"/>
  <c r="Q96" i="17"/>
  <c r="N96" i="17" s="1"/>
  <c r="J15" i="17"/>
  <c r="EF38" i="17"/>
  <c r="P94" i="17"/>
  <c r="EC42" i="17"/>
  <c r="EC52" i="17"/>
  <c r="EC70" i="17"/>
  <c r="EE55" i="17"/>
  <c r="F78" i="17"/>
  <c r="J78" i="17"/>
  <c r="J44" i="17"/>
  <c r="EC80" i="17"/>
  <c r="EF12" i="17"/>
  <c r="EC49" i="17"/>
  <c r="EE43" i="17"/>
  <c r="EC85" i="17"/>
  <c r="P44" i="17"/>
  <c r="EE49" i="17"/>
  <c r="EF47" i="17"/>
  <c r="EF67" i="17"/>
  <c r="EC38" i="17"/>
  <c r="EE12" i="17"/>
  <c r="EC14" i="17"/>
  <c r="D21" i="17"/>
  <c r="D94" i="17"/>
  <c r="EC35" i="17"/>
  <c r="H96" i="17"/>
  <c r="ED96" i="17" s="1"/>
  <c r="EC59" i="17"/>
  <c r="P68" i="17"/>
  <c r="F96" i="17"/>
  <c r="EF48" i="17"/>
  <c r="EE59" i="17"/>
  <c r="H53" i="17"/>
  <c r="F53" i="17"/>
  <c r="P96" i="17"/>
  <c r="EF35" i="17"/>
  <c r="D96" i="17"/>
  <c r="EC96" i="17" s="1"/>
  <c r="EE29" i="17"/>
  <c r="EC62" i="17"/>
  <c r="EF96" i="17" l="1"/>
  <c r="L96" i="17"/>
  <c r="EE98" i="17"/>
  <c r="EC97" i="17"/>
  <c r="J96" i="17"/>
  <c r="EE96" i="17" s="1"/>
  <c r="EC98" i="17"/>
  <c r="EF98" i="17"/>
  <c r="EF97" i="17"/>
  <c r="EE97" i="17"/>
  <c r="F80" i="16" l="1"/>
  <c r="E80" i="16"/>
  <c r="G80" i="16" s="1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81" i="14" l="1"/>
  <c r="M81" i="14"/>
  <c r="L81" i="14"/>
  <c r="I81" i="14"/>
  <c r="H81" i="14"/>
  <c r="G81" i="14"/>
  <c r="C81" i="14"/>
  <c r="J79" i="14"/>
  <c r="K79" i="14" s="1"/>
  <c r="J78" i="14"/>
  <c r="K78" i="14" s="1"/>
  <c r="J77" i="14"/>
  <c r="K77" i="14" s="1"/>
  <c r="J76" i="14"/>
  <c r="K76" i="14" s="1"/>
  <c r="J75" i="14"/>
  <c r="K75" i="14" s="1"/>
  <c r="J74" i="14"/>
  <c r="K74" i="14" s="1"/>
  <c r="J73" i="14"/>
  <c r="K73" i="14" s="1"/>
  <c r="K72" i="14"/>
  <c r="J72" i="14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K64" i="14"/>
  <c r="J64" i="14"/>
  <c r="J63" i="14"/>
  <c r="K63" i="14" s="1"/>
  <c r="J62" i="14"/>
  <c r="K62" i="14" s="1"/>
  <c r="J61" i="14"/>
  <c r="K61" i="14" s="1"/>
  <c r="J60" i="14"/>
  <c r="K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K48" i="14"/>
  <c r="J48" i="14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K40" i="14"/>
  <c r="J40" i="14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K16" i="14"/>
  <c r="J16" i="14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K8" i="14"/>
  <c r="J8" i="14"/>
  <c r="J81" i="14" l="1"/>
  <c r="K81" i="14" s="1"/>
  <c r="F81" i="13"/>
  <c r="E81" i="13"/>
  <c r="H81" i="13" s="1"/>
  <c r="C81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G81" i="13" l="1"/>
  <c r="I81" i="13"/>
  <c r="N81" i="12"/>
  <c r="X81" i="12" s="1"/>
  <c r="M81" i="12"/>
  <c r="W81" i="12" s="1"/>
  <c r="L81" i="12"/>
  <c r="V81" i="12" s="1"/>
  <c r="K81" i="12"/>
  <c r="U81" i="12" s="1"/>
  <c r="J81" i="12"/>
  <c r="I81" i="12"/>
  <c r="H81" i="12"/>
  <c r="G81" i="12"/>
  <c r="Q81" i="12" s="1"/>
  <c r="F81" i="12"/>
  <c r="P81" i="12" s="1"/>
  <c r="E81" i="12"/>
  <c r="O81" i="12" s="1"/>
  <c r="D81" i="12"/>
  <c r="X79" i="12"/>
  <c r="W79" i="12"/>
  <c r="V79" i="12"/>
  <c r="U79" i="12"/>
  <c r="T79" i="12"/>
  <c r="S79" i="12"/>
  <c r="R79" i="12"/>
  <c r="Q79" i="12"/>
  <c r="P79" i="12"/>
  <c r="O79" i="12"/>
  <c r="X78" i="12"/>
  <c r="W78" i="12"/>
  <c r="V78" i="12"/>
  <c r="U78" i="12"/>
  <c r="T78" i="12"/>
  <c r="S78" i="12"/>
  <c r="R78" i="12"/>
  <c r="Q78" i="12"/>
  <c r="P78" i="12"/>
  <c r="O78" i="12"/>
  <c r="X76" i="12"/>
  <c r="W76" i="12"/>
  <c r="V76" i="12"/>
  <c r="U76" i="12"/>
  <c r="T76" i="12"/>
  <c r="S76" i="12"/>
  <c r="R76" i="12"/>
  <c r="Q76" i="12"/>
  <c r="P76" i="12"/>
  <c r="O76" i="12"/>
  <c r="X75" i="12"/>
  <c r="W75" i="12"/>
  <c r="V75" i="12"/>
  <c r="U75" i="12"/>
  <c r="T75" i="12"/>
  <c r="S75" i="12"/>
  <c r="R75" i="12"/>
  <c r="Q75" i="12"/>
  <c r="P75" i="12"/>
  <c r="O75" i="12"/>
  <c r="X74" i="12"/>
  <c r="W74" i="12"/>
  <c r="V74" i="12"/>
  <c r="U74" i="12"/>
  <c r="T74" i="12"/>
  <c r="S74" i="12"/>
  <c r="R74" i="12"/>
  <c r="Q74" i="12"/>
  <c r="P74" i="12"/>
  <c r="O74" i="12"/>
  <c r="X73" i="12"/>
  <c r="W73" i="12"/>
  <c r="V73" i="12"/>
  <c r="U73" i="12"/>
  <c r="T73" i="12"/>
  <c r="S73" i="12"/>
  <c r="R73" i="12"/>
  <c r="Q73" i="12"/>
  <c r="P73" i="12"/>
  <c r="O73" i="12"/>
  <c r="X72" i="12"/>
  <c r="W72" i="12"/>
  <c r="V72" i="12"/>
  <c r="U72" i="12"/>
  <c r="T72" i="12"/>
  <c r="S72" i="12"/>
  <c r="R72" i="12"/>
  <c r="Q72" i="12"/>
  <c r="P72" i="12"/>
  <c r="O72" i="12"/>
  <c r="X71" i="12"/>
  <c r="W71" i="12"/>
  <c r="V71" i="12"/>
  <c r="U71" i="12"/>
  <c r="T71" i="12"/>
  <c r="S71" i="12"/>
  <c r="R71" i="12"/>
  <c r="Q71" i="12"/>
  <c r="P71" i="12"/>
  <c r="O71" i="12"/>
  <c r="X70" i="12"/>
  <c r="W70" i="12"/>
  <c r="V70" i="12"/>
  <c r="U70" i="12"/>
  <c r="T70" i="12"/>
  <c r="S70" i="12"/>
  <c r="R70" i="12"/>
  <c r="Q70" i="12"/>
  <c r="P70" i="12"/>
  <c r="O70" i="12"/>
  <c r="X69" i="12"/>
  <c r="W69" i="12"/>
  <c r="V69" i="12"/>
  <c r="U69" i="12"/>
  <c r="T69" i="12"/>
  <c r="S69" i="12"/>
  <c r="R69" i="12"/>
  <c r="Q69" i="12"/>
  <c r="P69" i="12"/>
  <c r="O69" i="12"/>
  <c r="X68" i="12"/>
  <c r="W68" i="12"/>
  <c r="V68" i="12"/>
  <c r="U68" i="12"/>
  <c r="T68" i="12"/>
  <c r="S68" i="12"/>
  <c r="R68" i="12"/>
  <c r="Q68" i="12"/>
  <c r="P68" i="12"/>
  <c r="O68" i="12"/>
  <c r="X67" i="12"/>
  <c r="W67" i="12"/>
  <c r="V67" i="12"/>
  <c r="U67" i="12"/>
  <c r="T67" i="12"/>
  <c r="S67" i="12"/>
  <c r="R67" i="12"/>
  <c r="Q67" i="12"/>
  <c r="P67" i="12"/>
  <c r="O67" i="12"/>
  <c r="X66" i="12"/>
  <c r="W66" i="12"/>
  <c r="V66" i="12"/>
  <c r="U66" i="12"/>
  <c r="T66" i="12"/>
  <c r="S66" i="12"/>
  <c r="R66" i="12"/>
  <c r="Q66" i="12"/>
  <c r="P66" i="12"/>
  <c r="O66" i="12"/>
  <c r="X65" i="12"/>
  <c r="W65" i="12"/>
  <c r="V65" i="12"/>
  <c r="U65" i="12"/>
  <c r="T65" i="12"/>
  <c r="S65" i="12"/>
  <c r="R65" i="12"/>
  <c r="Q65" i="12"/>
  <c r="P65" i="12"/>
  <c r="O65" i="12"/>
  <c r="X64" i="12"/>
  <c r="W64" i="12"/>
  <c r="V64" i="12"/>
  <c r="U64" i="12"/>
  <c r="T64" i="12"/>
  <c r="S64" i="12"/>
  <c r="R64" i="12"/>
  <c r="Q64" i="12"/>
  <c r="P64" i="12"/>
  <c r="O64" i="12"/>
  <c r="X63" i="12"/>
  <c r="W63" i="12"/>
  <c r="V63" i="12"/>
  <c r="U63" i="12"/>
  <c r="T63" i="12"/>
  <c r="S63" i="12"/>
  <c r="R63" i="12"/>
  <c r="Q63" i="12"/>
  <c r="P63" i="12"/>
  <c r="O63" i="12"/>
  <c r="X62" i="12"/>
  <c r="W62" i="12"/>
  <c r="V62" i="12"/>
  <c r="U62" i="12"/>
  <c r="T62" i="12"/>
  <c r="S62" i="12"/>
  <c r="R62" i="12"/>
  <c r="Q62" i="12"/>
  <c r="P62" i="12"/>
  <c r="O62" i="12"/>
  <c r="X61" i="12"/>
  <c r="W61" i="12"/>
  <c r="V61" i="12"/>
  <c r="U61" i="12"/>
  <c r="T61" i="12"/>
  <c r="S61" i="12"/>
  <c r="R61" i="12"/>
  <c r="Q61" i="12"/>
  <c r="P61" i="12"/>
  <c r="O61" i="12"/>
  <c r="X60" i="12"/>
  <c r="W60" i="12"/>
  <c r="V60" i="12"/>
  <c r="U60" i="12"/>
  <c r="T60" i="12"/>
  <c r="S60" i="12"/>
  <c r="R60" i="12"/>
  <c r="Q60" i="12"/>
  <c r="P60" i="12"/>
  <c r="O60" i="12"/>
  <c r="X59" i="12"/>
  <c r="W59" i="12"/>
  <c r="V59" i="12"/>
  <c r="U59" i="12"/>
  <c r="T59" i="12"/>
  <c r="S59" i="12"/>
  <c r="R59" i="12"/>
  <c r="Q59" i="12"/>
  <c r="P59" i="12"/>
  <c r="O59" i="12"/>
  <c r="X58" i="12"/>
  <c r="W58" i="12"/>
  <c r="V58" i="12"/>
  <c r="U58" i="12"/>
  <c r="T58" i="12"/>
  <c r="S58" i="12"/>
  <c r="R58" i="12"/>
  <c r="Q58" i="12"/>
  <c r="P58" i="12"/>
  <c r="O58" i="12"/>
  <c r="X57" i="12"/>
  <c r="W57" i="12"/>
  <c r="V57" i="12"/>
  <c r="U57" i="12"/>
  <c r="T57" i="12"/>
  <c r="S57" i="12"/>
  <c r="R57" i="12"/>
  <c r="Q57" i="12"/>
  <c r="P57" i="12"/>
  <c r="O57" i="12"/>
  <c r="X56" i="12"/>
  <c r="W56" i="12"/>
  <c r="V56" i="12"/>
  <c r="U56" i="12"/>
  <c r="T56" i="12"/>
  <c r="S56" i="12"/>
  <c r="R56" i="12"/>
  <c r="Q56" i="12"/>
  <c r="P56" i="12"/>
  <c r="O56" i="12"/>
  <c r="X55" i="12"/>
  <c r="W55" i="12"/>
  <c r="V55" i="12"/>
  <c r="U55" i="12"/>
  <c r="T55" i="12"/>
  <c r="S55" i="12"/>
  <c r="R55" i="12"/>
  <c r="Q55" i="12"/>
  <c r="P55" i="12"/>
  <c r="O55" i="12"/>
  <c r="X54" i="12"/>
  <c r="W54" i="12"/>
  <c r="V54" i="12"/>
  <c r="U54" i="12"/>
  <c r="T54" i="12"/>
  <c r="S54" i="12"/>
  <c r="R54" i="12"/>
  <c r="Q54" i="12"/>
  <c r="P54" i="12"/>
  <c r="O54" i="12"/>
  <c r="X53" i="12"/>
  <c r="W53" i="12"/>
  <c r="V53" i="12"/>
  <c r="U53" i="12"/>
  <c r="T53" i="12"/>
  <c r="S53" i="12"/>
  <c r="R53" i="12"/>
  <c r="Q53" i="12"/>
  <c r="P53" i="12"/>
  <c r="O53" i="12"/>
  <c r="X52" i="12"/>
  <c r="W52" i="12"/>
  <c r="V52" i="12"/>
  <c r="U52" i="12"/>
  <c r="T52" i="12"/>
  <c r="S52" i="12"/>
  <c r="R52" i="12"/>
  <c r="Q52" i="12"/>
  <c r="P52" i="12"/>
  <c r="O52" i="12"/>
  <c r="X51" i="12"/>
  <c r="W51" i="12"/>
  <c r="V51" i="12"/>
  <c r="U51" i="12"/>
  <c r="T51" i="12"/>
  <c r="S51" i="12"/>
  <c r="R51" i="12"/>
  <c r="Q51" i="12"/>
  <c r="P51" i="12"/>
  <c r="O51" i="12"/>
  <c r="X50" i="12"/>
  <c r="W50" i="12"/>
  <c r="V50" i="12"/>
  <c r="U50" i="12"/>
  <c r="T50" i="12"/>
  <c r="S50" i="12"/>
  <c r="R50" i="12"/>
  <c r="Q50" i="12"/>
  <c r="P50" i="12"/>
  <c r="O50" i="12"/>
  <c r="X49" i="12"/>
  <c r="W49" i="12"/>
  <c r="V49" i="12"/>
  <c r="U49" i="12"/>
  <c r="T49" i="12"/>
  <c r="S49" i="12"/>
  <c r="R49" i="12"/>
  <c r="Q49" i="12"/>
  <c r="P49" i="12"/>
  <c r="O49" i="12"/>
  <c r="X48" i="12"/>
  <c r="W48" i="12"/>
  <c r="V48" i="12"/>
  <c r="U48" i="12"/>
  <c r="T48" i="12"/>
  <c r="S48" i="12"/>
  <c r="R48" i="12"/>
  <c r="Q48" i="12"/>
  <c r="P48" i="12"/>
  <c r="O48" i="12"/>
  <c r="X47" i="12"/>
  <c r="W47" i="12"/>
  <c r="V47" i="12"/>
  <c r="U47" i="12"/>
  <c r="T47" i="12"/>
  <c r="S47" i="12"/>
  <c r="R47" i="12"/>
  <c r="Q47" i="12"/>
  <c r="P47" i="12"/>
  <c r="O47" i="12"/>
  <c r="X46" i="12"/>
  <c r="W46" i="12"/>
  <c r="V46" i="12"/>
  <c r="U46" i="12"/>
  <c r="T46" i="12"/>
  <c r="S46" i="12"/>
  <c r="R46" i="12"/>
  <c r="Q46" i="12"/>
  <c r="P46" i="12"/>
  <c r="O46" i="12"/>
  <c r="X45" i="12"/>
  <c r="W45" i="12"/>
  <c r="V45" i="12"/>
  <c r="U45" i="12"/>
  <c r="T45" i="12"/>
  <c r="S45" i="12"/>
  <c r="R45" i="12"/>
  <c r="Q45" i="12"/>
  <c r="P45" i="12"/>
  <c r="O45" i="12"/>
  <c r="X44" i="12"/>
  <c r="W44" i="12"/>
  <c r="V44" i="12"/>
  <c r="U44" i="12"/>
  <c r="T44" i="12"/>
  <c r="S44" i="12"/>
  <c r="R44" i="12"/>
  <c r="Q44" i="12"/>
  <c r="P44" i="12"/>
  <c r="O44" i="12"/>
  <c r="X43" i="12"/>
  <c r="W43" i="12"/>
  <c r="V43" i="12"/>
  <c r="U43" i="12"/>
  <c r="T43" i="12"/>
  <c r="S43" i="12"/>
  <c r="R43" i="12"/>
  <c r="Q43" i="12"/>
  <c r="P43" i="12"/>
  <c r="O43" i="12"/>
  <c r="X42" i="12"/>
  <c r="W42" i="12"/>
  <c r="V42" i="12"/>
  <c r="U42" i="12"/>
  <c r="T42" i="12"/>
  <c r="S42" i="12"/>
  <c r="R42" i="12"/>
  <c r="Q42" i="12"/>
  <c r="P42" i="12"/>
  <c r="O42" i="12"/>
  <c r="X41" i="12"/>
  <c r="W41" i="12"/>
  <c r="V41" i="12"/>
  <c r="U41" i="12"/>
  <c r="T41" i="12"/>
  <c r="S41" i="12"/>
  <c r="R41" i="12"/>
  <c r="Q41" i="12"/>
  <c r="P41" i="12"/>
  <c r="O41" i="12"/>
  <c r="X40" i="12"/>
  <c r="W40" i="12"/>
  <c r="V40" i="12"/>
  <c r="U40" i="12"/>
  <c r="T40" i="12"/>
  <c r="S40" i="12"/>
  <c r="R40" i="12"/>
  <c r="Q40" i="12"/>
  <c r="P40" i="12"/>
  <c r="O40" i="12"/>
  <c r="X39" i="12"/>
  <c r="W39" i="12"/>
  <c r="V39" i="12"/>
  <c r="U39" i="12"/>
  <c r="T39" i="12"/>
  <c r="S39" i="12"/>
  <c r="R39" i="12"/>
  <c r="Q39" i="12"/>
  <c r="P39" i="12"/>
  <c r="O39" i="12"/>
  <c r="X38" i="12"/>
  <c r="W38" i="12"/>
  <c r="V38" i="12"/>
  <c r="U38" i="12"/>
  <c r="T38" i="12"/>
  <c r="S38" i="12"/>
  <c r="R38" i="12"/>
  <c r="Q38" i="12"/>
  <c r="P38" i="12"/>
  <c r="O38" i="12"/>
  <c r="X37" i="12"/>
  <c r="W37" i="12"/>
  <c r="V37" i="12"/>
  <c r="U37" i="12"/>
  <c r="T37" i="12"/>
  <c r="S37" i="12"/>
  <c r="R37" i="12"/>
  <c r="Q37" i="12"/>
  <c r="P37" i="12"/>
  <c r="O37" i="12"/>
  <c r="X36" i="12"/>
  <c r="W36" i="12"/>
  <c r="V36" i="12"/>
  <c r="U36" i="12"/>
  <c r="T36" i="12"/>
  <c r="S36" i="12"/>
  <c r="R36" i="12"/>
  <c r="Q36" i="12"/>
  <c r="P36" i="12"/>
  <c r="O36" i="12"/>
  <c r="X35" i="12"/>
  <c r="W35" i="12"/>
  <c r="V35" i="12"/>
  <c r="U35" i="12"/>
  <c r="T35" i="12"/>
  <c r="S35" i="12"/>
  <c r="R35" i="12"/>
  <c r="Q35" i="12"/>
  <c r="P35" i="12"/>
  <c r="O35" i="12"/>
  <c r="X34" i="12"/>
  <c r="W34" i="12"/>
  <c r="V34" i="12"/>
  <c r="U34" i="12"/>
  <c r="T34" i="12"/>
  <c r="S34" i="12"/>
  <c r="R34" i="12"/>
  <c r="Q34" i="12"/>
  <c r="P34" i="12"/>
  <c r="O34" i="12"/>
  <c r="X33" i="12"/>
  <c r="W33" i="12"/>
  <c r="V33" i="12"/>
  <c r="U33" i="12"/>
  <c r="T33" i="12"/>
  <c r="S33" i="12"/>
  <c r="R33" i="12"/>
  <c r="Q33" i="12"/>
  <c r="P33" i="12"/>
  <c r="O33" i="12"/>
  <c r="X32" i="12"/>
  <c r="W32" i="12"/>
  <c r="V32" i="12"/>
  <c r="U32" i="12"/>
  <c r="T32" i="12"/>
  <c r="S32" i="12"/>
  <c r="R32" i="12"/>
  <c r="Q32" i="12"/>
  <c r="P32" i="12"/>
  <c r="O32" i="12"/>
  <c r="X31" i="12"/>
  <c r="W31" i="12"/>
  <c r="V31" i="12"/>
  <c r="U31" i="12"/>
  <c r="T31" i="12"/>
  <c r="S31" i="12"/>
  <c r="R31" i="12"/>
  <c r="Q31" i="12"/>
  <c r="P31" i="12"/>
  <c r="O31" i="12"/>
  <c r="X30" i="12"/>
  <c r="W30" i="12"/>
  <c r="V30" i="12"/>
  <c r="U30" i="12"/>
  <c r="T30" i="12"/>
  <c r="S30" i="12"/>
  <c r="R30" i="12"/>
  <c r="Q30" i="12"/>
  <c r="P30" i="12"/>
  <c r="O30" i="12"/>
  <c r="X29" i="12"/>
  <c r="W29" i="12"/>
  <c r="V29" i="12"/>
  <c r="U29" i="12"/>
  <c r="T29" i="12"/>
  <c r="S29" i="12"/>
  <c r="R29" i="12"/>
  <c r="Q29" i="12"/>
  <c r="P29" i="12"/>
  <c r="O29" i="12"/>
  <c r="X28" i="12"/>
  <c r="W28" i="12"/>
  <c r="V28" i="12"/>
  <c r="U28" i="12"/>
  <c r="T28" i="12"/>
  <c r="S28" i="12"/>
  <c r="R28" i="12"/>
  <c r="Q28" i="12"/>
  <c r="P28" i="12"/>
  <c r="O28" i="12"/>
  <c r="X27" i="12"/>
  <c r="W27" i="12"/>
  <c r="V27" i="12"/>
  <c r="U27" i="12"/>
  <c r="T27" i="12"/>
  <c r="S27" i="12"/>
  <c r="R27" i="12"/>
  <c r="Q27" i="12"/>
  <c r="P27" i="12"/>
  <c r="O27" i="12"/>
  <c r="X26" i="12"/>
  <c r="W26" i="12"/>
  <c r="V26" i="12"/>
  <c r="U26" i="12"/>
  <c r="T26" i="12"/>
  <c r="S26" i="12"/>
  <c r="R26" i="12"/>
  <c r="Q26" i="12"/>
  <c r="P26" i="12"/>
  <c r="O26" i="12"/>
  <c r="X25" i="12"/>
  <c r="W25" i="12"/>
  <c r="V25" i="12"/>
  <c r="U25" i="12"/>
  <c r="T25" i="12"/>
  <c r="S25" i="12"/>
  <c r="R25" i="12"/>
  <c r="Q25" i="12"/>
  <c r="P25" i="12"/>
  <c r="O25" i="12"/>
  <c r="X24" i="12"/>
  <c r="W24" i="12"/>
  <c r="V24" i="12"/>
  <c r="U24" i="12"/>
  <c r="T24" i="12"/>
  <c r="S24" i="12"/>
  <c r="R24" i="12"/>
  <c r="Q24" i="12"/>
  <c r="P24" i="12"/>
  <c r="O24" i="12"/>
  <c r="X23" i="12"/>
  <c r="W23" i="12"/>
  <c r="V23" i="12"/>
  <c r="U23" i="12"/>
  <c r="T23" i="12"/>
  <c r="S23" i="12"/>
  <c r="R23" i="12"/>
  <c r="Q23" i="12"/>
  <c r="P23" i="12"/>
  <c r="O23" i="12"/>
  <c r="X22" i="12"/>
  <c r="W22" i="12"/>
  <c r="V22" i="12"/>
  <c r="U22" i="12"/>
  <c r="T22" i="12"/>
  <c r="S22" i="12"/>
  <c r="R22" i="12"/>
  <c r="Q22" i="12"/>
  <c r="P22" i="12"/>
  <c r="O22" i="12"/>
  <c r="X21" i="12"/>
  <c r="W21" i="12"/>
  <c r="V21" i="12"/>
  <c r="U21" i="12"/>
  <c r="T21" i="12"/>
  <c r="S21" i="12"/>
  <c r="R21" i="12"/>
  <c r="Q21" i="12"/>
  <c r="P21" i="12"/>
  <c r="O21" i="12"/>
  <c r="X20" i="12"/>
  <c r="W20" i="12"/>
  <c r="V20" i="12"/>
  <c r="U20" i="12"/>
  <c r="T20" i="12"/>
  <c r="S20" i="12"/>
  <c r="R20" i="12"/>
  <c r="Q20" i="12"/>
  <c r="P20" i="12"/>
  <c r="O20" i="12"/>
  <c r="X19" i="12"/>
  <c r="W19" i="12"/>
  <c r="V19" i="12"/>
  <c r="U19" i="12"/>
  <c r="T19" i="12"/>
  <c r="S19" i="12"/>
  <c r="R19" i="12"/>
  <c r="Q19" i="12"/>
  <c r="P19" i="12"/>
  <c r="O19" i="12"/>
  <c r="X18" i="12"/>
  <c r="W18" i="12"/>
  <c r="V18" i="12"/>
  <c r="U18" i="12"/>
  <c r="T18" i="12"/>
  <c r="S18" i="12"/>
  <c r="R18" i="12"/>
  <c r="Q18" i="12"/>
  <c r="P18" i="12"/>
  <c r="O18" i="12"/>
  <c r="X17" i="12"/>
  <c r="W17" i="12"/>
  <c r="V17" i="12"/>
  <c r="U17" i="12"/>
  <c r="T17" i="12"/>
  <c r="S17" i="12"/>
  <c r="R17" i="12"/>
  <c r="Q17" i="12"/>
  <c r="P17" i="12"/>
  <c r="O17" i="12"/>
  <c r="X16" i="12"/>
  <c r="W16" i="12"/>
  <c r="V16" i="12"/>
  <c r="U16" i="12"/>
  <c r="T16" i="12"/>
  <c r="S16" i="12"/>
  <c r="R16" i="12"/>
  <c r="Q16" i="12"/>
  <c r="P16" i="12"/>
  <c r="O16" i="12"/>
  <c r="X15" i="12"/>
  <c r="W15" i="12"/>
  <c r="V15" i="12"/>
  <c r="U15" i="12"/>
  <c r="T15" i="12"/>
  <c r="S15" i="12"/>
  <c r="R15" i="12"/>
  <c r="Q15" i="12"/>
  <c r="P15" i="12"/>
  <c r="O15" i="12"/>
  <c r="X14" i="12"/>
  <c r="W14" i="12"/>
  <c r="V14" i="12"/>
  <c r="U14" i="12"/>
  <c r="T14" i="12"/>
  <c r="S14" i="12"/>
  <c r="R14" i="12"/>
  <c r="Q14" i="12"/>
  <c r="P14" i="12"/>
  <c r="O14" i="12"/>
  <c r="X13" i="12"/>
  <c r="W13" i="12"/>
  <c r="V13" i="12"/>
  <c r="U13" i="12"/>
  <c r="T13" i="12"/>
  <c r="S13" i="12"/>
  <c r="R13" i="12"/>
  <c r="Q13" i="12"/>
  <c r="P13" i="12"/>
  <c r="O13" i="12"/>
  <c r="X12" i="12"/>
  <c r="W12" i="12"/>
  <c r="V12" i="12"/>
  <c r="U12" i="12"/>
  <c r="T12" i="12"/>
  <c r="S12" i="12"/>
  <c r="R12" i="12"/>
  <c r="Q12" i="12"/>
  <c r="P12" i="12"/>
  <c r="O12" i="12"/>
  <c r="X11" i="12"/>
  <c r="W11" i="12"/>
  <c r="V11" i="12"/>
  <c r="U11" i="12"/>
  <c r="T11" i="12"/>
  <c r="S11" i="12"/>
  <c r="R11" i="12"/>
  <c r="Q11" i="12"/>
  <c r="P11" i="12"/>
  <c r="O11" i="12"/>
  <c r="X10" i="12"/>
  <c r="W10" i="12"/>
  <c r="V10" i="12"/>
  <c r="U10" i="12"/>
  <c r="T10" i="12"/>
  <c r="S10" i="12"/>
  <c r="R10" i="12"/>
  <c r="Q10" i="12"/>
  <c r="P10" i="12"/>
  <c r="O10" i="12"/>
  <c r="X9" i="12"/>
  <c r="W9" i="12"/>
  <c r="V9" i="12"/>
  <c r="U9" i="12"/>
  <c r="T9" i="12"/>
  <c r="S9" i="12"/>
  <c r="R9" i="12"/>
  <c r="Q9" i="12"/>
  <c r="P9" i="12"/>
  <c r="O9" i="12"/>
  <c r="X8" i="12"/>
  <c r="W8" i="12"/>
  <c r="V8" i="12"/>
  <c r="U8" i="12"/>
  <c r="T8" i="12"/>
  <c r="S8" i="12"/>
  <c r="R8" i="12"/>
  <c r="Q8" i="12"/>
  <c r="P8" i="12"/>
  <c r="O8" i="12"/>
  <c r="S82" i="11"/>
  <c r="P82" i="11"/>
  <c r="O82" i="11"/>
  <c r="AA82" i="11" s="1"/>
  <c r="N82" i="11"/>
  <c r="M82" i="11"/>
  <c r="L82" i="11"/>
  <c r="K82" i="11"/>
  <c r="J82" i="11"/>
  <c r="V82" i="11" s="1"/>
  <c r="I82" i="11"/>
  <c r="U82" i="11" s="1"/>
  <c r="H82" i="11"/>
  <c r="G82" i="11"/>
  <c r="F82" i="11"/>
  <c r="R82" i="11" s="1"/>
  <c r="E82" i="11"/>
  <c r="Q82" i="11" s="1"/>
  <c r="D82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AB9" i="11"/>
  <c r="AA9" i="11"/>
  <c r="Z9" i="11"/>
  <c r="Y9" i="11"/>
  <c r="X9" i="11"/>
  <c r="W9" i="11"/>
  <c r="V9" i="11"/>
  <c r="U9" i="11"/>
  <c r="T9" i="11"/>
  <c r="S9" i="11"/>
  <c r="R9" i="11"/>
  <c r="Q9" i="11"/>
  <c r="R82" i="10"/>
  <c r="AD82" i="10" s="1"/>
  <c r="Q82" i="10"/>
  <c r="AC82" i="10" s="1"/>
  <c r="P82" i="10"/>
  <c r="AB82" i="10" s="1"/>
  <c r="O82" i="10"/>
  <c r="AA82" i="10" s="1"/>
  <c r="N82" i="10"/>
  <c r="Z82" i="10" s="1"/>
  <c r="M82" i="10"/>
  <c r="Y82" i="10" s="1"/>
  <c r="L82" i="10"/>
  <c r="K82" i="10"/>
  <c r="J82" i="10"/>
  <c r="W82" i="10" s="1"/>
  <c r="I82" i="10"/>
  <c r="H82" i="10"/>
  <c r="G82" i="10"/>
  <c r="F82" i="10"/>
  <c r="E82" i="10"/>
  <c r="D82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AD9" i="10"/>
  <c r="AC9" i="10"/>
  <c r="AB9" i="10"/>
  <c r="AA9" i="10"/>
  <c r="Z9" i="10"/>
  <c r="Y9" i="10"/>
  <c r="X9" i="10"/>
  <c r="W9" i="10"/>
  <c r="V9" i="10"/>
  <c r="U9" i="10"/>
  <c r="T9" i="10"/>
  <c r="S9" i="10"/>
  <c r="R81" i="12" l="1"/>
  <c r="S81" i="12"/>
  <c r="T81" i="12"/>
  <c r="W82" i="11"/>
  <c r="X82" i="11"/>
  <c r="Y82" i="11"/>
  <c r="Z82" i="11"/>
  <c r="T82" i="11"/>
  <c r="AB82" i="11"/>
  <c r="S82" i="10"/>
  <c r="V82" i="10"/>
  <c r="X82" i="10"/>
  <c r="T82" i="10"/>
  <c r="U82" i="10"/>
  <c r="H928" i="9"/>
  <c r="G928" i="9"/>
  <c r="F928" i="9"/>
  <c r="E928" i="9"/>
  <c r="N926" i="9"/>
  <c r="M926" i="9"/>
  <c r="L926" i="9"/>
  <c r="K926" i="9"/>
  <c r="J926" i="9"/>
  <c r="O926" i="9" s="1"/>
  <c r="I926" i="9"/>
  <c r="M925" i="9"/>
  <c r="L925" i="9"/>
  <c r="K925" i="9"/>
  <c r="I925" i="9"/>
  <c r="M923" i="9"/>
  <c r="L923" i="9"/>
  <c r="K923" i="9"/>
  <c r="I923" i="9"/>
  <c r="M922" i="9"/>
  <c r="L922" i="9"/>
  <c r="K922" i="9"/>
  <c r="I922" i="9"/>
  <c r="N922" i="9" s="1"/>
  <c r="N921" i="9"/>
  <c r="M921" i="9"/>
  <c r="L921" i="9"/>
  <c r="K921" i="9"/>
  <c r="J921" i="9"/>
  <c r="O921" i="9" s="1"/>
  <c r="I921" i="9"/>
  <c r="N920" i="9"/>
  <c r="M920" i="9"/>
  <c r="L920" i="9"/>
  <c r="K920" i="9"/>
  <c r="I920" i="9"/>
  <c r="J920" i="9" s="1"/>
  <c r="O920" i="9" s="1"/>
  <c r="N919" i="9"/>
  <c r="M919" i="9"/>
  <c r="L919" i="9"/>
  <c r="K919" i="9"/>
  <c r="I919" i="9"/>
  <c r="J919" i="9" s="1"/>
  <c r="O919" i="9" s="1"/>
  <c r="M918" i="9"/>
  <c r="L918" i="9"/>
  <c r="K918" i="9"/>
  <c r="I918" i="9"/>
  <c r="J918" i="9" s="1"/>
  <c r="O918" i="9" s="1"/>
  <c r="M917" i="9"/>
  <c r="L917" i="9"/>
  <c r="K917" i="9"/>
  <c r="I917" i="9"/>
  <c r="J917" i="9" s="1"/>
  <c r="O917" i="9" s="1"/>
  <c r="M916" i="9"/>
  <c r="L916" i="9"/>
  <c r="K916" i="9"/>
  <c r="J916" i="9"/>
  <c r="O916" i="9" s="1"/>
  <c r="I916" i="9"/>
  <c r="N916" i="9" s="1"/>
  <c r="M915" i="9"/>
  <c r="L915" i="9"/>
  <c r="K915" i="9"/>
  <c r="I915" i="9"/>
  <c r="M914" i="9"/>
  <c r="L914" i="9"/>
  <c r="K914" i="9"/>
  <c r="I914" i="9"/>
  <c r="N914" i="9" s="1"/>
  <c r="M913" i="9"/>
  <c r="L913" i="9"/>
  <c r="K913" i="9"/>
  <c r="I913" i="9"/>
  <c r="M912" i="9"/>
  <c r="L912" i="9"/>
  <c r="K912" i="9"/>
  <c r="I912" i="9"/>
  <c r="N911" i="9"/>
  <c r="M911" i="9"/>
  <c r="L911" i="9"/>
  <c r="K911" i="9"/>
  <c r="J911" i="9"/>
  <c r="O911" i="9" s="1"/>
  <c r="I911" i="9"/>
  <c r="M910" i="9"/>
  <c r="L910" i="9"/>
  <c r="K910" i="9"/>
  <c r="I910" i="9"/>
  <c r="J910" i="9" s="1"/>
  <c r="O910" i="9" s="1"/>
  <c r="N909" i="9"/>
  <c r="M909" i="9"/>
  <c r="L909" i="9"/>
  <c r="K909" i="9"/>
  <c r="I909" i="9"/>
  <c r="J909" i="9" s="1"/>
  <c r="O909" i="9" s="1"/>
  <c r="M908" i="9"/>
  <c r="L908" i="9"/>
  <c r="K908" i="9"/>
  <c r="I908" i="9"/>
  <c r="N908" i="9" s="1"/>
  <c r="M907" i="9"/>
  <c r="L907" i="9"/>
  <c r="K907" i="9"/>
  <c r="I907" i="9"/>
  <c r="M906" i="9"/>
  <c r="L906" i="9"/>
  <c r="K906" i="9"/>
  <c r="I906" i="9"/>
  <c r="N906" i="9" s="1"/>
  <c r="N905" i="9"/>
  <c r="M905" i="9"/>
  <c r="L905" i="9"/>
  <c r="K905" i="9"/>
  <c r="J905" i="9"/>
  <c r="O905" i="9" s="1"/>
  <c r="I905" i="9"/>
  <c r="M904" i="9"/>
  <c r="L904" i="9"/>
  <c r="K904" i="9"/>
  <c r="I904" i="9"/>
  <c r="M903" i="9"/>
  <c r="L903" i="9"/>
  <c r="K903" i="9"/>
  <c r="I903" i="9"/>
  <c r="J903" i="9" s="1"/>
  <c r="O903" i="9" s="1"/>
  <c r="M902" i="9"/>
  <c r="L902" i="9"/>
  <c r="K902" i="9"/>
  <c r="I902" i="9"/>
  <c r="J902" i="9" s="1"/>
  <c r="O902" i="9" s="1"/>
  <c r="M901" i="9"/>
  <c r="L901" i="9"/>
  <c r="K901" i="9"/>
  <c r="I901" i="9"/>
  <c r="N901" i="9" s="1"/>
  <c r="M900" i="9"/>
  <c r="L900" i="9"/>
  <c r="K900" i="9"/>
  <c r="J900" i="9"/>
  <c r="O900" i="9" s="1"/>
  <c r="I900" i="9"/>
  <c r="N900" i="9" s="1"/>
  <c r="M899" i="9"/>
  <c r="L899" i="9"/>
  <c r="K899" i="9"/>
  <c r="I899" i="9"/>
  <c r="M898" i="9"/>
  <c r="L898" i="9"/>
  <c r="K898" i="9"/>
  <c r="I898" i="9"/>
  <c r="N898" i="9" s="1"/>
  <c r="N897" i="9"/>
  <c r="M897" i="9"/>
  <c r="L897" i="9"/>
  <c r="K897" i="9"/>
  <c r="I897" i="9"/>
  <c r="J897" i="9" s="1"/>
  <c r="O897" i="9" s="1"/>
  <c r="N896" i="9"/>
  <c r="M896" i="9"/>
  <c r="L896" i="9"/>
  <c r="K896" i="9"/>
  <c r="I896" i="9"/>
  <c r="J896" i="9" s="1"/>
  <c r="O896" i="9" s="1"/>
  <c r="M895" i="9"/>
  <c r="L895" i="9"/>
  <c r="K895" i="9"/>
  <c r="I895" i="9"/>
  <c r="J895" i="9" s="1"/>
  <c r="O895" i="9" s="1"/>
  <c r="M894" i="9"/>
  <c r="L894" i="9"/>
  <c r="K894" i="9"/>
  <c r="I894" i="9"/>
  <c r="J894" i="9" s="1"/>
  <c r="O894" i="9" s="1"/>
  <c r="N893" i="9"/>
  <c r="M893" i="9"/>
  <c r="L893" i="9"/>
  <c r="K893" i="9"/>
  <c r="I893" i="9"/>
  <c r="J893" i="9" s="1"/>
  <c r="O893" i="9" s="1"/>
  <c r="M892" i="9"/>
  <c r="L892" i="9"/>
  <c r="K892" i="9"/>
  <c r="I892" i="9"/>
  <c r="N892" i="9" s="1"/>
  <c r="M891" i="9"/>
  <c r="L891" i="9"/>
  <c r="K891" i="9"/>
  <c r="I891" i="9"/>
  <c r="M890" i="9"/>
  <c r="L890" i="9"/>
  <c r="K890" i="9"/>
  <c r="I890" i="9"/>
  <c r="N890" i="9" s="1"/>
  <c r="M889" i="9"/>
  <c r="L889" i="9"/>
  <c r="K889" i="9"/>
  <c r="I889" i="9"/>
  <c r="M888" i="9"/>
  <c r="L888" i="9"/>
  <c r="K888" i="9"/>
  <c r="I888" i="9"/>
  <c r="M887" i="9"/>
  <c r="L887" i="9"/>
  <c r="K887" i="9"/>
  <c r="I887" i="9"/>
  <c r="J887" i="9" s="1"/>
  <c r="O887" i="9" s="1"/>
  <c r="M886" i="9"/>
  <c r="L886" i="9"/>
  <c r="K886" i="9"/>
  <c r="I886" i="9"/>
  <c r="J886" i="9" s="1"/>
  <c r="O886" i="9" s="1"/>
  <c r="N885" i="9"/>
  <c r="M885" i="9"/>
  <c r="L885" i="9"/>
  <c r="K885" i="9"/>
  <c r="I885" i="9"/>
  <c r="J885" i="9" s="1"/>
  <c r="O885" i="9" s="1"/>
  <c r="M884" i="9"/>
  <c r="L884" i="9"/>
  <c r="K884" i="9"/>
  <c r="J884" i="9"/>
  <c r="O884" i="9" s="1"/>
  <c r="I884" i="9"/>
  <c r="N884" i="9" s="1"/>
  <c r="M883" i="9"/>
  <c r="L883" i="9"/>
  <c r="K883" i="9"/>
  <c r="I883" i="9"/>
  <c r="M882" i="9"/>
  <c r="L882" i="9"/>
  <c r="K882" i="9"/>
  <c r="I882" i="9"/>
  <c r="N882" i="9" s="1"/>
  <c r="N881" i="9"/>
  <c r="M881" i="9"/>
  <c r="L881" i="9"/>
  <c r="K881" i="9"/>
  <c r="I881" i="9"/>
  <c r="J881" i="9" s="1"/>
  <c r="O881" i="9" s="1"/>
  <c r="M880" i="9"/>
  <c r="L880" i="9"/>
  <c r="K880" i="9"/>
  <c r="I880" i="9"/>
  <c r="M879" i="9"/>
  <c r="L879" i="9"/>
  <c r="K879" i="9"/>
  <c r="I879" i="9"/>
  <c r="J879" i="9" s="1"/>
  <c r="O879" i="9" s="1"/>
  <c r="M878" i="9"/>
  <c r="L878" i="9"/>
  <c r="K878" i="9"/>
  <c r="I878" i="9"/>
  <c r="J878" i="9" s="1"/>
  <c r="O878" i="9" s="1"/>
  <c r="M877" i="9"/>
  <c r="L877" i="9"/>
  <c r="K877" i="9"/>
  <c r="J877" i="9"/>
  <c r="O877" i="9" s="1"/>
  <c r="I877" i="9"/>
  <c r="N877" i="9" s="1"/>
  <c r="M876" i="9"/>
  <c r="L876" i="9"/>
  <c r="K876" i="9"/>
  <c r="I876" i="9"/>
  <c r="N876" i="9" s="1"/>
  <c r="M875" i="9"/>
  <c r="L875" i="9"/>
  <c r="K875" i="9"/>
  <c r="I875" i="9"/>
  <c r="M874" i="9"/>
  <c r="L874" i="9"/>
  <c r="K874" i="9"/>
  <c r="I874" i="9"/>
  <c r="N874" i="9" s="1"/>
  <c r="N873" i="9"/>
  <c r="M873" i="9"/>
  <c r="L873" i="9"/>
  <c r="K873" i="9"/>
  <c r="J873" i="9"/>
  <c r="O873" i="9" s="1"/>
  <c r="I873" i="9"/>
  <c r="M872" i="9"/>
  <c r="L872" i="9"/>
  <c r="K872" i="9"/>
  <c r="I872" i="9"/>
  <c r="M871" i="9"/>
  <c r="L871" i="9"/>
  <c r="K871" i="9"/>
  <c r="I871" i="9"/>
  <c r="J871" i="9" s="1"/>
  <c r="O871" i="9" s="1"/>
  <c r="M870" i="9"/>
  <c r="L870" i="9"/>
  <c r="K870" i="9"/>
  <c r="I870" i="9"/>
  <c r="J870" i="9" s="1"/>
  <c r="O870" i="9" s="1"/>
  <c r="M869" i="9"/>
  <c r="L869" i="9"/>
  <c r="K869" i="9"/>
  <c r="I869" i="9"/>
  <c r="J869" i="9" s="1"/>
  <c r="O869" i="9" s="1"/>
  <c r="M868" i="9"/>
  <c r="L868" i="9"/>
  <c r="K868" i="9"/>
  <c r="J868" i="9"/>
  <c r="O868" i="9" s="1"/>
  <c r="I868" i="9"/>
  <c r="N868" i="9" s="1"/>
  <c r="M867" i="9"/>
  <c r="L867" i="9"/>
  <c r="K867" i="9"/>
  <c r="I867" i="9"/>
  <c r="M866" i="9"/>
  <c r="L866" i="9"/>
  <c r="K866" i="9"/>
  <c r="I866" i="9"/>
  <c r="N866" i="9" s="1"/>
  <c r="M865" i="9"/>
  <c r="L865" i="9"/>
  <c r="K865" i="9"/>
  <c r="J865" i="9"/>
  <c r="O865" i="9" s="1"/>
  <c r="I865" i="9"/>
  <c r="N865" i="9" s="1"/>
  <c r="M864" i="9"/>
  <c r="L864" i="9"/>
  <c r="K864" i="9"/>
  <c r="I864" i="9"/>
  <c r="M863" i="9"/>
  <c r="L863" i="9"/>
  <c r="K863" i="9"/>
  <c r="I863" i="9"/>
  <c r="J863" i="9" s="1"/>
  <c r="O863" i="9" s="1"/>
  <c r="M862" i="9"/>
  <c r="L862" i="9"/>
  <c r="K862" i="9"/>
  <c r="I862" i="9"/>
  <c r="J862" i="9" s="1"/>
  <c r="O862" i="9" s="1"/>
  <c r="M861" i="9"/>
  <c r="L861" i="9"/>
  <c r="K861" i="9"/>
  <c r="J861" i="9"/>
  <c r="O861" i="9" s="1"/>
  <c r="I861" i="9"/>
  <c r="N861" i="9" s="1"/>
  <c r="M860" i="9"/>
  <c r="L860" i="9"/>
  <c r="K860" i="9"/>
  <c r="J860" i="9"/>
  <c r="O860" i="9" s="1"/>
  <c r="I860" i="9"/>
  <c r="N860" i="9" s="1"/>
  <c r="M859" i="9"/>
  <c r="L859" i="9"/>
  <c r="K859" i="9"/>
  <c r="I859" i="9"/>
  <c r="M858" i="9"/>
  <c r="L858" i="9"/>
  <c r="K858" i="9"/>
  <c r="I858" i="9"/>
  <c r="N858" i="9" s="1"/>
  <c r="M857" i="9"/>
  <c r="L857" i="9"/>
  <c r="K857" i="9"/>
  <c r="I857" i="9"/>
  <c r="J857" i="9" s="1"/>
  <c r="O857" i="9" s="1"/>
  <c r="M856" i="9"/>
  <c r="L856" i="9"/>
  <c r="K856" i="9"/>
  <c r="I856" i="9"/>
  <c r="M855" i="9"/>
  <c r="L855" i="9"/>
  <c r="K855" i="9"/>
  <c r="I855" i="9"/>
  <c r="N855" i="9" s="1"/>
  <c r="K851" i="9"/>
  <c r="H851" i="9"/>
  <c r="M851" i="9" s="1"/>
  <c r="G851" i="9"/>
  <c r="L851" i="9" s="1"/>
  <c r="F851" i="9"/>
  <c r="E851" i="9"/>
  <c r="N849" i="9"/>
  <c r="M849" i="9"/>
  <c r="L849" i="9"/>
  <c r="K849" i="9"/>
  <c r="I849" i="9"/>
  <c r="J849" i="9" s="1"/>
  <c r="O849" i="9" s="1"/>
  <c r="M848" i="9"/>
  <c r="L848" i="9"/>
  <c r="K848" i="9"/>
  <c r="I848" i="9"/>
  <c r="M846" i="9"/>
  <c r="L846" i="9"/>
  <c r="K846" i="9"/>
  <c r="I846" i="9"/>
  <c r="J846" i="9" s="1"/>
  <c r="O846" i="9" s="1"/>
  <c r="O845" i="9"/>
  <c r="N845" i="9"/>
  <c r="M845" i="9"/>
  <c r="L845" i="9"/>
  <c r="K845" i="9"/>
  <c r="I845" i="9"/>
  <c r="J845" i="9" s="1"/>
  <c r="M844" i="9"/>
  <c r="L844" i="9"/>
  <c r="K844" i="9"/>
  <c r="I844" i="9"/>
  <c r="M843" i="9"/>
  <c r="L843" i="9"/>
  <c r="K843" i="9"/>
  <c r="I843" i="9"/>
  <c r="M842" i="9"/>
  <c r="L842" i="9"/>
  <c r="K842" i="9"/>
  <c r="I842" i="9"/>
  <c r="M841" i="9"/>
  <c r="L841" i="9"/>
  <c r="K841" i="9"/>
  <c r="J841" i="9"/>
  <c r="O841" i="9" s="1"/>
  <c r="I841" i="9"/>
  <c r="N841" i="9" s="1"/>
  <c r="M840" i="9"/>
  <c r="L840" i="9"/>
  <c r="K840" i="9"/>
  <c r="I840" i="9"/>
  <c r="N840" i="9" s="1"/>
  <c r="M839" i="9"/>
  <c r="L839" i="9"/>
  <c r="K839" i="9"/>
  <c r="I839" i="9"/>
  <c r="J839" i="9" s="1"/>
  <c r="O839" i="9" s="1"/>
  <c r="M838" i="9"/>
  <c r="L838" i="9"/>
  <c r="K838" i="9"/>
  <c r="I838" i="9"/>
  <c r="J838" i="9" s="1"/>
  <c r="O838" i="9" s="1"/>
  <c r="M837" i="9"/>
  <c r="L837" i="9"/>
  <c r="K837" i="9"/>
  <c r="I837" i="9"/>
  <c r="N836" i="9"/>
  <c r="M836" i="9"/>
  <c r="L836" i="9"/>
  <c r="K836" i="9"/>
  <c r="I836" i="9"/>
  <c r="J836" i="9" s="1"/>
  <c r="O836" i="9" s="1"/>
  <c r="M835" i="9"/>
  <c r="L835" i="9"/>
  <c r="K835" i="9"/>
  <c r="I835" i="9"/>
  <c r="M834" i="9"/>
  <c r="L834" i="9"/>
  <c r="K834" i="9"/>
  <c r="I834" i="9"/>
  <c r="M833" i="9"/>
  <c r="L833" i="9"/>
  <c r="K833" i="9"/>
  <c r="I833" i="9"/>
  <c r="N833" i="9" s="1"/>
  <c r="M832" i="9"/>
  <c r="L832" i="9"/>
  <c r="K832" i="9"/>
  <c r="I832" i="9"/>
  <c r="M831" i="9"/>
  <c r="L831" i="9"/>
  <c r="K831" i="9"/>
  <c r="I831" i="9"/>
  <c r="M830" i="9"/>
  <c r="L830" i="9"/>
  <c r="K830" i="9"/>
  <c r="I830" i="9"/>
  <c r="J830" i="9" s="1"/>
  <c r="O830" i="9" s="1"/>
  <c r="M829" i="9"/>
  <c r="L829" i="9"/>
  <c r="K829" i="9"/>
  <c r="I829" i="9"/>
  <c r="J829" i="9" s="1"/>
  <c r="O829" i="9" s="1"/>
  <c r="N828" i="9"/>
  <c r="M828" i="9"/>
  <c r="L828" i="9"/>
  <c r="K828" i="9"/>
  <c r="J828" i="9"/>
  <c r="O828" i="9" s="1"/>
  <c r="I828" i="9"/>
  <c r="M827" i="9"/>
  <c r="L827" i="9"/>
  <c r="K827" i="9"/>
  <c r="I827" i="9"/>
  <c r="M826" i="9"/>
  <c r="L826" i="9"/>
  <c r="K826" i="9"/>
  <c r="I826" i="9"/>
  <c r="M825" i="9"/>
  <c r="L825" i="9"/>
  <c r="K825" i="9"/>
  <c r="I825" i="9"/>
  <c r="N825" i="9" s="1"/>
  <c r="M824" i="9"/>
  <c r="L824" i="9"/>
  <c r="K824" i="9"/>
  <c r="J824" i="9"/>
  <c r="O824" i="9" s="1"/>
  <c r="I824" i="9"/>
  <c r="N824" i="9" s="1"/>
  <c r="M823" i="9"/>
  <c r="L823" i="9"/>
  <c r="K823" i="9"/>
  <c r="I823" i="9"/>
  <c r="M822" i="9"/>
  <c r="L822" i="9"/>
  <c r="K822" i="9"/>
  <c r="I822" i="9"/>
  <c r="J822" i="9" s="1"/>
  <c r="O822" i="9" s="1"/>
  <c r="M821" i="9"/>
  <c r="L821" i="9"/>
  <c r="K821" i="9"/>
  <c r="I821" i="9"/>
  <c r="J821" i="9" s="1"/>
  <c r="O821" i="9" s="1"/>
  <c r="N820" i="9"/>
  <c r="M820" i="9"/>
  <c r="L820" i="9"/>
  <c r="K820" i="9"/>
  <c r="J820" i="9"/>
  <c r="O820" i="9" s="1"/>
  <c r="I820" i="9"/>
  <c r="M819" i="9"/>
  <c r="L819" i="9"/>
  <c r="K819" i="9"/>
  <c r="J819" i="9"/>
  <c r="O819" i="9" s="1"/>
  <c r="I819" i="9"/>
  <c r="N819" i="9" s="1"/>
  <c r="M818" i="9"/>
  <c r="L818" i="9"/>
  <c r="K818" i="9"/>
  <c r="I818" i="9"/>
  <c r="O817" i="9"/>
  <c r="M817" i="9"/>
  <c r="L817" i="9"/>
  <c r="K817" i="9"/>
  <c r="J817" i="9"/>
  <c r="I817" i="9"/>
  <c r="N817" i="9" s="1"/>
  <c r="N816" i="9"/>
  <c r="M816" i="9"/>
  <c r="L816" i="9"/>
  <c r="K816" i="9"/>
  <c r="I816" i="9"/>
  <c r="J816" i="9" s="1"/>
  <c r="O816" i="9" s="1"/>
  <c r="M815" i="9"/>
  <c r="L815" i="9"/>
  <c r="K815" i="9"/>
  <c r="I815" i="9"/>
  <c r="J815" i="9" s="1"/>
  <c r="O815" i="9" s="1"/>
  <c r="M814" i="9"/>
  <c r="L814" i="9"/>
  <c r="K814" i="9"/>
  <c r="I814" i="9"/>
  <c r="J814" i="9" s="1"/>
  <c r="O814" i="9" s="1"/>
  <c r="M813" i="9"/>
  <c r="L813" i="9"/>
  <c r="K813" i="9"/>
  <c r="I813" i="9"/>
  <c r="J813" i="9" s="1"/>
  <c r="O813" i="9" s="1"/>
  <c r="N812" i="9"/>
  <c r="M812" i="9"/>
  <c r="L812" i="9"/>
  <c r="K812" i="9"/>
  <c r="I812" i="9"/>
  <c r="J812" i="9" s="1"/>
  <c r="O812" i="9" s="1"/>
  <c r="M811" i="9"/>
  <c r="L811" i="9"/>
  <c r="K811" i="9"/>
  <c r="I811" i="9"/>
  <c r="N811" i="9" s="1"/>
  <c r="M810" i="9"/>
  <c r="L810" i="9"/>
  <c r="K810" i="9"/>
  <c r="I810" i="9"/>
  <c r="M809" i="9"/>
  <c r="L809" i="9"/>
  <c r="K809" i="9"/>
  <c r="I809" i="9"/>
  <c r="J809" i="9" s="1"/>
  <c r="O809" i="9" s="1"/>
  <c r="N808" i="9"/>
  <c r="M808" i="9"/>
  <c r="L808" i="9"/>
  <c r="K808" i="9"/>
  <c r="J808" i="9"/>
  <c r="O808" i="9" s="1"/>
  <c r="I808" i="9"/>
  <c r="M807" i="9"/>
  <c r="L807" i="9"/>
  <c r="K807" i="9"/>
  <c r="I807" i="9"/>
  <c r="M806" i="9"/>
  <c r="L806" i="9"/>
  <c r="K806" i="9"/>
  <c r="I806" i="9"/>
  <c r="M805" i="9"/>
  <c r="L805" i="9"/>
  <c r="K805" i="9"/>
  <c r="I805" i="9"/>
  <c r="J805" i="9" s="1"/>
  <c r="O805" i="9" s="1"/>
  <c r="N804" i="9"/>
  <c r="M804" i="9"/>
  <c r="L804" i="9"/>
  <c r="K804" i="9"/>
  <c r="J804" i="9"/>
  <c r="O804" i="9" s="1"/>
  <c r="I804" i="9"/>
  <c r="M803" i="9"/>
  <c r="L803" i="9"/>
  <c r="K803" i="9"/>
  <c r="I803" i="9"/>
  <c r="N803" i="9" s="1"/>
  <c r="M802" i="9"/>
  <c r="L802" i="9"/>
  <c r="K802" i="9"/>
  <c r="I802" i="9"/>
  <c r="M801" i="9"/>
  <c r="L801" i="9"/>
  <c r="K801" i="9"/>
  <c r="J801" i="9"/>
  <c r="O801" i="9" s="1"/>
  <c r="I801" i="9"/>
  <c r="N801" i="9" s="1"/>
  <c r="M800" i="9"/>
  <c r="L800" i="9"/>
  <c r="K800" i="9"/>
  <c r="I800" i="9"/>
  <c r="N800" i="9" s="1"/>
  <c r="M799" i="9"/>
  <c r="L799" i="9"/>
  <c r="K799" i="9"/>
  <c r="I799" i="9"/>
  <c r="M798" i="9"/>
  <c r="L798" i="9"/>
  <c r="K798" i="9"/>
  <c r="J798" i="9"/>
  <c r="O798" i="9" s="1"/>
  <c r="I798" i="9"/>
  <c r="N798" i="9" s="1"/>
  <c r="M797" i="9"/>
  <c r="L797" i="9"/>
  <c r="K797" i="9"/>
  <c r="I797" i="9"/>
  <c r="N796" i="9"/>
  <c r="M796" i="9"/>
  <c r="L796" i="9"/>
  <c r="K796" i="9"/>
  <c r="I796" i="9"/>
  <c r="J796" i="9" s="1"/>
  <c r="O796" i="9" s="1"/>
  <c r="M795" i="9"/>
  <c r="L795" i="9"/>
  <c r="K795" i="9"/>
  <c r="I795" i="9"/>
  <c r="M794" i="9"/>
  <c r="L794" i="9"/>
  <c r="K794" i="9"/>
  <c r="I794" i="9"/>
  <c r="O793" i="9"/>
  <c r="N793" i="9"/>
  <c r="M793" i="9"/>
  <c r="L793" i="9"/>
  <c r="K793" i="9"/>
  <c r="I793" i="9"/>
  <c r="J793" i="9" s="1"/>
  <c r="M792" i="9"/>
  <c r="L792" i="9"/>
  <c r="K792" i="9"/>
  <c r="J792" i="9"/>
  <c r="O792" i="9" s="1"/>
  <c r="I792" i="9"/>
  <c r="N792" i="9" s="1"/>
  <c r="M791" i="9"/>
  <c r="L791" i="9"/>
  <c r="K791" i="9"/>
  <c r="I791" i="9"/>
  <c r="J791" i="9" s="1"/>
  <c r="O791" i="9" s="1"/>
  <c r="N790" i="9"/>
  <c r="M790" i="9"/>
  <c r="L790" i="9"/>
  <c r="K790" i="9"/>
  <c r="I790" i="9"/>
  <c r="J790" i="9" s="1"/>
  <c r="O790" i="9" s="1"/>
  <c r="M789" i="9"/>
  <c r="L789" i="9"/>
  <c r="K789" i="9"/>
  <c r="I789" i="9"/>
  <c r="J789" i="9" s="1"/>
  <c r="O789" i="9" s="1"/>
  <c r="N788" i="9"/>
  <c r="M788" i="9"/>
  <c r="L788" i="9"/>
  <c r="K788" i="9"/>
  <c r="I788" i="9"/>
  <c r="J788" i="9" s="1"/>
  <c r="O788" i="9" s="1"/>
  <c r="M787" i="9"/>
  <c r="L787" i="9"/>
  <c r="K787" i="9"/>
  <c r="I787" i="9"/>
  <c r="N787" i="9" s="1"/>
  <c r="M786" i="9"/>
  <c r="L786" i="9"/>
  <c r="K786" i="9"/>
  <c r="I786" i="9"/>
  <c r="M785" i="9"/>
  <c r="L785" i="9"/>
  <c r="K785" i="9"/>
  <c r="I785" i="9"/>
  <c r="J785" i="9" s="1"/>
  <c r="O785" i="9" s="1"/>
  <c r="O784" i="9"/>
  <c r="N784" i="9"/>
  <c r="M784" i="9"/>
  <c r="L784" i="9"/>
  <c r="K784" i="9"/>
  <c r="J784" i="9"/>
  <c r="I784" i="9"/>
  <c r="N783" i="9"/>
  <c r="M783" i="9"/>
  <c r="L783" i="9"/>
  <c r="K783" i="9"/>
  <c r="I783" i="9"/>
  <c r="J783" i="9" s="1"/>
  <c r="O783" i="9" s="1"/>
  <c r="M782" i="9"/>
  <c r="L782" i="9"/>
  <c r="K782" i="9"/>
  <c r="J782" i="9"/>
  <c r="O782" i="9" s="1"/>
  <c r="I782" i="9"/>
  <c r="N782" i="9" s="1"/>
  <c r="M781" i="9"/>
  <c r="L781" i="9"/>
  <c r="K781" i="9"/>
  <c r="I781" i="9"/>
  <c r="N780" i="9"/>
  <c r="M780" i="9"/>
  <c r="L780" i="9"/>
  <c r="K780" i="9"/>
  <c r="I780" i="9"/>
  <c r="J780" i="9" s="1"/>
  <c r="O780" i="9" s="1"/>
  <c r="M779" i="9"/>
  <c r="L779" i="9"/>
  <c r="K779" i="9"/>
  <c r="I779" i="9"/>
  <c r="M778" i="9"/>
  <c r="L778" i="9"/>
  <c r="K778" i="9"/>
  <c r="I778" i="9"/>
  <c r="H774" i="9"/>
  <c r="M774" i="9" s="1"/>
  <c r="G774" i="9"/>
  <c r="L774" i="9" s="1"/>
  <c r="F774" i="9"/>
  <c r="K774" i="9" s="1"/>
  <c r="E774" i="9"/>
  <c r="M772" i="9"/>
  <c r="L772" i="9"/>
  <c r="K772" i="9"/>
  <c r="I772" i="9"/>
  <c r="M771" i="9"/>
  <c r="L771" i="9"/>
  <c r="K771" i="9"/>
  <c r="I771" i="9"/>
  <c r="N771" i="9" s="1"/>
  <c r="M769" i="9"/>
  <c r="L769" i="9"/>
  <c r="K769" i="9"/>
  <c r="I769" i="9"/>
  <c r="M768" i="9"/>
  <c r="L768" i="9"/>
  <c r="K768" i="9"/>
  <c r="J768" i="9"/>
  <c r="O768" i="9" s="1"/>
  <c r="I768" i="9"/>
  <c r="N768" i="9" s="1"/>
  <c r="M767" i="9"/>
  <c r="L767" i="9"/>
  <c r="K767" i="9"/>
  <c r="I767" i="9"/>
  <c r="N766" i="9"/>
  <c r="M766" i="9"/>
  <c r="L766" i="9"/>
  <c r="K766" i="9"/>
  <c r="I766" i="9"/>
  <c r="J766" i="9" s="1"/>
  <c r="O766" i="9" s="1"/>
  <c r="M765" i="9"/>
  <c r="L765" i="9"/>
  <c r="K765" i="9"/>
  <c r="I765" i="9"/>
  <c r="M764" i="9"/>
  <c r="L764" i="9"/>
  <c r="K764" i="9"/>
  <c r="I764" i="9"/>
  <c r="N764" i="9" s="1"/>
  <c r="N763" i="9"/>
  <c r="M763" i="9"/>
  <c r="L763" i="9"/>
  <c r="K763" i="9"/>
  <c r="I763" i="9"/>
  <c r="J763" i="9" s="1"/>
  <c r="O763" i="9" s="1"/>
  <c r="M762" i="9"/>
  <c r="L762" i="9"/>
  <c r="K762" i="9"/>
  <c r="I762" i="9"/>
  <c r="M761" i="9"/>
  <c r="L761" i="9"/>
  <c r="K761" i="9"/>
  <c r="I761" i="9"/>
  <c r="N760" i="9"/>
  <c r="M760" i="9"/>
  <c r="L760" i="9"/>
  <c r="K760" i="9"/>
  <c r="I760" i="9"/>
  <c r="J760" i="9" s="1"/>
  <c r="O760" i="9" s="1"/>
  <c r="N759" i="9"/>
  <c r="M759" i="9"/>
  <c r="L759" i="9"/>
  <c r="K759" i="9"/>
  <c r="J759" i="9"/>
  <c r="O759" i="9" s="1"/>
  <c r="I759" i="9"/>
  <c r="M758" i="9"/>
  <c r="L758" i="9"/>
  <c r="K758" i="9"/>
  <c r="I758" i="9"/>
  <c r="N757" i="9"/>
  <c r="M757" i="9"/>
  <c r="L757" i="9"/>
  <c r="K757" i="9"/>
  <c r="I757" i="9"/>
  <c r="J757" i="9" s="1"/>
  <c r="O757" i="9" s="1"/>
  <c r="O756" i="9"/>
  <c r="M756" i="9"/>
  <c r="L756" i="9"/>
  <c r="K756" i="9"/>
  <c r="J756" i="9"/>
  <c r="I756" i="9"/>
  <c r="N756" i="9" s="1"/>
  <c r="M755" i="9"/>
  <c r="L755" i="9"/>
  <c r="K755" i="9"/>
  <c r="I755" i="9"/>
  <c r="M754" i="9"/>
  <c r="L754" i="9"/>
  <c r="K754" i="9"/>
  <c r="I754" i="9"/>
  <c r="M753" i="9"/>
  <c r="L753" i="9"/>
  <c r="K753" i="9"/>
  <c r="I753" i="9"/>
  <c r="M752" i="9"/>
  <c r="L752" i="9"/>
  <c r="K752" i="9"/>
  <c r="I752" i="9"/>
  <c r="M751" i="9"/>
  <c r="L751" i="9"/>
  <c r="K751" i="9"/>
  <c r="J751" i="9"/>
  <c r="O751" i="9" s="1"/>
  <c r="I751" i="9"/>
  <c r="N751" i="9" s="1"/>
  <c r="M750" i="9"/>
  <c r="L750" i="9"/>
  <c r="K750" i="9"/>
  <c r="I750" i="9"/>
  <c r="M749" i="9"/>
  <c r="L749" i="9"/>
  <c r="K749" i="9"/>
  <c r="I749" i="9"/>
  <c r="M748" i="9"/>
  <c r="L748" i="9"/>
  <c r="K748" i="9"/>
  <c r="I748" i="9"/>
  <c r="N747" i="9"/>
  <c r="M747" i="9"/>
  <c r="L747" i="9"/>
  <c r="K747" i="9"/>
  <c r="I747" i="9"/>
  <c r="J747" i="9" s="1"/>
  <c r="O747" i="9" s="1"/>
  <c r="M746" i="9"/>
  <c r="L746" i="9"/>
  <c r="K746" i="9"/>
  <c r="J746" i="9"/>
  <c r="O746" i="9" s="1"/>
  <c r="I746" i="9"/>
  <c r="N746" i="9" s="1"/>
  <c r="M745" i="9"/>
  <c r="L745" i="9"/>
  <c r="K745" i="9"/>
  <c r="I745" i="9"/>
  <c r="O744" i="9"/>
  <c r="N744" i="9"/>
  <c r="M744" i="9"/>
  <c r="L744" i="9"/>
  <c r="K744" i="9"/>
  <c r="J744" i="9"/>
  <c r="I744" i="9"/>
  <c r="N743" i="9"/>
  <c r="M743" i="9"/>
  <c r="L743" i="9"/>
  <c r="K743" i="9"/>
  <c r="J743" i="9"/>
  <c r="O743" i="9" s="1"/>
  <c r="I743" i="9"/>
  <c r="M742" i="9"/>
  <c r="L742" i="9"/>
  <c r="K742" i="9"/>
  <c r="I742" i="9"/>
  <c r="J742" i="9" s="1"/>
  <c r="O742" i="9" s="1"/>
  <c r="N741" i="9"/>
  <c r="M741" i="9"/>
  <c r="L741" i="9"/>
  <c r="K741" i="9"/>
  <c r="I741" i="9"/>
  <c r="J741" i="9" s="1"/>
  <c r="O741" i="9" s="1"/>
  <c r="M740" i="9"/>
  <c r="L740" i="9"/>
  <c r="K740" i="9"/>
  <c r="I740" i="9"/>
  <c r="N740" i="9" s="1"/>
  <c r="M739" i="9"/>
  <c r="L739" i="9"/>
  <c r="K739" i="9"/>
  <c r="J739" i="9"/>
  <c r="O739" i="9" s="1"/>
  <c r="I739" i="9"/>
  <c r="N739" i="9" s="1"/>
  <c r="M738" i="9"/>
  <c r="L738" i="9"/>
  <c r="K738" i="9"/>
  <c r="J738" i="9"/>
  <c r="O738" i="9" s="1"/>
  <c r="I738" i="9"/>
  <c r="N738" i="9" s="1"/>
  <c r="M737" i="9"/>
  <c r="L737" i="9"/>
  <c r="K737" i="9"/>
  <c r="I737" i="9"/>
  <c r="M736" i="9"/>
  <c r="L736" i="9"/>
  <c r="K736" i="9"/>
  <c r="J736" i="9"/>
  <c r="O736" i="9" s="1"/>
  <c r="I736" i="9"/>
  <c r="N736" i="9" s="1"/>
  <c r="M735" i="9"/>
  <c r="L735" i="9"/>
  <c r="K735" i="9"/>
  <c r="I735" i="9"/>
  <c r="M734" i="9"/>
  <c r="L734" i="9"/>
  <c r="K734" i="9"/>
  <c r="I734" i="9"/>
  <c r="N733" i="9"/>
  <c r="M733" i="9"/>
  <c r="L733" i="9"/>
  <c r="K733" i="9"/>
  <c r="I733" i="9"/>
  <c r="J733" i="9" s="1"/>
  <c r="O733" i="9" s="1"/>
  <c r="M732" i="9"/>
  <c r="L732" i="9"/>
  <c r="K732" i="9"/>
  <c r="J732" i="9"/>
  <c r="O732" i="9" s="1"/>
  <c r="I732" i="9"/>
  <c r="N732" i="9" s="1"/>
  <c r="M731" i="9"/>
  <c r="L731" i="9"/>
  <c r="K731" i="9"/>
  <c r="I731" i="9"/>
  <c r="M730" i="9"/>
  <c r="L730" i="9"/>
  <c r="K730" i="9"/>
  <c r="I730" i="9"/>
  <c r="N730" i="9" s="1"/>
  <c r="M729" i="9"/>
  <c r="L729" i="9"/>
  <c r="K729" i="9"/>
  <c r="I729" i="9"/>
  <c r="M728" i="9"/>
  <c r="L728" i="9"/>
  <c r="K728" i="9"/>
  <c r="I728" i="9"/>
  <c r="N727" i="9"/>
  <c r="M727" i="9"/>
  <c r="L727" i="9"/>
  <c r="K727" i="9"/>
  <c r="I727" i="9"/>
  <c r="J727" i="9" s="1"/>
  <c r="O727" i="9" s="1"/>
  <c r="M726" i="9"/>
  <c r="L726" i="9"/>
  <c r="K726" i="9"/>
  <c r="I726" i="9"/>
  <c r="J726" i="9" s="1"/>
  <c r="O726" i="9" s="1"/>
  <c r="M725" i="9"/>
  <c r="L725" i="9"/>
  <c r="K725" i="9"/>
  <c r="J725" i="9"/>
  <c r="O725" i="9" s="1"/>
  <c r="I725" i="9"/>
  <c r="N725" i="9" s="1"/>
  <c r="M724" i="9"/>
  <c r="L724" i="9"/>
  <c r="K724" i="9"/>
  <c r="I724" i="9"/>
  <c r="N723" i="9"/>
  <c r="M723" i="9"/>
  <c r="L723" i="9"/>
  <c r="K723" i="9"/>
  <c r="I723" i="9"/>
  <c r="J723" i="9" s="1"/>
  <c r="O723" i="9" s="1"/>
  <c r="M722" i="9"/>
  <c r="L722" i="9"/>
  <c r="K722" i="9"/>
  <c r="J722" i="9"/>
  <c r="O722" i="9" s="1"/>
  <c r="I722" i="9"/>
  <c r="N722" i="9" s="1"/>
  <c r="M721" i="9"/>
  <c r="L721" i="9"/>
  <c r="K721" i="9"/>
  <c r="I721" i="9"/>
  <c r="N720" i="9"/>
  <c r="M720" i="9"/>
  <c r="L720" i="9"/>
  <c r="K720" i="9"/>
  <c r="I720" i="9"/>
  <c r="J720" i="9" s="1"/>
  <c r="O720" i="9" s="1"/>
  <c r="M719" i="9"/>
  <c r="L719" i="9"/>
  <c r="K719" i="9"/>
  <c r="I719" i="9"/>
  <c r="M718" i="9"/>
  <c r="L718" i="9"/>
  <c r="K718" i="9"/>
  <c r="I718" i="9"/>
  <c r="N717" i="9"/>
  <c r="M717" i="9"/>
  <c r="L717" i="9"/>
  <c r="K717" i="9"/>
  <c r="J717" i="9"/>
  <c r="O717" i="9" s="1"/>
  <c r="I717" i="9"/>
  <c r="M716" i="9"/>
  <c r="L716" i="9"/>
  <c r="K716" i="9"/>
  <c r="J716" i="9"/>
  <c r="O716" i="9" s="1"/>
  <c r="I716" i="9"/>
  <c r="N716" i="9" s="1"/>
  <c r="N715" i="9"/>
  <c r="M715" i="9"/>
  <c r="L715" i="9"/>
  <c r="K715" i="9"/>
  <c r="J715" i="9"/>
  <c r="O715" i="9" s="1"/>
  <c r="I715" i="9"/>
  <c r="M714" i="9"/>
  <c r="L714" i="9"/>
  <c r="K714" i="9"/>
  <c r="I714" i="9"/>
  <c r="N714" i="9" s="1"/>
  <c r="M713" i="9"/>
  <c r="L713" i="9"/>
  <c r="K713" i="9"/>
  <c r="I713" i="9"/>
  <c r="N712" i="9"/>
  <c r="M712" i="9"/>
  <c r="L712" i="9"/>
  <c r="K712" i="9"/>
  <c r="J712" i="9"/>
  <c r="O712" i="9" s="1"/>
  <c r="I712" i="9"/>
  <c r="M711" i="9"/>
  <c r="L711" i="9"/>
  <c r="K711" i="9"/>
  <c r="J711" i="9"/>
  <c r="O711" i="9" s="1"/>
  <c r="I711" i="9"/>
  <c r="N711" i="9" s="1"/>
  <c r="N710" i="9"/>
  <c r="M710" i="9"/>
  <c r="L710" i="9"/>
  <c r="K710" i="9"/>
  <c r="I710" i="9"/>
  <c r="J710" i="9" s="1"/>
  <c r="O710" i="9" s="1"/>
  <c r="M709" i="9"/>
  <c r="L709" i="9"/>
  <c r="K709" i="9"/>
  <c r="J709" i="9"/>
  <c r="O709" i="9" s="1"/>
  <c r="I709" i="9"/>
  <c r="N709" i="9" s="1"/>
  <c r="M708" i="9"/>
  <c r="L708" i="9"/>
  <c r="K708" i="9"/>
  <c r="J708" i="9"/>
  <c r="O708" i="9" s="1"/>
  <c r="I708" i="9"/>
  <c r="N708" i="9" s="1"/>
  <c r="N707" i="9"/>
  <c r="M707" i="9"/>
  <c r="L707" i="9"/>
  <c r="K707" i="9"/>
  <c r="I707" i="9"/>
  <c r="J707" i="9" s="1"/>
  <c r="O707" i="9" s="1"/>
  <c r="M706" i="9"/>
  <c r="L706" i="9"/>
  <c r="K706" i="9"/>
  <c r="J706" i="9"/>
  <c r="O706" i="9" s="1"/>
  <c r="I706" i="9"/>
  <c r="N706" i="9" s="1"/>
  <c r="M705" i="9"/>
  <c r="L705" i="9"/>
  <c r="K705" i="9"/>
  <c r="I705" i="9"/>
  <c r="N704" i="9"/>
  <c r="M704" i="9"/>
  <c r="L704" i="9"/>
  <c r="K704" i="9"/>
  <c r="I704" i="9"/>
  <c r="J704" i="9" s="1"/>
  <c r="O704" i="9" s="1"/>
  <c r="M703" i="9"/>
  <c r="L703" i="9"/>
  <c r="K703" i="9"/>
  <c r="I703" i="9"/>
  <c r="M702" i="9"/>
  <c r="L702" i="9"/>
  <c r="K702" i="9"/>
  <c r="I702" i="9"/>
  <c r="N701" i="9"/>
  <c r="M701" i="9"/>
  <c r="L701" i="9"/>
  <c r="K701" i="9"/>
  <c r="J701" i="9"/>
  <c r="I701" i="9"/>
  <c r="H697" i="9"/>
  <c r="M697" i="9" s="1"/>
  <c r="G697" i="9"/>
  <c r="L697" i="9" s="1"/>
  <c r="F697" i="9"/>
  <c r="K697" i="9" s="1"/>
  <c r="E697" i="9"/>
  <c r="M695" i="9"/>
  <c r="L695" i="9"/>
  <c r="K695" i="9"/>
  <c r="I695" i="9"/>
  <c r="N695" i="9" s="1"/>
  <c r="N694" i="9"/>
  <c r="M694" i="9"/>
  <c r="L694" i="9"/>
  <c r="K694" i="9"/>
  <c r="I694" i="9"/>
  <c r="J694" i="9" s="1"/>
  <c r="O694" i="9" s="1"/>
  <c r="M692" i="9"/>
  <c r="L692" i="9"/>
  <c r="K692" i="9"/>
  <c r="I692" i="9"/>
  <c r="M691" i="9"/>
  <c r="L691" i="9"/>
  <c r="K691" i="9"/>
  <c r="J691" i="9"/>
  <c r="O691" i="9" s="1"/>
  <c r="I691" i="9"/>
  <c r="N691" i="9" s="1"/>
  <c r="M690" i="9"/>
  <c r="L690" i="9"/>
  <c r="K690" i="9"/>
  <c r="I690" i="9"/>
  <c r="M689" i="9"/>
  <c r="L689" i="9"/>
  <c r="K689" i="9"/>
  <c r="I689" i="9"/>
  <c r="M688" i="9"/>
  <c r="L688" i="9"/>
  <c r="K688" i="9"/>
  <c r="I688" i="9"/>
  <c r="O687" i="9"/>
  <c r="N687" i="9"/>
  <c r="M687" i="9"/>
  <c r="L687" i="9"/>
  <c r="K687" i="9"/>
  <c r="I687" i="9"/>
  <c r="J687" i="9" s="1"/>
  <c r="N686" i="9"/>
  <c r="M686" i="9"/>
  <c r="L686" i="9"/>
  <c r="K686" i="9"/>
  <c r="I686" i="9"/>
  <c r="J686" i="9" s="1"/>
  <c r="O686" i="9" s="1"/>
  <c r="M685" i="9"/>
  <c r="L685" i="9"/>
  <c r="K685" i="9"/>
  <c r="I685" i="9"/>
  <c r="J685" i="9" s="1"/>
  <c r="O685" i="9" s="1"/>
  <c r="M684" i="9"/>
  <c r="L684" i="9"/>
  <c r="K684" i="9"/>
  <c r="I684" i="9"/>
  <c r="M683" i="9"/>
  <c r="L683" i="9"/>
  <c r="K683" i="9"/>
  <c r="I683" i="9"/>
  <c r="J683" i="9" s="1"/>
  <c r="O683" i="9" s="1"/>
  <c r="M682" i="9"/>
  <c r="L682" i="9"/>
  <c r="K682" i="9"/>
  <c r="I682" i="9"/>
  <c r="M681" i="9"/>
  <c r="L681" i="9"/>
  <c r="K681" i="9"/>
  <c r="I681" i="9"/>
  <c r="M680" i="9"/>
  <c r="L680" i="9"/>
  <c r="K680" i="9"/>
  <c r="I680" i="9"/>
  <c r="M679" i="9"/>
  <c r="L679" i="9"/>
  <c r="K679" i="9"/>
  <c r="I679" i="9"/>
  <c r="M678" i="9"/>
  <c r="L678" i="9"/>
  <c r="K678" i="9"/>
  <c r="J678" i="9"/>
  <c r="O678" i="9" s="1"/>
  <c r="I678" i="9"/>
  <c r="N678" i="9" s="1"/>
  <c r="N677" i="9"/>
  <c r="M677" i="9"/>
  <c r="L677" i="9"/>
  <c r="K677" i="9"/>
  <c r="I677" i="9"/>
  <c r="J677" i="9" s="1"/>
  <c r="O677" i="9" s="1"/>
  <c r="O676" i="9"/>
  <c r="N676" i="9"/>
  <c r="M676" i="9"/>
  <c r="L676" i="9"/>
  <c r="K676" i="9"/>
  <c r="I676" i="9"/>
  <c r="J676" i="9" s="1"/>
  <c r="N675" i="9"/>
  <c r="M675" i="9"/>
  <c r="L675" i="9"/>
  <c r="K675" i="9"/>
  <c r="J675" i="9"/>
  <c r="O675" i="9" s="1"/>
  <c r="I675" i="9"/>
  <c r="M674" i="9"/>
  <c r="L674" i="9"/>
  <c r="K674" i="9"/>
  <c r="I674" i="9"/>
  <c r="M673" i="9"/>
  <c r="L673" i="9"/>
  <c r="K673" i="9"/>
  <c r="I673" i="9"/>
  <c r="N673" i="9" s="1"/>
  <c r="M672" i="9"/>
  <c r="L672" i="9"/>
  <c r="K672" i="9"/>
  <c r="I672" i="9"/>
  <c r="N671" i="9"/>
  <c r="M671" i="9"/>
  <c r="L671" i="9"/>
  <c r="K671" i="9"/>
  <c r="I671" i="9"/>
  <c r="J671" i="9" s="1"/>
  <c r="O671" i="9" s="1"/>
  <c r="M670" i="9"/>
  <c r="L670" i="9"/>
  <c r="K670" i="9"/>
  <c r="I670" i="9"/>
  <c r="J670" i="9" s="1"/>
  <c r="O670" i="9" s="1"/>
  <c r="N669" i="9"/>
  <c r="M669" i="9"/>
  <c r="L669" i="9"/>
  <c r="K669" i="9"/>
  <c r="I669" i="9"/>
  <c r="J669" i="9" s="1"/>
  <c r="O669" i="9" s="1"/>
  <c r="M668" i="9"/>
  <c r="L668" i="9"/>
  <c r="K668" i="9"/>
  <c r="I668" i="9"/>
  <c r="M667" i="9"/>
  <c r="L667" i="9"/>
  <c r="K667" i="9"/>
  <c r="I667" i="9"/>
  <c r="M666" i="9"/>
  <c r="L666" i="9"/>
  <c r="K666" i="9"/>
  <c r="I666" i="9"/>
  <c r="M665" i="9"/>
  <c r="L665" i="9"/>
  <c r="K665" i="9"/>
  <c r="J665" i="9"/>
  <c r="O665" i="9" s="1"/>
  <c r="I665" i="9"/>
  <c r="N665" i="9" s="1"/>
  <c r="M664" i="9"/>
  <c r="L664" i="9"/>
  <c r="K664" i="9"/>
  <c r="I664" i="9"/>
  <c r="N663" i="9"/>
  <c r="M663" i="9"/>
  <c r="L663" i="9"/>
  <c r="K663" i="9"/>
  <c r="I663" i="9"/>
  <c r="J663" i="9" s="1"/>
  <c r="O663" i="9" s="1"/>
  <c r="M662" i="9"/>
  <c r="L662" i="9"/>
  <c r="K662" i="9"/>
  <c r="J662" i="9"/>
  <c r="O662" i="9" s="1"/>
  <c r="I662" i="9"/>
  <c r="N662" i="9" s="1"/>
  <c r="M661" i="9"/>
  <c r="L661" i="9"/>
  <c r="K661" i="9"/>
  <c r="I661" i="9"/>
  <c r="M660" i="9"/>
  <c r="L660" i="9"/>
  <c r="K660" i="9"/>
  <c r="I660" i="9"/>
  <c r="N659" i="9"/>
  <c r="M659" i="9"/>
  <c r="L659" i="9"/>
  <c r="K659" i="9"/>
  <c r="J659" i="9"/>
  <c r="O659" i="9" s="1"/>
  <c r="I659" i="9"/>
  <c r="M658" i="9"/>
  <c r="L658" i="9"/>
  <c r="K658" i="9"/>
  <c r="I658" i="9"/>
  <c r="M657" i="9"/>
  <c r="L657" i="9"/>
  <c r="K657" i="9"/>
  <c r="I657" i="9"/>
  <c r="N657" i="9" s="1"/>
  <c r="M656" i="9"/>
  <c r="L656" i="9"/>
  <c r="K656" i="9"/>
  <c r="I656" i="9"/>
  <c r="N655" i="9"/>
  <c r="M655" i="9"/>
  <c r="L655" i="9"/>
  <c r="K655" i="9"/>
  <c r="J655" i="9"/>
  <c r="O655" i="9" s="1"/>
  <c r="I655" i="9"/>
  <c r="M654" i="9"/>
  <c r="L654" i="9"/>
  <c r="K654" i="9"/>
  <c r="I654" i="9"/>
  <c r="N654" i="9" s="1"/>
  <c r="M653" i="9"/>
  <c r="L653" i="9"/>
  <c r="K653" i="9"/>
  <c r="I653" i="9"/>
  <c r="J653" i="9" s="1"/>
  <c r="O653" i="9" s="1"/>
  <c r="N652" i="9"/>
  <c r="M652" i="9"/>
  <c r="L652" i="9"/>
  <c r="K652" i="9"/>
  <c r="I652" i="9"/>
  <c r="J652" i="9" s="1"/>
  <c r="O652" i="9" s="1"/>
  <c r="M651" i="9"/>
  <c r="L651" i="9"/>
  <c r="K651" i="9"/>
  <c r="I651" i="9"/>
  <c r="M650" i="9"/>
  <c r="L650" i="9"/>
  <c r="K650" i="9"/>
  <c r="I650" i="9"/>
  <c r="M649" i="9"/>
  <c r="L649" i="9"/>
  <c r="K649" i="9"/>
  <c r="J649" i="9"/>
  <c r="O649" i="9" s="1"/>
  <c r="I649" i="9"/>
  <c r="N649" i="9" s="1"/>
  <c r="M648" i="9"/>
  <c r="L648" i="9"/>
  <c r="K648" i="9"/>
  <c r="I648" i="9"/>
  <c r="O647" i="9"/>
  <c r="M647" i="9"/>
  <c r="L647" i="9"/>
  <c r="K647" i="9"/>
  <c r="I647" i="9"/>
  <c r="J647" i="9" s="1"/>
  <c r="O646" i="9"/>
  <c r="N646" i="9"/>
  <c r="M646" i="9"/>
  <c r="L646" i="9"/>
  <c r="K646" i="9"/>
  <c r="I646" i="9"/>
  <c r="J646" i="9" s="1"/>
  <c r="M645" i="9"/>
  <c r="L645" i="9"/>
  <c r="K645" i="9"/>
  <c r="I645" i="9"/>
  <c r="M644" i="9"/>
  <c r="L644" i="9"/>
  <c r="K644" i="9"/>
  <c r="I644" i="9"/>
  <c r="N643" i="9"/>
  <c r="M643" i="9"/>
  <c r="L643" i="9"/>
  <c r="K643" i="9"/>
  <c r="J643" i="9"/>
  <c r="O643" i="9" s="1"/>
  <c r="I643" i="9"/>
  <c r="M642" i="9"/>
  <c r="L642" i="9"/>
  <c r="K642" i="9"/>
  <c r="I642" i="9"/>
  <c r="M641" i="9"/>
  <c r="L641" i="9"/>
  <c r="K641" i="9"/>
  <c r="I641" i="9"/>
  <c r="N641" i="9" s="1"/>
  <c r="M640" i="9"/>
  <c r="L640" i="9"/>
  <c r="K640" i="9"/>
  <c r="I640" i="9"/>
  <c r="N639" i="9"/>
  <c r="M639" i="9"/>
  <c r="L639" i="9"/>
  <c r="K639" i="9"/>
  <c r="J639" i="9"/>
  <c r="O639" i="9" s="1"/>
  <c r="I639" i="9"/>
  <c r="M638" i="9"/>
  <c r="L638" i="9"/>
  <c r="K638" i="9"/>
  <c r="J638" i="9"/>
  <c r="O638" i="9" s="1"/>
  <c r="I638" i="9"/>
  <c r="N638" i="9" s="1"/>
  <c r="M637" i="9"/>
  <c r="L637" i="9"/>
  <c r="K637" i="9"/>
  <c r="I637" i="9"/>
  <c r="J637" i="9" s="1"/>
  <c r="O637" i="9" s="1"/>
  <c r="M636" i="9"/>
  <c r="L636" i="9"/>
  <c r="K636" i="9"/>
  <c r="I636" i="9"/>
  <c r="M635" i="9"/>
  <c r="L635" i="9"/>
  <c r="K635" i="9"/>
  <c r="I635" i="9"/>
  <c r="N635" i="9" s="1"/>
  <c r="M634" i="9"/>
  <c r="L634" i="9"/>
  <c r="K634" i="9"/>
  <c r="I634" i="9"/>
  <c r="M633" i="9"/>
  <c r="L633" i="9"/>
  <c r="K633" i="9"/>
  <c r="J633" i="9"/>
  <c r="O633" i="9" s="1"/>
  <c r="I633" i="9"/>
  <c r="N633" i="9" s="1"/>
  <c r="M632" i="9"/>
  <c r="L632" i="9"/>
  <c r="K632" i="9"/>
  <c r="I632" i="9"/>
  <c r="N631" i="9"/>
  <c r="M631" i="9"/>
  <c r="L631" i="9"/>
  <c r="K631" i="9"/>
  <c r="I631" i="9"/>
  <c r="J631" i="9" s="1"/>
  <c r="O631" i="9" s="1"/>
  <c r="M630" i="9"/>
  <c r="L630" i="9"/>
  <c r="K630" i="9"/>
  <c r="J630" i="9"/>
  <c r="O630" i="9" s="1"/>
  <c r="I630" i="9"/>
  <c r="N630" i="9" s="1"/>
  <c r="M629" i="9"/>
  <c r="L629" i="9"/>
  <c r="K629" i="9"/>
  <c r="I629" i="9"/>
  <c r="M628" i="9"/>
  <c r="L628" i="9"/>
  <c r="K628" i="9"/>
  <c r="I628" i="9"/>
  <c r="J628" i="9" s="1"/>
  <c r="O628" i="9" s="1"/>
  <c r="M627" i="9"/>
  <c r="L627" i="9"/>
  <c r="K627" i="9"/>
  <c r="J627" i="9"/>
  <c r="O627" i="9" s="1"/>
  <c r="I627" i="9"/>
  <c r="N627" i="9" s="1"/>
  <c r="M626" i="9"/>
  <c r="L626" i="9"/>
  <c r="K626" i="9"/>
  <c r="I626" i="9"/>
  <c r="M625" i="9"/>
  <c r="L625" i="9"/>
  <c r="K625" i="9"/>
  <c r="I625" i="9"/>
  <c r="N625" i="9" s="1"/>
  <c r="M624" i="9"/>
  <c r="L624" i="9"/>
  <c r="K624" i="9"/>
  <c r="I624" i="9"/>
  <c r="H620" i="9"/>
  <c r="M620" i="9" s="1"/>
  <c r="G620" i="9"/>
  <c r="L620" i="9" s="1"/>
  <c r="F620" i="9"/>
  <c r="K620" i="9" s="1"/>
  <c r="E620" i="9"/>
  <c r="M618" i="9"/>
  <c r="L618" i="9"/>
  <c r="K618" i="9"/>
  <c r="I618" i="9"/>
  <c r="M617" i="9"/>
  <c r="L617" i="9"/>
  <c r="K617" i="9"/>
  <c r="J617" i="9"/>
  <c r="O617" i="9" s="1"/>
  <c r="I617" i="9"/>
  <c r="N617" i="9" s="1"/>
  <c r="M615" i="9"/>
  <c r="L615" i="9"/>
  <c r="K615" i="9"/>
  <c r="I615" i="9"/>
  <c r="N614" i="9"/>
  <c r="M614" i="9"/>
  <c r="L614" i="9"/>
  <c r="K614" i="9"/>
  <c r="I614" i="9"/>
  <c r="J614" i="9" s="1"/>
  <c r="O614" i="9" s="1"/>
  <c r="O613" i="9"/>
  <c r="N613" i="9"/>
  <c r="M613" i="9"/>
  <c r="L613" i="9"/>
  <c r="K613" i="9"/>
  <c r="J613" i="9"/>
  <c r="I613" i="9"/>
  <c r="M612" i="9"/>
  <c r="L612" i="9"/>
  <c r="K612" i="9"/>
  <c r="I612" i="9"/>
  <c r="M611" i="9"/>
  <c r="L611" i="9"/>
  <c r="K611" i="9"/>
  <c r="I611" i="9"/>
  <c r="N611" i="9" s="1"/>
  <c r="M610" i="9"/>
  <c r="L610" i="9"/>
  <c r="K610" i="9"/>
  <c r="J610" i="9"/>
  <c r="O610" i="9" s="1"/>
  <c r="I610" i="9"/>
  <c r="N610" i="9" s="1"/>
  <c r="M609" i="9"/>
  <c r="L609" i="9"/>
  <c r="K609" i="9"/>
  <c r="I609" i="9"/>
  <c r="M608" i="9"/>
  <c r="L608" i="9"/>
  <c r="K608" i="9"/>
  <c r="J608" i="9"/>
  <c r="O608" i="9" s="1"/>
  <c r="I608" i="9"/>
  <c r="N608" i="9" s="1"/>
  <c r="M607" i="9"/>
  <c r="L607" i="9"/>
  <c r="K607" i="9"/>
  <c r="I607" i="9"/>
  <c r="M606" i="9"/>
  <c r="L606" i="9"/>
  <c r="K606" i="9"/>
  <c r="I606" i="9"/>
  <c r="O605" i="9"/>
  <c r="N605" i="9"/>
  <c r="M605" i="9"/>
  <c r="L605" i="9"/>
  <c r="K605" i="9"/>
  <c r="J605" i="9"/>
  <c r="I605" i="9"/>
  <c r="N604" i="9"/>
  <c r="M604" i="9"/>
  <c r="L604" i="9"/>
  <c r="K604" i="9"/>
  <c r="I604" i="9"/>
  <c r="J604" i="9" s="1"/>
  <c r="O604" i="9" s="1"/>
  <c r="M603" i="9"/>
  <c r="L603" i="9"/>
  <c r="K603" i="9"/>
  <c r="J603" i="9"/>
  <c r="O603" i="9" s="1"/>
  <c r="I603" i="9"/>
  <c r="N603" i="9" s="1"/>
  <c r="M602" i="9"/>
  <c r="L602" i="9"/>
  <c r="K602" i="9"/>
  <c r="J602" i="9"/>
  <c r="O602" i="9" s="1"/>
  <c r="I602" i="9"/>
  <c r="N602" i="9" s="1"/>
  <c r="M601" i="9"/>
  <c r="L601" i="9"/>
  <c r="K601" i="9"/>
  <c r="I601" i="9"/>
  <c r="M600" i="9"/>
  <c r="L600" i="9"/>
  <c r="K600" i="9"/>
  <c r="I600" i="9"/>
  <c r="M599" i="9"/>
  <c r="L599" i="9"/>
  <c r="K599" i="9"/>
  <c r="I599" i="9"/>
  <c r="M598" i="9"/>
  <c r="L598" i="9"/>
  <c r="K598" i="9"/>
  <c r="I598" i="9"/>
  <c r="N597" i="9"/>
  <c r="M597" i="9"/>
  <c r="L597" i="9"/>
  <c r="K597" i="9"/>
  <c r="I597" i="9"/>
  <c r="J597" i="9" s="1"/>
  <c r="O597" i="9" s="1"/>
  <c r="N596" i="9"/>
  <c r="M596" i="9"/>
  <c r="L596" i="9"/>
  <c r="K596" i="9"/>
  <c r="I596" i="9"/>
  <c r="J596" i="9" s="1"/>
  <c r="O596" i="9" s="1"/>
  <c r="M595" i="9"/>
  <c r="L595" i="9"/>
  <c r="K595" i="9"/>
  <c r="I595" i="9"/>
  <c r="M594" i="9"/>
  <c r="L594" i="9"/>
  <c r="K594" i="9"/>
  <c r="I594" i="9"/>
  <c r="M593" i="9"/>
  <c r="L593" i="9"/>
  <c r="K593" i="9"/>
  <c r="I593" i="9"/>
  <c r="M592" i="9"/>
  <c r="L592" i="9"/>
  <c r="K592" i="9"/>
  <c r="J592" i="9"/>
  <c r="O592" i="9" s="1"/>
  <c r="I592" i="9"/>
  <c r="N592" i="9" s="1"/>
  <c r="M591" i="9"/>
  <c r="L591" i="9"/>
  <c r="K591" i="9"/>
  <c r="I591" i="9"/>
  <c r="M590" i="9"/>
  <c r="L590" i="9"/>
  <c r="K590" i="9"/>
  <c r="I590" i="9"/>
  <c r="J590" i="9" s="1"/>
  <c r="O590" i="9" s="1"/>
  <c r="M589" i="9"/>
  <c r="L589" i="9"/>
  <c r="K589" i="9"/>
  <c r="J589" i="9"/>
  <c r="O589" i="9" s="1"/>
  <c r="I589" i="9"/>
  <c r="N589" i="9" s="1"/>
  <c r="N588" i="9"/>
  <c r="M588" i="9"/>
  <c r="L588" i="9"/>
  <c r="K588" i="9"/>
  <c r="I588" i="9"/>
  <c r="J588" i="9" s="1"/>
  <c r="O588" i="9" s="1"/>
  <c r="M587" i="9"/>
  <c r="L587" i="9"/>
  <c r="K587" i="9"/>
  <c r="J587" i="9"/>
  <c r="O587" i="9" s="1"/>
  <c r="I587" i="9"/>
  <c r="N587" i="9" s="1"/>
  <c r="M586" i="9"/>
  <c r="L586" i="9"/>
  <c r="K586" i="9"/>
  <c r="I586" i="9"/>
  <c r="M585" i="9"/>
  <c r="L585" i="9"/>
  <c r="K585" i="9"/>
  <c r="I585" i="9"/>
  <c r="M584" i="9"/>
  <c r="L584" i="9"/>
  <c r="K584" i="9"/>
  <c r="J584" i="9"/>
  <c r="O584" i="9" s="1"/>
  <c r="I584" i="9"/>
  <c r="N584" i="9" s="1"/>
  <c r="M583" i="9"/>
  <c r="L583" i="9"/>
  <c r="K583" i="9"/>
  <c r="I583" i="9"/>
  <c r="M582" i="9"/>
  <c r="L582" i="9"/>
  <c r="K582" i="9"/>
  <c r="I582" i="9"/>
  <c r="M581" i="9"/>
  <c r="L581" i="9"/>
  <c r="K581" i="9"/>
  <c r="J581" i="9"/>
  <c r="O581" i="9" s="1"/>
  <c r="I581" i="9"/>
  <c r="N581" i="9" s="1"/>
  <c r="N580" i="9"/>
  <c r="M580" i="9"/>
  <c r="L580" i="9"/>
  <c r="K580" i="9"/>
  <c r="I580" i="9"/>
  <c r="J580" i="9" s="1"/>
  <c r="O580" i="9" s="1"/>
  <c r="N579" i="9"/>
  <c r="M579" i="9"/>
  <c r="L579" i="9"/>
  <c r="K579" i="9"/>
  <c r="J579" i="9"/>
  <c r="O579" i="9" s="1"/>
  <c r="I579" i="9"/>
  <c r="M578" i="9"/>
  <c r="L578" i="9"/>
  <c r="K578" i="9"/>
  <c r="J578" i="9"/>
  <c r="O578" i="9" s="1"/>
  <c r="I578" i="9"/>
  <c r="N578" i="9" s="1"/>
  <c r="M577" i="9"/>
  <c r="L577" i="9"/>
  <c r="K577" i="9"/>
  <c r="I577" i="9"/>
  <c r="M576" i="9"/>
  <c r="L576" i="9"/>
  <c r="K576" i="9"/>
  <c r="I576" i="9"/>
  <c r="M575" i="9"/>
  <c r="L575" i="9"/>
  <c r="K575" i="9"/>
  <c r="I575" i="9"/>
  <c r="N574" i="9"/>
  <c r="M574" i="9"/>
  <c r="L574" i="9"/>
  <c r="K574" i="9"/>
  <c r="I574" i="9"/>
  <c r="J574" i="9" s="1"/>
  <c r="O574" i="9" s="1"/>
  <c r="M573" i="9"/>
  <c r="L573" i="9"/>
  <c r="K573" i="9"/>
  <c r="I573" i="9"/>
  <c r="M572" i="9"/>
  <c r="L572" i="9"/>
  <c r="K572" i="9"/>
  <c r="I572" i="9"/>
  <c r="N571" i="9"/>
  <c r="M571" i="9"/>
  <c r="L571" i="9"/>
  <c r="K571" i="9"/>
  <c r="I571" i="9"/>
  <c r="J571" i="9" s="1"/>
  <c r="O571" i="9" s="1"/>
  <c r="M570" i="9"/>
  <c r="L570" i="9"/>
  <c r="K570" i="9"/>
  <c r="I570" i="9"/>
  <c r="M569" i="9"/>
  <c r="L569" i="9"/>
  <c r="K569" i="9"/>
  <c r="I569" i="9"/>
  <c r="M568" i="9"/>
  <c r="L568" i="9"/>
  <c r="K568" i="9"/>
  <c r="J568" i="9"/>
  <c r="O568" i="9" s="1"/>
  <c r="I568" i="9"/>
  <c r="N568" i="9" s="1"/>
  <c r="M567" i="9"/>
  <c r="L567" i="9"/>
  <c r="K567" i="9"/>
  <c r="I567" i="9"/>
  <c r="N566" i="9"/>
  <c r="M566" i="9"/>
  <c r="L566" i="9"/>
  <c r="K566" i="9"/>
  <c r="I566" i="9"/>
  <c r="J566" i="9" s="1"/>
  <c r="O566" i="9" s="1"/>
  <c r="M565" i="9"/>
  <c r="L565" i="9"/>
  <c r="K565" i="9"/>
  <c r="J565" i="9"/>
  <c r="O565" i="9" s="1"/>
  <c r="I565" i="9"/>
  <c r="N565" i="9" s="1"/>
  <c r="M564" i="9"/>
  <c r="L564" i="9"/>
  <c r="K564" i="9"/>
  <c r="I564" i="9"/>
  <c r="M563" i="9"/>
  <c r="L563" i="9"/>
  <c r="K563" i="9"/>
  <c r="I563" i="9"/>
  <c r="J563" i="9" s="1"/>
  <c r="O563" i="9" s="1"/>
  <c r="M562" i="9"/>
  <c r="L562" i="9"/>
  <c r="K562" i="9"/>
  <c r="J562" i="9"/>
  <c r="O562" i="9" s="1"/>
  <c r="I562" i="9"/>
  <c r="N562" i="9" s="1"/>
  <c r="M561" i="9"/>
  <c r="L561" i="9"/>
  <c r="K561" i="9"/>
  <c r="I561" i="9"/>
  <c r="M560" i="9"/>
  <c r="L560" i="9"/>
  <c r="K560" i="9"/>
  <c r="I560" i="9"/>
  <c r="N560" i="9" s="1"/>
  <c r="M559" i="9"/>
  <c r="L559" i="9"/>
  <c r="K559" i="9"/>
  <c r="I559" i="9"/>
  <c r="M558" i="9"/>
  <c r="L558" i="9"/>
  <c r="K558" i="9"/>
  <c r="I558" i="9"/>
  <c r="J558" i="9" s="1"/>
  <c r="O558" i="9" s="1"/>
  <c r="N557" i="9"/>
  <c r="M557" i="9"/>
  <c r="L557" i="9"/>
  <c r="K557" i="9"/>
  <c r="I557" i="9"/>
  <c r="J557" i="9" s="1"/>
  <c r="O557" i="9" s="1"/>
  <c r="N556" i="9"/>
  <c r="M556" i="9"/>
  <c r="L556" i="9"/>
  <c r="K556" i="9"/>
  <c r="I556" i="9"/>
  <c r="J556" i="9" s="1"/>
  <c r="O556" i="9" s="1"/>
  <c r="N555" i="9"/>
  <c r="M555" i="9"/>
  <c r="L555" i="9"/>
  <c r="K555" i="9"/>
  <c r="J555" i="9"/>
  <c r="O555" i="9" s="1"/>
  <c r="I555" i="9"/>
  <c r="M554" i="9"/>
  <c r="L554" i="9"/>
  <c r="K554" i="9"/>
  <c r="I554" i="9"/>
  <c r="N554" i="9" s="1"/>
  <c r="M553" i="9"/>
  <c r="L553" i="9"/>
  <c r="K553" i="9"/>
  <c r="I553" i="9"/>
  <c r="M552" i="9"/>
  <c r="L552" i="9"/>
  <c r="K552" i="9"/>
  <c r="J552" i="9"/>
  <c r="O552" i="9" s="1"/>
  <c r="I552" i="9"/>
  <c r="N552" i="9" s="1"/>
  <c r="M551" i="9"/>
  <c r="L551" i="9"/>
  <c r="K551" i="9"/>
  <c r="I551" i="9"/>
  <c r="N550" i="9"/>
  <c r="M550" i="9"/>
  <c r="L550" i="9"/>
  <c r="K550" i="9"/>
  <c r="I550" i="9"/>
  <c r="J550" i="9" s="1"/>
  <c r="O550" i="9" s="1"/>
  <c r="O549" i="9"/>
  <c r="N549" i="9"/>
  <c r="M549" i="9"/>
  <c r="L549" i="9"/>
  <c r="K549" i="9"/>
  <c r="J549" i="9"/>
  <c r="I549" i="9"/>
  <c r="M548" i="9"/>
  <c r="L548" i="9"/>
  <c r="K548" i="9"/>
  <c r="I548" i="9"/>
  <c r="J548" i="9" s="1"/>
  <c r="O548" i="9" s="1"/>
  <c r="M547" i="9"/>
  <c r="L547" i="9"/>
  <c r="K547" i="9"/>
  <c r="I547" i="9"/>
  <c r="N547" i="9" s="1"/>
  <c r="H543" i="9"/>
  <c r="G543" i="9"/>
  <c r="L543" i="9" s="1"/>
  <c r="F543" i="9"/>
  <c r="E543" i="9"/>
  <c r="M543" i="9" s="1"/>
  <c r="O541" i="9"/>
  <c r="N541" i="9"/>
  <c r="M541" i="9"/>
  <c r="L541" i="9"/>
  <c r="K541" i="9"/>
  <c r="J541" i="9"/>
  <c r="I541" i="9"/>
  <c r="N540" i="9"/>
  <c r="M540" i="9"/>
  <c r="L540" i="9"/>
  <c r="K540" i="9"/>
  <c r="I540" i="9"/>
  <c r="J540" i="9" s="1"/>
  <c r="O540" i="9" s="1"/>
  <c r="M538" i="9"/>
  <c r="L538" i="9"/>
  <c r="K538" i="9"/>
  <c r="I538" i="9"/>
  <c r="M537" i="9"/>
  <c r="L537" i="9"/>
  <c r="K537" i="9"/>
  <c r="I537" i="9"/>
  <c r="N537" i="9" s="1"/>
  <c r="M536" i="9"/>
  <c r="L536" i="9"/>
  <c r="K536" i="9"/>
  <c r="I536" i="9"/>
  <c r="M535" i="9"/>
  <c r="L535" i="9"/>
  <c r="K535" i="9"/>
  <c r="J535" i="9"/>
  <c r="O535" i="9" s="1"/>
  <c r="I535" i="9"/>
  <c r="N535" i="9" s="1"/>
  <c r="M534" i="9"/>
  <c r="L534" i="9"/>
  <c r="K534" i="9"/>
  <c r="I534" i="9"/>
  <c r="M533" i="9"/>
  <c r="L533" i="9"/>
  <c r="K533" i="9"/>
  <c r="I533" i="9"/>
  <c r="J533" i="9" s="1"/>
  <c r="O533" i="9" s="1"/>
  <c r="O532" i="9"/>
  <c r="N532" i="9"/>
  <c r="M532" i="9"/>
  <c r="L532" i="9"/>
  <c r="K532" i="9"/>
  <c r="J532" i="9"/>
  <c r="I532" i="9"/>
  <c r="N531" i="9"/>
  <c r="M531" i="9"/>
  <c r="L531" i="9"/>
  <c r="K531" i="9"/>
  <c r="I531" i="9"/>
  <c r="J531" i="9" s="1"/>
  <c r="O531" i="9" s="1"/>
  <c r="M530" i="9"/>
  <c r="L530" i="9"/>
  <c r="K530" i="9"/>
  <c r="I530" i="9"/>
  <c r="M529" i="9"/>
  <c r="L529" i="9"/>
  <c r="K529" i="9"/>
  <c r="I529" i="9"/>
  <c r="N529" i="9" s="1"/>
  <c r="M528" i="9"/>
  <c r="L528" i="9"/>
  <c r="K528" i="9"/>
  <c r="I528" i="9"/>
  <c r="M527" i="9"/>
  <c r="L527" i="9"/>
  <c r="K527" i="9"/>
  <c r="J527" i="9"/>
  <c r="O527" i="9" s="1"/>
  <c r="I527" i="9"/>
  <c r="N527" i="9" s="1"/>
  <c r="M526" i="9"/>
  <c r="L526" i="9"/>
  <c r="K526" i="9"/>
  <c r="I526" i="9"/>
  <c r="N525" i="9"/>
  <c r="M525" i="9"/>
  <c r="L525" i="9"/>
  <c r="K525" i="9"/>
  <c r="I525" i="9"/>
  <c r="J525" i="9" s="1"/>
  <c r="O525" i="9" s="1"/>
  <c r="O524" i="9"/>
  <c r="N524" i="9"/>
  <c r="M524" i="9"/>
  <c r="L524" i="9"/>
  <c r="K524" i="9"/>
  <c r="J524" i="9"/>
  <c r="I524" i="9"/>
  <c r="M523" i="9"/>
  <c r="L523" i="9"/>
  <c r="K523" i="9"/>
  <c r="I523" i="9"/>
  <c r="J523" i="9" s="1"/>
  <c r="O523" i="9" s="1"/>
  <c r="M522" i="9"/>
  <c r="L522" i="9"/>
  <c r="K522" i="9"/>
  <c r="J522" i="9"/>
  <c r="O522" i="9" s="1"/>
  <c r="I522" i="9"/>
  <c r="N522" i="9" s="1"/>
  <c r="M521" i="9"/>
  <c r="L521" i="9"/>
  <c r="K521" i="9"/>
  <c r="J521" i="9"/>
  <c r="O521" i="9" s="1"/>
  <c r="I521" i="9"/>
  <c r="N521" i="9" s="1"/>
  <c r="M520" i="9"/>
  <c r="L520" i="9"/>
  <c r="K520" i="9"/>
  <c r="I520" i="9"/>
  <c r="M519" i="9"/>
  <c r="L519" i="9"/>
  <c r="K519" i="9"/>
  <c r="I519" i="9"/>
  <c r="M518" i="9"/>
  <c r="L518" i="9"/>
  <c r="K518" i="9"/>
  <c r="I518" i="9"/>
  <c r="M517" i="9"/>
  <c r="L517" i="9"/>
  <c r="K517" i="9"/>
  <c r="I517" i="9"/>
  <c r="M516" i="9"/>
  <c r="L516" i="9"/>
  <c r="K516" i="9"/>
  <c r="I516" i="9"/>
  <c r="N515" i="9"/>
  <c r="M515" i="9"/>
  <c r="L515" i="9"/>
  <c r="K515" i="9"/>
  <c r="I515" i="9"/>
  <c r="J515" i="9" s="1"/>
  <c r="O515" i="9" s="1"/>
  <c r="N514" i="9"/>
  <c r="M514" i="9"/>
  <c r="L514" i="9"/>
  <c r="K514" i="9"/>
  <c r="J514" i="9"/>
  <c r="O514" i="9" s="1"/>
  <c r="I514" i="9"/>
  <c r="M513" i="9"/>
  <c r="L513" i="9"/>
  <c r="K513" i="9"/>
  <c r="I513" i="9"/>
  <c r="M512" i="9"/>
  <c r="L512" i="9"/>
  <c r="K512" i="9"/>
  <c r="I512" i="9"/>
  <c r="N512" i="9" s="1"/>
  <c r="M511" i="9"/>
  <c r="L511" i="9"/>
  <c r="K511" i="9"/>
  <c r="I511" i="9"/>
  <c r="M510" i="9"/>
  <c r="L510" i="9"/>
  <c r="K510" i="9"/>
  <c r="I510" i="9"/>
  <c r="M509" i="9"/>
  <c r="L509" i="9"/>
  <c r="K509" i="9"/>
  <c r="I509" i="9"/>
  <c r="N508" i="9"/>
  <c r="M508" i="9"/>
  <c r="L508" i="9"/>
  <c r="K508" i="9"/>
  <c r="J508" i="9"/>
  <c r="O508" i="9" s="1"/>
  <c r="I508" i="9"/>
  <c r="N507" i="9"/>
  <c r="M507" i="9"/>
  <c r="L507" i="9"/>
  <c r="K507" i="9"/>
  <c r="I507" i="9"/>
  <c r="J507" i="9" s="1"/>
  <c r="O507" i="9" s="1"/>
  <c r="M506" i="9"/>
  <c r="L506" i="9"/>
  <c r="K506" i="9"/>
  <c r="I506" i="9"/>
  <c r="J506" i="9" s="1"/>
  <c r="O506" i="9" s="1"/>
  <c r="M505" i="9"/>
  <c r="L505" i="9"/>
  <c r="K505" i="9"/>
  <c r="I505" i="9"/>
  <c r="M504" i="9"/>
  <c r="L504" i="9"/>
  <c r="K504" i="9"/>
  <c r="J504" i="9"/>
  <c r="O504" i="9" s="1"/>
  <c r="I504" i="9"/>
  <c r="N504" i="9" s="1"/>
  <c r="M503" i="9"/>
  <c r="L503" i="9"/>
  <c r="K503" i="9"/>
  <c r="I503" i="9"/>
  <c r="N503" i="9" s="1"/>
  <c r="M502" i="9"/>
  <c r="L502" i="9"/>
  <c r="K502" i="9"/>
  <c r="I502" i="9"/>
  <c r="O501" i="9"/>
  <c r="M501" i="9"/>
  <c r="L501" i="9"/>
  <c r="K501" i="9"/>
  <c r="I501" i="9"/>
  <c r="J501" i="9" s="1"/>
  <c r="M500" i="9"/>
  <c r="L500" i="9"/>
  <c r="K500" i="9"/>
  <c r="J500" i="9"/>
  <c r="O500" i="9" s="1"/>
  <c r="I500" i="9"/>
  <c r="N500" i="9" s="1"/>
  <c r="M499" i="9"/>
  <c r="L499" i="9"/>
  <c r="K499" i="9"/>
  <c r="I499" i="9"/>
  <c r="J499" i="9" s="1"/>
  <c r="O499" i="9" s="1"/>
  <c r="M498" i="9"/>
  <c r="L498" i="9"/>
  <c r="K498" i="9"/>
  <c r="I498" i="9"/>
  <c r="J498" i="9" s="1"/>
  <c r="O498" i="9" s="1"/>
  <c r="M497" i="9"/>
  <c r="L497" i="9"/>
  <c r="K497" i="9"/>
  <c r="J497" i="9"/>
  <c r="O497" i="9" s="1"/>
  <c r="I497" i="9"/>
  <c r="N497" i="9" s="1"/>
  <c r="M496" i="9"/>
  <c r="L496" i="9"/>
  <c r="K496" i="9"/>
  <c r="I496" i="9"/>
  <c r="N496" i="9" s="1"/>
  <c r="M495" i="9"/>
  <c r="L495" i="9"/>
  <c r="K495" i="9"/>
  <c r="I495" i="9"/>
  <c r="N495" i="9" s="1"/>
  <c r="M494" i="9"/>
  <c r="L494" i="9"/>
  <c r="K494" i="9"/>
  <c r="I494" i="9"/>
  <c r="N494" i="9" s="1"/>
  <c r="M493" i="9"/>
  <c r="L493" i="9"/>
  <c r="K493" i="9"/>
  <c r="I493" i="9"/>
  <c r="N492" i="9"/>
  <c r="M492" i="9"/>
  <c r="L492" i="9"/>
  <c r="K492" i="9"/>
  <c r="J492" i="9"/>
  <c r="O492" i="9" s="1"/>
  <c r="I492" i="9"/>
  <c r="N491" i="9"/>
  <c r="M491" i="9"/>
  <c r="L491" i="9"/>
  <c r="K491" i="9"/>
  <c r="I491" i="9"/>
  <c r="J491" i="9" s="1"/>
  <c r="O491" i="9" s="1"/>
  <c r="M490" i="9"/>
  <c r="L490" i="9"/>
  <c r="K490" i="9"/>
  <c r="I490" i="9"/>
  <c r="M489" i="9"/>
  <c r="L489" i="9"/>
  <c r="K489" i="9"/>
  <c r="I489" i="9"/>
  <c r="N488" i="9"/>
  <c r="M488" i="9"/>
  <c r="L488" i="9"/>
  <c r="K488" i="9"/>
  <c r="I488" i="9"/>
  <c r="J488" i="9" s="1"/>
  <c r="O488" i="9" s="1"/>
  <c r="M487" i="9"/>
  <c r="L487" i="9"/>
  <c r="K487" i="9"/>
  <c r="I487" i="9"/>
  <c r="N487" i="9" s="1"/>
  <c r="M486" i="9"/>
  <c r="L486" i="9"/>
  <c r="K486" i="9"/>
  <c r="I486" i="9"/>
  <c r="M485" i="9"/>
  <c r="L485" i="9"/>
  <c r="K485" i="9"/>
  <c r="J485" i="9"/>
  <c r="O485" i="9" s="1"/>
  <c r="I485" i="9"/>
  <c r="N485" i="9" s="1"/>
  <c r="M484" i="9"/>
  <c r="L484" i="9"/>
  <c r="K484" i="9"/>
  <c r="I484" i="9"/>
  <c r="N484" i="9" s="1"/>
  <c r="M483" i="9"/>
  <c r="L483" i="9"/>
  <c r="K483" i="9"/>
  <c r="I483" i="9"/>
  <c r="N482" i="9"/>
  <c r="M482" i="9"/>
  <c r="L482" i="9"/>
  <c r="K482" i="9"/>
  <c r="J482" i="9"/>
  <c r="O482" i="9" s="1"/>
  <c r="I482" i="9"/>
  <c r="O481" i="9"/>
  <c r="M481" i="9"/>
  <c r="L481" i="9"/>
  <c r="K481" i="9"/>
  <c r="I481" i="9"/>
  <c r="J481" i="9" s="1"/>
  <c r="M480" i="9"/>
  <c r="L480" i="9"/>
  <c r="K480" i="9"/>
  <c r="J480" i="9"/>
  <c r="O480" i="9" s="1"/>
  <c r="I480" i="9"/>
  <c r="N480" i="9" s="1"/>
  <c r="M479" i="9"/>
  <c r="L479" i="9"/>
  <c r="K479" i="9"/>
  <c r="I479" i="9"/>
  <c r="N479" i="9" s="1"/>
  <c r="N478" i="9"/>
  <c r="M478" i="9"/>
  <c r="L478" i="9"/>
  <c r="K478" i="9"/>
  <c r="J478" i="9"/>
  <c r="O478" i="9" s="1"/>
  <c r="I478" i="9"/>
  <c r="M477" i="9"/>
  <c r="L477" i="9"/>
  <c r="K477" i="9"/>
  <c r="I477" i="9"/>
  <c r="M476" i="9"/>
  <c r="L476" i="9"/>
  <c r="K476" i="9"/>
  <c r="J476" i="9"/>
  <c r="O476" i="9" s="1"/>
  <c r="I476" i="9"/>
  <c r="N476" i="9" s="1"/>
  <c r="M475" i="9"/>
  <c r="L475" i="9"/>
  <c r="K475" i="9"/>
  <c r="I475" i="9"/>
  <c r="N474" i="9"/>
  <c r="M474" i="9"/>
  <c r="L474" i="9"/>
  <c r="K474" i="9"/>
  <c r="J474" i="9"/>
  <c r="O474" i="9" s="1"/>
  <c r="I474" i="9"/>
  <c r="M473" i="9"/>
  <c r="L473" i="9"/>
  <c r="K473" i="9"/>
  <c r="I473" i="9"/>
  <c r="J473" i="9" s="1"/>
  <c r="O473" i="9" s="1"/>
  <c r="M472" i="9"/>
  <c r="L472" i="9"/>
  <c r="K472" i="9"/>
  <c r="I472" i="9"/>
  <c r="M471" i="9"/>
  <c r="L471" i="9"/>
  <c r="K471" i="9"/>
  <c r="I471" i="9"/>
  <c r="N471" i="9" s="1"/>
  <c r="N470" i="9"/>
  <c r="M470" i="9"/>
  <c r="L470" i="9"/>
  <c r="K470" i="9"/>
  <c r="J470" i="9"/>
  <c r="O470" i="9" s="1"/>
  <c r="I470" i="9"/>
  <c r="H466" i="9"/>
  <c r="G466" i="9"/>
  <c r="F466" i="9"/>
  <c r="E466" i="9"/>
  <c r="K466" i="9" s="1"/>
  <c r="N464" i="9"/>
  <c r="M464" i="9"/>
  <c r="L464" i="9"/>
  <c r="K464" i="9"/>
  <c r="I464" i="9"/>
  <c r="J464" i="9" s="1"/>
  <c r="O464" i="9" s="1"/>
  <c r="M463" i="9"/>
  <c r="L463" i="9"/>
  <c r="K463" i="9"/>
  <c r="I463" i="9"/>
  <c r="N463" i="9" s="1"/>
  <c r="M461" i="9"/>
  <c r="L461" i="9"/>
  <c r="K461" i="9"/>
  <c r="I461" i="9"/>
  <c r="M460" i="9"/>
  <c r="L460" i="9"/>
  <c r="K460" i="9"/>
  <c r="J460" i="9"/>
  <c r="O460" i="9" s="1"/>
  <c r="I460" i="9"/>
  <c r="N460" i="9" s="1"/>
  <c r="M459" i="9"/>
  <c r="L459" i="9"/>
  <c r="K459" i="9"/>
  <c r="J459" i="9"/>
  <c r="O459" i="9" s="1"/>
  <c r="I459" i="9"/>
  <c r="N459" i="9" s="1"/>
  <c r="M458" i="9"/>
  <c r="L458" i="9"/>
  <c r="K458" i="9"/>
  <c r="I458" i="9"/>
  <c r="N457" i="9"/>
  <c r="M457" i="9"/>
  <c r="L457" i="9"/>
  <c r="K457" i="9"/>
  <c r="J457" i="9"/>
  <c r="O457" i="9" s="1"/>
  <c r="I457" i="9"/>
  <c r="O456" i="9"/>
  <c r="N456" i="9"/>
  <c r="M456" i="9"/>
  <c r="L456" i="9"/>
  <c r="K456" i="9"/>
  <c r="I456" i="9"/>
  <c r="J456" i="9" s="1"/>
  <c r="N455" i="9"/>
  <c r="M455" i="9"/>
  <c r="L455" i="9"/>
  <c r="K455" i="9"/>
  <c r="I455" i="9"/>
  <c r="J455" i="9" s="1"/>
  <c r="O455" i="9" s="1"/>
  <c r="M454" i="9"/>
  <c r="L454" i="9"/>
  <c r="K454" i="9"/>
  <c r="I454" i="9"/>
  <c r="N454" i="9" s="1"/>
  <c r="N453" i="9"/>
  <c r="M453" i="9"/>
  <c r="L453" i="9"/>
  <c r="K453" i="9"/>
  <c r="J453" i="9"/>
  <c r="O453" i="9" s="1"/>
  <c r="I453" i="9"/>
  <c r="M452" i="9"/>
  <c r="L452" i="9"/>
  <c r="K452" i="9"/>
  <c r="I452" i="9"/>
  <c r="M451" i="9"/>
  <c r="L451" i="9"/>
  <c r="K451" i="9"/>
  <c r="J451" i="9"/>
  <c r="O451" i="9" s="1"/>
  <c r="I451" i="9"/>
  <c r="N451" i="9" s="1"/>
  <c r="M450" i="9"/>
  <c r="L450" i="9"/>
  <c r="K450" i="9"/>
  <c r="I450" i="9"/>
  <c r="N449" i="9"/>
  <c r="M449" i="9"/>
  <c r="L449" i="9"/>
  <c r="K449" i="9"/>
  <c r="J449" i="9"/>
  <c r="O449" i="9" s="1"/>
  <c r="I449" i="9"/>
  <c r="M448" i="9"/>
  <c r="L448" i="9"/>
  <c r="K448" i="9"/>
  <c r="I448" i="9"/>
  <c r="J448" i="9" s="1"/>
  <c r="O448" i="9" s="1"/>
  <c r="N447" i="9"/>
  <c r="M447" i="9"/>
  <c r="L447" i="9"/>
  <c r="K447" i="9"/>
  <c r="J447" i="9"/>
  <c r="O447" i="9" s="1"/>
  <c r="I447" i="9"/>
  <c r="M446" i="9"/>
  <c r="L446" i="9"/>
  <c r="K446" i="9"/>
  <c r="I446" i="9"/>
  <c r="N446" i="9" s="1"/>
  <c r="N445" i="9"/>
  <c r="M445" i="9"/>
  <c r="L445" i="9"/>
  <c r="K445" i="9"/>
  <c r="J445" i="9"/>
  <c r="O445" i="9" s="1"/>
  <c r="I445" i="9"/>
  <c r="M444" i="9"/>
  <c r="L444" i="9"/>
  <c r="K444" i="9"/>
  <c r="I444" i="9"/>
  <c r="M443" i="9"/>
  <c r="L443" i="9"/>
  <c r="K443" i="9"/>
  <c r="J443" i="9"/>
  <c r="O443" i="9" s="1"/>
  <c r="I443" i="9"/>
  <c r="N443" i="9" s="1"/>
  <c r="M442" i="9"/>
  <c r="L442" i="9"/>
  <c r="K442" i="9"/>
  <c r="I442" i="9"/>
  <c r="M441" i="9"/>
  <c r="L441" i="9"/>
  <c r="K441" i="9"/>
  <c r="I441" i="9"/>
  <c r="O440" i="9"/>
  <c r="N440" i="9"/>
  <c r="M440" i="9"/>
  <c r="L440" i="9"/>
  <c r="K440" i="9"/>
  <c r="I440" i="9"/>
  <c r="J440" i="9" s="1"/>
  <c r="M439" i="9"/>
  <c r="L439" i="9"/>
  <c r="K439" i="9"/>
  <c r="I439" i="9"/>
  <c r="M438" i="9"/>
  <c r="L438" i="9"/>
  <c r="K438" i="9"/>
  <c r="I438" i="9"/>
  <c r="N438" i="9" s="1"/>
  <c r="N437" i="9"/>
  <c r="M437" i="9"/>
  <c r="L437" i="9"/>
  <c r="K437" i="9"/>
  <c r="I437" i="9"/>
  <c r="J437" i="9" s="1"/>
  <c r="O437" i="9" s="1"/>
  <c r="M436" i="9"/>
  <c r="L436" i="9"/>
  <c r="K436" i="9"/>
  <c r="J436" i="9"/>
  <c r="O436" i="9" s="1"/>
  <c r="I436" i="9"/>
  <c r="N436" i="9" s="1"/>
  <c r="M435" i="9"/>
  <c r="L435" i="9"/>
  <c r="K435" i="9"/>
  <c r="I435" i="9"/>
  <c r="M434" i="9"/>
  <c r="L434" i="9"/>
  <c r="K434" i="9"/>
  <c r="I434" i="9"/>
  <c r="M433" i="9"/>
  <c r="L433" i="9"/>
  <c r="K433" i="9"/>
  <c r="I433" i="9"/>
  <c r="N433" i="9" s="1"/>
  <c r="M432" i="9"/>
  <c r="L432" i="9"/>
  <c r="K432" i="9"/>
  <c r="I432" i="9"/>
  <c r="J432" i="9" s="1"/>
  <c r="O432" i="9" s="1"/>
  <c r="M431" i="9"/>
  <c r="L431" i="9"/>
  <c r="K431" i="9"/>
  <c r="I431" i="9"/>
  <c r="M430" i="9"/>
  <c r="L430" i="9"/>
  <c r="K430" i="9"/>
  <c r="I430" i="9"/>
  <c r="N430" i="9" s="1"/>
  <c r="N429" i="9"/>
  <c r="M429" i="9"/>
  <c r="L429" i="9"/>
  <c r="K429" i="9"/>
  <c r="I429" i="9"/>
  <c r="J429" i="9" s="1"/>
  <c r="O429" i="9" s="1"/>
  <c r="M428" i="9"/>
  <c r="L428" i="9"/>
  <c r="K428" i="9"/>
  <c r="J428" i="9"/>
  <c r="O428" i="9" s="1"/>
  <c r="I428" i="9"/>
  <c r="N428" i="9" s="1"/>
  <c r="M427" i="9"/>
  <c r="L427" i="9"/>
  <c r="K427" i="9"/>
  <c r="I427" i="9"/>
  <c r="M426" i="9"/>
  <c r="L426" i="9"/>
  <c r="K426" i="9"/>
  <c r="I426" i="9"/>
  <c r="N425" i="9"/>
  <c r="M425" i="9"/>
  <c r="L425" i="9"/>
  <c r="K425" i="9"/>
  <c r="J425" i="9"/>
  <c r="O425" i="9" s="1"/>
  <c r="I425" i="9"/>
  <c r="M424" i="9"/>
  <c r="L424" i="9"/>
  <c r="K424" i="9"/>
  <c r="I424" i="9"/>
  <c r="N423" i="9"/>
  <c r="M423" i="9"/>
  <c r="L423" i="9"/>
  <c r="K423" i="9"/>
  <c r="J423" i="9"/>
  <c r="O423" i="9" s="1"/>
  <c r="I423" i="9"/>
  <c r="M422" i="9"/>
  <c r="L422" i="9"/>
  <c r="K422" i="9"/>
  <c r="I422" i="9"/>
  <c r="N422" i="9" s="1"/>
  <c r="N421" i="9"/>
  <c r="M421" i="9"/>
  <c r="L421" i="9"/>
  <c r="K421" i="9"/>
  <c r="I421" i="9"/>
  <c r="J421" i="9" s="1"/>
  <c r="O421" i="9" s="1"/>
  <c r="M420" i="9"/>
  <c r="L420" i="9"/>
  <c r="K420" i="9"/>
  <c r="I420" i="9"/>
  <c r="N420" i="9" s="1"/>
  <c r="M419" i="9"/>
  <c r="L419" i="9"/>
  <c r="K419" i="9"/>
  <c r="J419" i="9"/>
  <c r="O419" i="9" s="1"/>
  <c r="I419" i="9"/>
  <c r="N419" i="9" s="1"/>
  <c r="M418" i="9"/>
  <c r="L418" i="9"/>
  <c r="K418" i="9"/>
  <c r="I418" i="9"/>
  <c r="N417" i="9"/>
  <c r="M417" i="9"/>
  <c r="L417" i="9"/>
  <c r="K417" i="9"/>
  <c r="J417" i="9"/>
  <c r="O417" i="9" s="1"/>
  <c r="I417" i="9"/>
  <c r="M416" i="9"/>
  <c r="L416" i="9"/>
  <c r="K416" i="9"/>
  <c r="I416" i="9"/>
  <c r="J416" i="9" s="1"/>
  <c r="O416" i="9" s="1"/>
  <c r="N415" i="9"/>
  <c r="M415" i="9"/>
  <c r="L415" i="9"/>
  <c r="K415" i="9"/>
  <c r="J415" i="9"/>
  <c r="O415" i="9" s="1"/>
  <c r="I415" i="9"/>
  <c r="M414" i="9"/>
  <c r="L414" i="9"/>
  <c r="K414" i="9"/>
  <c r="I414" i="9"/>
  <c r="N414" i="9" s="1"/>
  <c r="N413" i="9"/>
  <c r="M413" i="9"/>
  <c r="L413" i="9"/>
  <c r="K413" i="9"/>
  <c r="I413" i="9"/>
  <c r="J413" i="9" s="1"/>
  <c r="O413" i="9" s="1"/>
  <c r="M412" i="9"/>
  <c r="L412" i="9"/>
  <c r="K412" i="9"/>
  <c r="I412" i="9"/>
  <c r="N412" i="9" s="1"/>
  <c r="M411" i="9"/>
  <c r="L411" i="9"/>
  <c r="K411" i="9"/>
  <c r="J411" i="9"/>
  <c r="O411" i="9" s="1"/>
  <c r="I411" i="9"/>
  <c r="N411" i="9" s="1"/>
  <c r="M410" i="9"/>
  <c r="L410" i="9"/>
  <c r="K410" i="9"/>
  <c r="I410" i="9"/>
  <c r="O409" i="9"/>
  <c r="N409" i="9"/>
  <c r="M409" i="9"/>
  <c r="L409" i="9"/>
  <c r="K409" i="9"/>
  <c r="I409" i="9"/>
  <c r="J409" i="9" s="1"/>
  <c r="N408" i="9"/>
  <c r="M408" i="9"/>
  <c r="L408" i="9"/>
  <c r="K408" i="9"/>
  <c r="I408" i="9"/>
  <c r="J408" i="9" s="1"/>
  <c r="O408" i="9" s="1"/>
  <c r="M407" i="9"/>
  <c r="L407" i="9"/>
  <c r="K407" i="9"/>
  <c r="J407" i="9"/>
  <c r="O407" i="9" s="1"/>
  <c r="I407" i="9"/>
  <c r="N407" i="9" s="1"/>
  <c r="M406" i="9"/>
  <c r="L406" i="9"/>
  <c r="K406" i="9"/>
  <c r="I406" i="9"/>
  <c r="N406" i="9" s="1"/>
  <c r="M405" i="9"/>
  <c r="L405" i="9"/>
  <c r="K405" i="9"/>
  <c r="I405" i="9"/>
  <c r="M404" i="9"/>
  <c r="L404" i="9"/>
  <c r="K404" i="9"/>
  <c r="J404" i="9"/>
  <c r="O404" i="9" s="1"/>
  <c r="I404" i="9"/>
  <c r="N404" i="9" s="1"/>
  <c r="M403" i="9"/>
  <c r="L403" i="9"/>
  <c r="K403" i="9"/>
  <c r="I403" i="9"/>
  <c r="N403" i="9" s="1"/>
  <c r="M402" i="9"/>
  <c r="L402" i="9"/>
  <c r="K402" i="9"/>
  <c r="I402" i="9"/>
  <c r="M401" i="9"/>
  <c r="L401" i="9"/>
  <c r="K401" i="9"/>
  <c r="I401" i="9"/>
  <c r="M400" i="9"/>
  <c r="L400" i="9"/>
  <c r="K400" i="9"/>
  <c r="I400" i="9"/>
  <c r="J400" i="9" s="1"/>
  <c r="O400" i="9" s="1"/>
  <c r="M399" i="9"/>
  <c r="L399" i="9"/>
  <c r="K399" i="9"/>
  <c r="J399" i="9"/>
  <c r="O399" i="9" s="1"/>
  <c r="I399" i="9"/>
  <c r="N399" i="9" s="1"/>
  <c r="M398" i="9"/>
  <c r="L398" i="9"/>
  <c r="K398" i="9"/>
  <c r="I398" i="9"/>
  <c r="N398" i="9" s="1"/>
  <c r="M397" i="9"/>
  <c r="L397" i="9"/>
  <c r="K397" i="9"/>
  <c r="I397" i="9"/>
  <c r="M396" i="9"/>
  <c r="L396" i="9"/>
  <c r="K396" i="9"/>
  <c r="I396" i="9"/>
  <c r="M395" i="9"/>
  <c r="L395" i="9"/>
  <c r="K395" i="9"/>
  <c r="I395" i="9"/>
  <c r="N395" i="9" s="1"/>
  <c r="M394" i="9"/>
  <c r="L394" i="9"/>
  <c r="K394" i="9"/>
  <c r="I394" i="9"/>
  <c r="N393" i="9"/>
  <c r="M393" i="9"/>
  <c r="L393" i="9"/>
  <c r="K393" i="9"/>
  <c r="J393" i="9"/>
  <c r="O393" i="9" s="1"/>
  <c r="I393" i="9"/>
  <c r="H389" i="9"/>
  <c r="G389" i="9"/>
  <c r="L389" i="9" s="1"/>
  <c r="F389" i="9"/>
  <c r="K389" i="9" s="1"/>
  <c r="E389" i="9"/>
  <c r="M387" i="9"/>
  <c r="L387" i="9"/>
  <c r="K387" i="9"/>
  <c r="I387" i="9"/>
  <c r="N387" i="9" s="1"/>
  <c r="M386" i="9"/>
  <c r="L386" i="9"/>
  <c r="K386" i="9"/>
  <c r="I386" i="9"/>
  <c r="N384" i="9"/>
  <c r="M384" i="9"/>
  <c r="L384" i="9"/>
  <c r="K384" i="9"/>
  <c r="J384" i="9"/>
  <c r="O384" i="9" s="1"/>
  <c r="I384" i="9"/>
  <c r="M383" i="9"/>
  <c r="L383" i="9"/>
  <c r="K383" i="9"/>
  <c r="I383" i="9"/>
  <c r="J383" i="9" s="1"/>
  <c r="O383" i="9" s="1"/>
  <c r="M382" i="9"/>
  <c r="L382" i="9"/>
  <c r="K382" i="9"/>
  <c r="I382" i="9"/>
  <c r="M381" i="9"/>
  <c r="L381" i="9"/>
  <c r="K381" i="9"/>
  <c r="I381" i="9"/>
  <c r="N381" i="9" s="1"/>
  <c r="M380" i="9"/>
  <c r="L380" i="9"/>
  <c r="K380" i="9"/>
  <c r="I380" i="9"/>
  <c r="M379" i="9"/>
  <c r="L379" i="9"/>
  <c r="K379" i="9"/>
  <c r="J379" i="9"/>
  <c r="O379" i="9" s="1"/>
  <c r="I379" i="9"/>
  <c r="N379" i="9" s="1"/>
  <c r="M378" i="9"/>
  <c r="L378" i="9"/>
  <c r="K378" i="9"/>
  <c r="I378" i="9"/>
  <c r="N378" i="9" s="1"/>
  <c r="M377" i="9"/>
  <c r="L377" i="9"/>
  <c r="K377" i="9"/>
  <c r="I377" i="9"/>
  <c r="N376" i="9"/>
  <c r="M376" i="9"/>
  <c r="L376" i="9"/>
  <c r="K376" i="9"/>
  <c r="J376" i="9"/>
  <c r="O376" i="9" s="1"/>
  <c r="I376" i="9"/>
  <c r="O375" i="9"/>
  <c r="M375" i="9"/>
  <c r="L375" i="9"/>
  <c r="K375" i="9"/>
  <c r="I375" i="9"/>
  <c r="J375" i="9" s="1"/>
  <c r="M374" i="9"/>
  <c r="L374" i="9"/>
  <c r="K374" i="9"/>
  <c r="I374" i="9"/>
  <c r="M373" i="9"/>
  <c r="L373" i="9"/>
  <c r="K373" i="9"/>
  <c r="I373" i="9"/>
  <c r="N373" i="9" s="1"/>
  <c r="N372" i="9"/>
  <c r="M372" i="9"/>
  <c r="L372" i="9"/>
  <c r="K372" i="9"/>
  <c r="J372" i="9"/>
  <c r="O372" i="9" s="1"/>
  <c r="I372" i="9"/>
  <c r="M371" i="9"/>
  <c r="L371" i="9"/>
  <c r="K371" i="9"/>
  <c r="I371" i="9"/>
  <c r="M370" i="9"/>
  <c r="L370" i="9"/>
  <c r="K370" i="9"/>
  <c r="I370" i="9"/>
  <c r="N370" i="9" s="1"/>
  <c r="M369" i="9"/>
  <c r="L369" i="9"/>
  <c r="K369" i="9"/>
  <c r="I369" i="9"/>
  <c r="O368" i="9"/>
  <c r="N368" i="9"/>
  <c r="M368" i="9"/>
  <c r="L368" i="9"/>
  <c r="K368" i="9"/>
  <c r="J368" i="9"/>
  <c r="I368" i="9"/>
  <c r="M367" i="9"/>
  <c r="L367" i="9"/>
  <c r="K367" i="9"/>
  <c r="I367" i="9"/>
  <c r="J367" i="9" s="1"/>
  <c r="O367" i="9" s="1"/>
  <c r="M366" i="9"/>
  <c r="L366" i="9"/>
  <c r="K366" i="9"/>
  <c r="I366" i="9"/>
  <c r="N366" i="9" s="1"/>
  <c r="M365" i="9"/>
  <c r="L365" i="9"/>
  <c r="K365" i="9"/>
  <c r="I365" i="9"/>
  <c r="N365" i="9" s="1"/>
  <c r="M364" i="9"/>
  <c r="L364" i="9"/>
  <c r="K364" i="9"/>
  <c r="I364" i="9"/>
  <c r="M363" i="9"/>
  <c r="L363" i="9"/>
  <c r="K363" i="9"/>
  <c r="I363" i="9"/>
  <c r="N363" i="9" s="1"/>
  <c r="M362" i="9"/>
  <c r="L362" i="9"/>
  <c r="K362" i="9"/>
  <c r="I362" i="9"/>
  <c r="N362" i="9" s="1"/>
  <c r="M361" i="9"/>
  <c r="L361" i="9"/>
  <c r="K361" i="9"/>
  <c r="I361" i="9"/>
  <c r="N360" i="9"/>
  <c r="M360" i="9"/>
  <c r="L360" i="9"/>
  <c r="K360" i="9"/>
  <c r="J360" i="9"/>
  <c r="O360" i="9" s="1"/>
  <c r="I360" i="9"/>
  <c r="O359" i="9"/>
  <c r="N359" i="9"/>
  <c r="M359" i="9"/>
  <c r="L359" i="9"/>
  <c r="K359" i="9"/>
  <c r="I359" i="9"/>
  <c r="J359" i="9" s="1"/>
  <c r="N358" i="9"/>
  <c r="M358" i="9"/>
  <c r="L358" i="9"/>
  <c r="K358" i="9"/>
  <c r="I358" i="9"/>
  <c r="J358" i="9" s="1"/>
  <c r="O358" i="9" s="1"/>
  <c r="M357" i="9"/>
  <c r="L357" i="9"/>
  <c r="K357" i="9"/>
  <c r="I357" i="9"/>
  <c r="N357" i="9" s="1"/>
  <c r="N356" i="9"/>
  <c r="M356" i="9"/>
  <c r="L356" i="9"/>
  <c r="K356" i="9"/>
  <c r="J356" i="9"/>
  <c r="O356" i="9" s="1"/>
  <c r="I356" i="9"/>
  <c r="M355" i="9"/>
  <c r="L355" i="9"/>
  <c r="K355" i="9"/>
  <c r="J355" i="9"/>
  <c r="O355" i="9" s="1"/>
  <c r="I355" i="9"/>
  <c r="N355" i="9" s="1"/>
  <c r="M354" i="9"/>
  <c r="L354" i="9"/>
  <c r="K354" i="9"/>
  <c r="J354" i="9"/>
  <c r="O354" i="9" s="1"/>
  <c r="I354" i="9"/>
  <c r="N354" i="9" s="1"/>
  <c r="M353" i="9"/>
  <c r="L353" i="9"/>
  <c r="K353" i="9"/>
  <c r="I353" i="9"/>
  <c r="M352" i="9"/>
  <c r="L352" i="9"/>
  <c r="K352" i="9"/>
  <c r="I352" i="9"/>
  <c r="N352" i="9" s="1"/>
  <c r="O351" i="9"/>
  <c r="M351" i="9"/>
  <c r="L351" i="9"/>
  <c r="K351" i="9"/>
  <c r="I351" i="9"/>
  <c r="J351" i="9" s="1"/>
  <c r="N350" i="9"/>
  <c r="M350" i="9"/>
  <c r="L350" i="9"/>
  <c r="K350" i="9"/>
  <c r="J350" i="9"/>
  <c r="O350" i="9" s="1"/>
  <c r="I350" i="9"/>
  <c r="M349" i="9"/>
  <c r="L349" i="9"/>
  <c r="K349" i="9"/>
  <c r="I349" i="9"/>
  <c r="N349" i="9" s="1"/>
  <c r="N348" i="9"/>
  <c r="M348" i="9"/>
  <c r="L348" i="9"/>
  <c r="K348" i="9"/>
  <c r="J348" i="9"/>
  <c r="O348" i="9" s="1"/>
  <c r="I348" i="9"/>
  <c r="M347" i="9"/>
  <c r="L347" i="9"/>
  <c r="K347" i="9"/>
  <c r="I347" i="9"/>
  <c r="N347" i="9" s="1"/>
  <c r="M346" i="9"/>
  <c r="L346" i="9"/>
  <c r="K346" i="9"/>
  <c r="I346" i="9"/>
  <c r="N346" i="9" s="1"/>
  <c r="M345" i="9"/>
  <c r="L345" i="9"/>
  <c r="K345" i="9"/>
  <c r="I345" i="9"/>
  <c r="M344" i="9"/>
  <c r="L344" i="9"/>
  <c r="K344" i="9"/>
  <c r="I344" i="9"/>
  <c r="N344" i="9" s="1"/>
  <c r="M343" i="9"/>
  <c r="L343" i="9"/>
  <c r="K343" i="9"/>
  <c r="I343" i="9"/>
  <c r="M342" i="9"/>
  <c r="L342" i="9"/>
  <c r="K342" i="9"/>
  <c r="I342" i="9"/>
  <c r="J342" i="9" s="1"/>
  <c r="O342" i="9" s="1"/>
  <c r="M341" i="9"/>
  <c r="L341" i="9"/>
  <c r="K341" i="9"/>
  <c r="I341" i="9"/>
  <c r="N341" i="9" s="1"/>
  <c r="M340" i="9"/>
  <c r="L340" i="9"/>
  <c r="K340" i="9"/>
  <c r="I340" i="9"/>
  <c r="M339" i="9"/>
  <c r="L339" i="9"/>
  <c r="K339" i="9"/>
  <c r="I339" i="9"/>
  <c r="N339" i="9" s="1"/>
  <c r="M338" i="9"/>
  <c r="L338" i="9"/>
  <c r="K338" i="9"/>
  <c r="I338" i="9"/>
  <c r="N338" i="9" s="1"/>
  <c r="M337" i="9"/>
  <c r="L337" i="9"/>
  <c r="K337" i="9"/>
  <c r="I337" i="9"/>
  <c r="N336" i="9"/>
  <c r="M336" i="9"/>
  <c r="L336" i="9"/>
  <c r="K336" i="9"/>
  <c r="I336" i="9"/>
  <c r="J336" i="9" s="1"/>
  <c r="O336" i="9" s="1"/>
  <c r="M335" i="9"/>
  <c r="L335" i="9"/>
  <c r="K335" i="9"/>
  <c r="I335" i="9"/>
  <c r="M334" i="9"/>
  <c r="L334" i="9"/>
  <c r="K334" i="9"/>
  <c r="I334" i="9"/>
  <c r="M333" i="9"/>
  <c r="L333" i="9"/>
  <c r="K333" i="9"/>
  <c r="I333" i="9"/>
  <c r="N333" i="9" s="1"/>
  <c r="M332" i="9"/>
  <c r="L332" i="9"/>
  <c r="K332" i="9"/>
  <c r="I332" i="9"/>
  <c r="M331" i="9"/>
  <c r="L331" i="9"/>
  <c r="K331" i="9"/>
  <c r="I331" i="9"/>
  <c r="N331" i="9" s="1"/>
  <c r="M330" i="9"/>
  <c r="L330" i="9"/>
  <c r="K330" i="9"/>
  <c r="J330" i="9"/>
  <c r="O330" i="9" s="1"/>
  <c r="I330" i="9"/>
  <c r="N330" i="9" s="1"/>
  <c r="M329" i="9"/>
  <c r="L329" i="9"/>
  <c r="K329" i="9"/>
  <c r="I329" i="9"/>
  <c r="N328" i="9"/>
  <c r="M328" i="9"/>
  <c r="L328" i="9"/>
  <c r="K328" i="9"/>
  <c r="I328" i="9"/>
  <c r="J328" i="9" s="1"/>
  <c r="O328" i="9" s="1"/>
  <c r="M327" i="9"/>
  <c r="L327" i="9"/>
  <c r="K327" i="9"/>
  <c r="I327" i="9"/>
  <c r="N326" i="9"/>
  <c r="M326" i="9"/>
  <c r="L326" i="9"/>
  <c r="K326" i="9"/>
  <c r="I326" i="9"/>
  <c r="J326" i="9" s="1"/>
  <c r="O326" i="9" s="1"/>
  <c r="M325" i="9"/>
  <c r="L325" i="9"/>
  <c r="K325" i="9"/>
  <c r="I325" i="9"/>
  <c r="N325" i="9" s="1"/>
  <c r="M324" i="9"/>
  <c r="L324" i="9"/>
  <c r="K324" i="9"/>
  <c r="J324" i="9"/>
  <c r="O324" i="9" s="1"/>
  <c r="I324" i="9"/>
  <c r="N324" i="9" s="1"/>
  <c r="M323" i="9"/>
  <c r="L323" i="9"/>
  <c r="K323" i="9"/>
  <c r="J323" i="9"/>
  <c r="O323" i="9" s="1"/>
  <c r="I323" i="9"/>
  <c r="N323" i="9" s="1"/>
  <c r="M322" i="9"/>
  <c r="L322" i="9"/>
  <c r="K322" i="9"/>
  <c r="J322" i="9"/>
  <c r="O322" i="9" s="1"/>
  <c r="I322" i="9"/>
  <c r="N322" i="9" s="1"/>
  <c r="M321" i="9"/>
  <c r="L321" i="9"/>
  <c r="K321" i="9"/>
  <c r="I321" i="9"/>
  <c r="O320" i="9"/>
  <c r="N320" i="9"/>
  <c r="M320" i="9"/>
  <c r="L320" i="9"/>
  <c r="K320" i="9"/>
  <c r="J320" i="9"/>
  <c r="I320" i="9"/>
  <c r="O319" i="9"/>
  <c r="N319" i="9"/>
  <c r="M319" i="9"/>
  <c r="L319" i="9"/>
  <c r="K319" i="9"/>
  <c r="I319" i="9"/>
  <c r="J319" i="9" s="1"/>
  <c r="M318" i="9"/>
  <c r="L318" i="9"/>
  <c r="K318" i="9"/>
  <c r="I318" i="9"/>
  <c r="M317" i="9"/>
  <c r="L317" i="9"/>
  <c r="K317" i="9"/>
  <c r="I317" i="9"/>
  <c r="N316" i="9"/>
  <c r="M316" i="9"/>
  <c r="L316" i="9"/>
  <c r="K316" i="9"/>
  <c r="I316" i="9"/>
  <c r="J316" i="9" s="1"/>
  <c r="H312" i="9"/>
  <c r="M312" i="9" s="1"/>
  <c r="G312" i="9"/>
  <c r="L312" i="9" s="1"/>
  <c r="F312" i="9"/>
  <c r="E312" i="9"/>
  <c r="M310" i="9"/>
  <c r="L310" i="9"/>
  <c r="K310" i="9"/>
  <c r="I310" i="9"/>
  <c r="M309" i="9"/>
  <c r="L309" i="9"/>
  <c r="K309" i="9"/>
  <c r="I309" i="9"/>
  <c r="M307" i="9"/>
  <c r="L307" i="9"/>
  <c r="K307" i="9"/>
  <c r="I307" i="9"/>
  <c r="M306" i="9"/>
  <c r="L306" i="9"/>
  <c r="K306" i="9"/>
  <c r="I306" i="9"/>
  <c r="N305" i="9"/>
  <c r="M305" i="9"/>
  <c r="L305" i="9"/>
  <c r="K305" i="9"/>
  <c r="J305" i="9"/>
  <c r="O305" i="9" s="1"/>
  <c r="I305" i="9"/>
  <c r="M304" i="9"/>
  <c r="L304" i="9"/>
  <c r="K304" i="9"/>
  <c r="I304" i="9"/>
  <c r="M303" i="9"/>
  <c r="L303" i="9"/>
  <c r="K303" i="9"/>
  <c r="J303" i="9"/>
  <c r="O303" i="9" s="1"/>
  <c r="I303" i="9"/>
  <c r="N303" i="9" s="1"/>
  <c r="M302" i="9"/>
  <c r="L302" i="9"/>
  <c r="K302" i="9"/>
  <c r="I302" i="9"/>
  <c r="N302" i="9" s="1"/>
  <c r="M301" i="9"/>
  <c r="L301" i="9"/>
  <c r="K301" i="9"/>
  <c r="I301" i="9"/>
  <c r="J301" i="9" s="1"/>
  <c r="O301" i="9" s="1"/>
  <c r="M300" i="9"/>
  <c r="L300" i="9"/>
  <c r="K300" i="9"/>
  <c r="I300" i="9"/>
  <c r="N299" i="9"/>
  <c r="M299" i="9"/>
  <c r="L299" i="9"/>
  <c r="K299" i="9"/>
  <c r="J299" i="9"/>
  <c r="O299" i="9" s="1"/>
  <c r="I299" i="9"/>
  <c r="M298" i="9"/>
  <c r="L298" i="9"/>
  <c r="K298" i="9"/>
  <c r="I298" i="9"/>
  <c r="N297" i="9"/>
  <c r="M297" i="9"/>
  <c r="L297" i="9"/>
  <c r="K297" i="9"/>
  <c r="I297" i="9"/>
  <c r="J297" i="9" s="1"/>
  <c r="O297" i="9" s="1"/>
  <c r="M296" i="9"/>
  <c r="L296" i="9"/>
  <c r="K296" i="9"/>
  <c r="I296" i="9"/>
  <c r="M295" i="9"/>
  <c r="L295" i="9"/>
  <c r="K295" i="9"/>
  <c r="I295" i="9"/>
  <c r="J295" i="9" s="1"/>
  <c r="O295" i="9" s="1"/>
  <c r="M294" i="9"/>
  <c r="L294" i="9"/>
  <c r="K294" i="9"/>
  <c r="I294" i="9"/>
  <c r="N294" i="9" s="1"/>
  <c r="M293" i="9"/>
  <c r="L293" i="9"/>
  <c r="K293" i="9"/>
  <c r="I293" i="9"/>
  <c r="N293" i="9" s="1"/>
  <c r="M292" i="9"/>
  <c r="L292" i="9"/>
  <c r="K292" i="9"/>
  <c r="I292" i="9"/>
  <c r="M291" i="9"/>
  <c r="L291" i="9"/>
  <c r="K291" i="9"/>
  <c r="I291" i="9"/>
  <c r="M290" i="9"/>
  <c r="L290" i="9"/>
  <c r="K290" i="9"/>
  <c r="I290" i="9"/>
  <c r="N290" i="9" s="1"/>
  <c r="M289" i="9"/>
  <c r="L289" i="9"/>
  <c r="K289" i="9"/>
  <c r="I289" i="9"/>
  <c r="M288" i="9"/>
  <c r="L288" i="9"/>
  <c r="K288" i="9"/>
  <c r="I288" i="9"/>
  <c r="M287" i="9"/>
  <c r="L287" i="9"/>
  <c r="K287" i="9"/>
  <c r="I287" i="9"/>
  <c r="J287" i="9" s="1"/>
  <c r="O287" i="9" s="1"/>
  <c r="O286" i="9"/>
  <c r="N286" i="9"/>
  <c r="M286" i="9"/>
  <c r="L286" i="9"/>
  <c r="K286" i="9"/>
  <c r="J286" i="9"/>
  <c r="I286" i="9"/>
  <c r="M285" i="9"/>
  <c r="L285" i="9"/>
  <c r="K285" i="9"/>
  <c r="J285" i="9"/>
  <c r="O285" i="9" s="1"/>
  <c r="I285" i="9"/>
  <c r="N285" i="9" s="1"/>
  <c r="M284" i="9"/>
  <c r="L284" i="9"/>
  <c r="K284" i="9"/>
  <c r="I284" i="9"/>
  <c r="N283" i="9"/>
  <c r="M283" i="9"/>
  <c r="L283" i="9"/>
  <c r="K283" i="9"/>
  <c r="I283" i="9"/>
  <c r="J283" i="9" s="1"/>
  <c r="O283" i="9" s="1"/>
  <c r="N282" i="9"/>
  <c r="M282" i="9"/>
  <c r="L282" i="9"/>
  <c r="K282" i="9"/>
  <c r="J282" i="9"/>
  <c r="O282" i="9" s="1"/>
  <c r="I282" i="9"/>
  <c r="M281" i="9"/>
  <c r="L281" i="9"/>
  <c r="K281" i="9"/>
  <c r="I281" i="9"/>
  <c r="M280" i="9"/>
  <c r="L280" i="9"/>
  <c r="K280" i="9"/>
  <c r="I280" i="9"/>
  <c r="N279" i="9"/>
  <c r="M279" i="9"/>
  <c r="L279" i="9"/>
  <c r="K279" i="9"/>
  <c r="I279" i="9"/>
  <c r="J279" i="9" s="1"/>
  <c r="O279" i="9" s="1"/>
  <c r="N278" i="9"/>
  <c r="M278" i="9"/>
  <c r="L278" i="9"/>
  <c r="K278" i="9"/>
  <c r="I278" i="9"/>
  <c r="J278" i="9" s="1"/>
  <c r="O278" i="9" s="1"/>
  <c r="M277" i="9"/>
  <c r="L277" i="9"/>
  <c r="K277" i="9"/>
  <c r="I277" i="9"/>
  <c r="M276" i="9"/>
  <c r="L276" i="9"/>
  <c r="K276" i="9"/>
  <c r="I276" i="9"/>
  <c r="J276" i="9" s="1"/>
  <c r="O276" i="9" s="1"/>
  <c r="O275" i="9"/>
  <c r="N275" i="9"/>
  <c r="M275" i="9"/>
  <c r="L275" i="9"/>
  <c r="K275" i="9"/>
  <c r="J275" i="9"/>
  <c r="I275" i="9"/>
  <c r="O274" i="9"/>
  <c r="N274" i="9"/>
  <c r="M274" i="9"/>
  <c r="L274" i="9"/>
  <c r="K274" i="9"/>
  <c r="I274" i="9"/>
  <c r="J274" i="9" s="1"/>
  <c r="M273" i="9"/>
  <c r="L273" i="9"/>
  <c r="K273" i="9"/>
  <c r="J273" i="9"/>
  <c r="O273" i="9" s="1"/>
  <c r="I273" i="9"/>
  <c r="N273" i="9" s="1"/>
  <c r="M272" i="9"/>
  <c r="L272" i="9"/>
  <c r="K272" i="9"/>
  <c r="I272" i="9"/>
  <c r="N272" i="9" s="1"/>
  <c r="M271" i="9"/>
  <c r="L271" i="9"/>
  <c r="K271" i="9"/>
  <c r="I271" i="9"/>
  <c r="M270" i="9"/>
  <c r="L270" i="9"/>
  <c r="K270" i="9"/>
  <c r="I270" i="9"/>
  <c r="O269" i="9"/>
  <c r="M269" i="9"/>
  <c r="L269" i="9"/>
  <c r="K269" i="9"/>
  <c r="J269" i="9"/>
  <c r="I269" i="9"/>
  <c r="N269" i="9" s="1"/>
  <c r="N268" i="9"/>
  <c r="M268" i="9"/>
  <c r="L268" i="9"/>
  <c r="K268" i="9"/>
  <c r="I268" i="9"/>
  <c r="J268" i="9" s="1"/>
  <c r="O268" i="9" s="1"/>
  <c r="N267" i="9"/>
  <c r="M267" i="9"/>
  <c r="L267" i="9"/>
  <c r="K267" i="9"/>
  <c r="I267" i="9"/>
  <c r="J267" i="9" s="1"/>
  <c r="O267" i="9" s="1"/>
  <c r="N266" i="9"/>
  <c r="M266" i="9"/>
  <c r="L266" i="9"/>
  <c r="K266" i="9"/>
  <c r="J266" i="9"/>
  <c r="O266" i="9" s="1"/>
  <c r="I266" i="9"/>
  <c r="M265" i="9"/>
  <c r="L265" i="9"/>
  <c r="K265" i="9"/>
  <c r="I265" i="9"/>
  <c r="M264" i="9"/>
  <c r="L264" i="9"/>
  <c r="K264" i="9"/>
  <c r="I264" i="9"/>
  <c r="N264" i="9" s="1"/>
  <c r="M263" i="9"/>
  <c r="L263" i="9"/>
  <c r="K263" i="9"/>
  <c r="I263" i="9"/>
  <c r="M262" i="9"/>
  <c r="L262" i="9"/>
  <c r="K262" i="9"/>
  <c r="I262" i="9"/>
  <c r="N261" i="9"/>
  <c r="M261" i="9"/>
  <c r="L261" i="9"/>
  <c r="K261" i="9"/>
  <c r="I261" i="9"/>
  <c r="J261" i="9" s="1"/>
  <c r="O261" i="9" s="1"/>
  <c r="N260" i="9"/>
  <c r="M260" i="9"/>
  <c r="L260" i="9"/>
  <c r="K260" i="9"/>
  <c r="I260" i="9"/>
  <c r="J260" i="9" s="1"/>
  <c r="O260" i="9" s="1"/>
  <c r="M259" i="9"/>
  <c r="L259" i="9"/>
  <c r="K259" i="9"/>
  <c r="I259" i="9"/>
  <c r="N259" i="9" s="1"/>
  <c r="M258" i="9"/>
  <c r="L258" i="9"/>
  <c r="K258" i="9"/>
  <c r="I258" i="9"/>
  <c r="M257" i="9"/>
  <c r="L257" i="9"/>
  <c r="K257" i="9"/>
  <c r="J257" i="9"/>
  <c r="O257" i="9" s="1"/>
  <c r="I257" i="9"/>
  <c r="N257" i="9" s="1"/>
  <c r="M256" i="9"/>
  <c r="L256" i="9"/>
  <c r="K256" i="9"/>
  <c r="I256" i="9"/>
  <c r="N256" i="9" s="1"/>
  <c r="M255" i="9"/>
  <c r="L255" i="9"/>
  <c r="K255" i="9"/>
  <c r="I255" i="9"/>
  <c r="O254" i="9"/>
  <c r="M254" i="9"/>
  <c r="L254" i="9"/>
  <c r="K254" i="9"/>
  <c r="I254" i="9"/>
  <c r="J254" i="9" s="1"/>
  <c r="N253" i="9"/>
  <c r="M253" i="9"/>
  <c r="L253" i="9"/>
  <c r="K253" i="9"/>
  <c r="I253" i="9"/>
  <c r="J253" i="9" s="1"/>
  <c r="O253" i="9" s="1"/>
  <c r="M252" i="9"/>
  <c r="L252" i="9"/>
  <c r="K252" i="9"/>
  <c r="I252" i="9"/>
  <c r="J252" i="9" s="1"/>
  <c r="O252" i="9" s="1"/>
  <c r="N251" i="9"/>
  <c r="M251" i="9"/>
  <c r="L251" i="9"/>
  <c r="K251" i="9"/>
  <c r="I251" i="9"/>
  <c r="J251" i="9" s="1"/>
  <c r="O251" i="9" s="1"/>
  <c r="N250" i="9"/>
  <c r="M250" i="9"/>
  <c r="L250" i="9"/>
  <c r="K250" i="9"/>
  <c r="I250" i="9"/>
  <c r="J250" i="9" s="1"/>
  <c r="O250" i="9" s="1"/>
  <c r="N249" i="9"/>
  <c r="M249" i="9"/>
  <c r="L249" i="9"/>
  <c r="K249" i="9"/>
  <c r="I249" i="9"/>
  <c r="J249" i="9" s="1"/>
  <c r="O249" i="9" s="1"/>
  <c r="M248" i="9"/>
  <c r="L248" i="9"/>
  <c r="K248" i="9"/>
  <c r="I248" i="9"/>
  <c r="N248" i="9" s="1"/>
  <c r="M247" i="9"/>
  <c r="L247" i="9"/>
  <c r="K247" i="9"/>
  <c r="I247" i="9"/>
  <c r="M246" i="9"/>
  <c r="L246" i="9"/>
  <c r="K246" i="9"/>
  <c r="I246" i="9"/>
  <c r="M245" i="9"/>
  <c r="L245" i="9"/>
  <c r="K245" i="9"/>
  <c r="J245" i="9"/>
  <c r="O245" i="9" s="1"/>
  <c r="I245" i="9"/>
  <c r="N245" i="9" s="1"/>
  <c r="N244" i="9"/>
  <c r="M244" i="9"/>
  <c r="L244" i="9"/>
  <c r="K244" i="9"/>
  <c r="I244" i="9"/>
  <c r="J244" i="9" s="1"/>
  <c r="O244" i="9" s="1"/>
  <c r="N243" i="9"/>
  <c r="M243" i="9"/>
  <c r="L243" i="9"/>
  <c r="K243" i="9"/>
  <c r="J243" i="9"/>
  <c r="O243" i="9" s="1"/>
  <c r="I243" i="9"/>
  <c r="M242" i="9"/>
  <c r="L242" i="9"/>
  <c r="K242" i="9"/>
  <c r="J242" i="9"/>
  <c r="O242" i="9" s="1"/>
  <c r="I242" i="9"/>
  <c r="N242" i="9" s="1"/>
  <c r="M241" i="9"/>
  <c r="L241" i="9"/>
  <c r="K241" i="9"/>
  <c r="J241" i="9"/>
  <c r="O241" i="9" s="1"/>
  <c r="I241" i="9"/>
  <c r="N241" i="9" s="1"/>
  <c r="M240" i="9"/>
  <c r="L240" i="9"/>
  <c r="K240" i="9"/>
  <c r="I240" i="9"/>
  <c r="N240" i="9" s="1"/>
  <c r="M239" i="9"/>
  <c r="L239" i="9"/>
  <c r="K239" i="9"/>
  <c r="I239" i="9"/>
  <c r="K235" i="9"/>
  <c r="H235" i="9"/>
  <c r="M235" i="9" s="1"/>
  <c r="G235" i="9"/>
  <c r="L235" i="9" s="1"/>
  <c r="F235" i="9"/>
  <c r="E235" i="9"/>
  <c r="N233" i="9"/>
  <c r="M233" i="9"/>
  <c r="L233" i="9"/>
  <c r="K233" i="9"/>
  <c r="J233" i="9"/>
  <c r="O233" i="9" s="1"/>
  <c r="I233" i="9"/>
  <c r="M232" i="9"/>
  <c r="L232" i="9"/>
  <c r="K232" i="9"/>
  <c r="J232" i="9"/>
  <c r="O232" i="9" s="1"/>
  <c r="I232" i="9"/>
  <c r="N232" i="9" s="1"/>
  <c r="M230" i="9"/>
  <c r="L230" i="9"/>
  <c r="K230" i="9"/>
  <c r="I230" i="9"/>
  <c r="M229" i="9"/>
  <c r="L229" i="9"/>
  <c r="K229" i="9"/>
  <c r="I229" i="9"/>
  <c r="J229" i="9" s="1"/>
  <c r="O229" i="9" s="1"/>
  <c r="M228" i="9"/>
  <c r="L228" i="9"/>
  <c r="K228" i="9"/>
  <c r="I228" i="9"/>
  <c r="M227" i="9"/>
  <c r="L227" i="9"/>
  <c r="K227" i="9"/>
  <c r="I227" i="9"/>
  <c r="J227" i="9" s="1"/>
  <c r="O227" i="9" s="1"/>
  <c r="O226" i="9"/>
  <c r="N226" i="9"/>
  <c r="M226" i="9"/>
  <c r="L226" i="9"/>
  <c r="K226" i="9"/>
  <c r="J226" i="9"/>
  <c r="I226" i="9"/>
  <c r="N225" i="9"/>
  <c r="M225" i="9"/>
  <c r="L225" i="9"/>
  <c r="K225" i="9"/>
  <c r="J225" i="9"/>
  <c r="O225" i="9" s="1"/>
  <c r="I225" i="9"/>
  <c r="M224" i="9"/>
  <c r="L224" i="9"/>
  <c r="K224" i="9"/>
  <c r="I224" i="9"/>
  <c r="M223" i="9"/>
  <c r="L223" i="9"/>
  <c r="K223" i="9"/>
  <c r="I223" i="9"/>
  <c r="M222" i="9"/>
  <c r="L222" i="9"/>
  <c r="K222" i="9"/>
  <c r="I222" i="9"/>
  <c r="M221" i="9"/>
  <c r="L221" i="9"/>
  <c r="K221" i="9"/>
  <c r="I221" i="9"/>
  <c r="J221" i="9" s="1"/>
  <c r="O221" i="9" s="1"/>
  <c r="N220" i="9"/>
  <c r="M220" i="9"/>
  <c r="L220" i="9"/>
  <c r="K220" i="9"/>
  <c r="I220" i="9"/>
  <c r="J220" i="9" s="1"/>
  <c r="O220" i="9" s="1"/>
  <c r="N219" i="9"/>
  <c r="M219" i="9"/>
  <c r="L219" i="9"/>
  <c r="K219" i="9"/>
  <c r="I219" i="9"/>
  <c r="J219" i="9" s="1"/>
  <c r="O219" i="9" s="1"/>
  <c r="N218" i="9"/>
  <c r="M218" i="9"/>
  <c r="L218" i="9"/>
  <c r="K218" i="9"/>
  <c r="J218" i="9"/>
  <c r="O218" i="9" s="1"/>
  <c r="I218" i="9"/>
  <c r="M217" i="9"/>
  <c r="L217" i="9"/>
  <c r="K217" i="9"/>
  <c r="I217" i="9"/>
  <c r="N217" i="9" s="1"/>
  <c r="M216" i="9"/>
  <c r="L216" i="9"/>
  <c r="K216" i="9"/>
  <c r="J216" i="9"/>
  <c r="O216" i="9" s="1"/>
  <c r="I216" i="9"/>
  <c r="N216" i="9" s="1"/>
  <c r="M215" i="9"/>
  <c r="L215" i="9"/>
  <c r="K215" i="9"/>
  <c r="I215" i="9"/>
  <c r="N215" i="9" s="1"/>
  <c r="M214" i="9"/>
  <c r="L214" i="9"/>
  <c r="K214" i="9"/>
  <c r="I214" i="9"/>
  <c r="M213" i="9"/>
  <c r="L213" i="9"/>
  <c r="K213" i="9"/>
  <c r="I213" i="9"/>
  <c r="J213" i="9" s="1"/>
  <c r="O213" i="9" s="1"/>
  <c r="N212" i="9"/>
  <c r="M212" i="9"/>
  <c r="L212" i="9"/>
  <c r="K212" i="9"/>
  <c r="J212" i="9"/>
  <c r="O212" i="9" s="1"/>
  <c r="I212" i="9"/>
  <c r="M211" i="9"/>
  <c r="L211" i="9"/>
  <c r="K211" i="9"/>
  <c r="I211" i="9"/>
  <c r="J211" i="9" s="1"/>
  <c r="O211" i="9" s="1"/>
  <c r="M210" i="9"/>
  <c r="L210" i="9"/>
  <c r="K210" i="9"/>
  <c r="J210" i="9"/>
  <c r="O210" i="9" s="1"/>
  <c r="I210" i="9"/>
  <c r="N210" i="9" s="1"/>
  <c r="N209" i="9"/>
  <c r="M209" i="9"/>
  <c r="L209" i="9"/>
  <c r="K209" i="9"/>
  <c r="I209" i="9"/>
  <c r="J209" i="9" s="1"/>
  <c r="O209" i="9" s="1"/>
  <c r="N208" i="9"/>
  <c r="M208" i="9"/>
  <c r="L208" i="9"/>
  <c r="K208" i="9"/>
  <c r="J208" i="9"/>
  <c r="O208" i="9" s="1"/>
  <c r="I208" i="9"/>
  <c r="M207" i="9"/>
  <c r="L207" i="9"/>
  <c r="K207" i="9"/>
  <c r="I207" i="9"/>
  <c r="M206" i="9"/>
  <c r="L206" i="9"/>
  <c r="K206" i="9"/>
  <c r="I206" i="9"/>
  <c r="O205" i="9"/>
  <c r="N205" i="9"/>
  <c r="M205" i="9"/>
  <c r="L205" i="9"/>
  <c r="K205" i="9"/>
  <c r="I205" i="9"/>
  <c r="J205" i="9" s="1"/>
  <c r="M204" i="9"/>
  <c r="L204" i="9"/>
  <c r="K204" i="9"/>
  <c r="I204" i="9"/>
  <c r="M203" i="9"/>
  <c r="L203" i="9"/>
  <c r="K203" i="9"/>
  <c r="I203" i="9"/>
  <c r="J203" i="9" s="1"/>
  <c r="O203" i="9" s="1"/>
  <c r="O202" i="9"/>
  <c r="N202" i="9"/>
  <c r="M202" i="9"/>
  <c r="L202" i="9"/>
  <c r="K202" i="9"/>
  <c r="J202" i="9"/>
  <c r="I202" i="9"/>
  <c r="N201" i="9"/>
  <c r="M201" i="9"/>
  <c r="L201" i="9"/>
  <c r="K201" i="9"/>
  <c r="J201" i="9"/>
  <c r="O201" i="9" s="1"/>
  <c r="I201" i="9"/>
  <c r="M200" i="9"/>
  <c r="L200" i="9"/>
  <c r="K200" i="9"/>
  <c r="I200" i="9"/>
  <c r="M199" i="9"/>
  <c r="L199" i="9"/>
  <c r="K199" i="9"/>
  <c r="I199" i="9"/>
  <c r="M198" i="9"/>
  <c r="L198" i="9"/>
  <c r="K198" i="9"/>
  <c r="I198" i="9"/>
  <c r="N198" i="9" s="1"/>
  <c r="M197" i="9"/>
  <c r="L197" i="9"/>
  <c r="K197" i="9"/>
  <c r="I197" i="9"/>
  <c r="J197" i="9" s="1"/>
  <c r="O197" i="9" s="1"/>
  <c r="N196" i="9"/>
  <c r="M196" i="9"/>
  <c r="L196" i="9"/>
  <c r="K196" i="9"/>
  <c r="I196" i="9"/>
  <c r="J196" i="9" s="1"/>
  <c r="O196" i="9" s="1"/>
  <c r="M195" i="9"/>
  <c r="L195" i="9"/>
  <c r="K195" i="9"/>
  <c r="I195" i="9"/>
  <c r="J195" i="9" s="1"/>
  <c r="O195" i="9" s="1"/>
  <c r="M194" i="9"/>
  <c r="L194" i="9"/>
  <c r="K194" i="9"/>
  <c r="I194" i="9"/>
  <c r="M193" i="9"/>
  <c r="L193" i="9"/>
  <c r="K193" i="9"/>
  <c r="I193" i="9"/>
  <c r="N193" i="9" s="1"/>
  <c r="N192" i="9"/>
  <c r="M192" i="9"/>
  <c r="L192" i="9"/>
  <c r="K192" i="9"/>
  <c r="J192" i="9"/>
  <c r="O192" i="9" s="1"/>
  <c r="I192" i="9"/>
  <c r="M191" i="9"/>
  <c r="L191" i="9"/>
  <c r="K191" i="9"/>
  <c r="J191" i="9"/>
  <c r="O191" i="9" s="1"/>
  <c r="I191" i="9"/>
  <c r="N191" i="9" s="1"/>
  <c r="M190" i="9"/>
  <c r="L190" i="9"/>
  <c r="K190" i="9"/>
  <c r="I190" i="9"/>
  <c r="N190" i="9" s="1"/>
  <c r="M189" i="9"/>
  <c r="L189" i="9"/>
  <c r="K189" i="9"/>
  <c r="I189" i="9"/>
  <c r="J189" i="9" s="1"/>
  <c r="O189" i="9" s="1"/>
  <c r="M188" i="9"/>
  <c r="L188" i="9"/>
  <c r="K188" i="9"/>
  <c r="J188" i="9"/>
  <c r="O188" i="9" s="1"/>
  <c r="I188" i="9"/>
  <c r="N188" i="9" s="1"/>
  <c r="M187" i="9"/>
  <c r="L187" i="9"/>
  <c r="K187" i="9"/>
  <c r="I187" i="9"/>
  <c r="J187" i="9" s="1"/>
  <c r="O187" i="9" s="1"/>
  <c r="O186" i="9"/>
  <c r="N186" i="9"/>
  <c r="M186" i="9"/>
  <c r="L186" i="9"/>
  <c r="K186" i="9"/>
  <c r="J186" i="9"/>
  <c r="I186" i="9"/>
  <c r="N185" i="9"/>
  <c r="M185" i="9"/>
  <c r="L185" i="9"/>
  <c r="K185" i="9"/>
  <c r="J185" i="9"/>
  <c r="O185" i="9" s="1"/>
  <c r="I185" i="9"/>
  <c r="M184" i="9"/>
  <c r="L184" i="9"/>
  <c r="K184" i="9"/>
  <c r="I184" i="9"/>
  <c r="N184" i="9" s="1"/>
  <c r="M183" i="9"/>
  <c r="L183" i="9"/>
  <c r="K183" i="9"/>
  <c r="I183" i="9"/>
  <c r="N183" i="9" s="1"/>
  <c r="M182" i="9"/>
  <c r="L182" i="9"/>
  <c r="K182" i="9"/>
  <c r="J182" i="9"/>
  <c r="O182" i="9" s="1"/>
  <c r="I182" i="9"/>
  <c r="N182" i="9" s="1"/>
  <c r="M181" i="9"/>
  <c r="L181" i="9"/>
  <c r="K181" i="9"/>
  <c r="I181" i="9"/>
  <c r="N180" i="9"/>
  <c r="M180" i="9"/>
  <c r="L180" i="9"/>
  <c r="K180" i="9"/>
  <c r="J180" i="9"/>
  <c r="O180" i="9" s="1"/>
  <c r="I180" i="9"/>
  <c r="O179" i="9"/>
  <c r="N179" i="9"/>
  <c r="M179" i="9"/>
  <c r="L179" i="9"/>
  <c r="K179" i="9"/>
  <c r="I179" i="9"/>
  <c r="J179" i="9" s="1"/>
  <c r="M178" i="9"/>
  <c r="L178" i="9"/>
  <c r="K178" i="9"/>
  <c r="J178" i="9"/>
  <c r="O178" i="9" s="1"/>
  <c r="I178" i="9"/>
  <c r="N178" i="9" s="1"/>
  <c r="M177" i="9"/>
  <c r="L177" i="9"/>
  <c r="K177" i="9"/>
  <c r="I177" i="9"/>
  <c r="M176" i="9"/>
  <c r="L176" i="9"/>
  <c r="K176" i="9"/>
  <c r="I176" i="9"/>
  <c r="N176" i="9" s="1"/>
  <c r="M175" i="9"/>
  <c r="L175" i="9"/>
  <c r="K175" i="9"/>
  <c r="I175" i="9"/>
  <c r="N175" i="9" s="1"/>
  <c r="M174" i="9"/>
  <c r="L174" i="9"/>
  <c r="K174" i="9"/>
  <c r="I174" i="9"/>
  <c r="N174" i="9" s="1"/>
  <c r="O173" i="9"/>
  <c r="N173" i="9"/>
  <c r="M173" i="9"/>
  <c r="L173" i="9"/>
  <c r="K173" i="9"/>
  <c r="I173" i="9"/>
  <c r="J173" i="9" s="1"/>
  <c r="M172" i="9"/>
  <c r="L172" i="9"/>
  <c r="K172" i="9"/>
  <c r="I172" i="9"/>
  <c r="M171" i="9"/>
  <c r="L171" i="9"/>
  <c r="K171" i="9"/>
  <c r="I171" i="9"/>
  <c r="J171" i="9" s="1"/>
  <c r="O171" i="9" s="1"/>
  <c r="O170" i="9"/>
  <c r="N170" i="9"/>
  <c r="M170" i="9"/>
  <c r="L170" i="9"/>
  <c r="K170" i="9"/>
  <c r="J170" i="9"/>
  <c r="I170" i="9"/>
  <c r="N169" i="9"/>
  <c r="M169" i="9"/>
  <c r="L169" i="9"/>
  <c r="K169" i="9"/>
  <c r="J169" i="9"/>
  <c r="O169" i="9" s="1"/>
  <c r="I169" i="9"/>
  <c r="M168" i="9"/>
  <c r="L168" i="9"/>
  <c r="K168" i="9"/>
  <c r="I168" i="9"/>
  <c r="M167" i="9"/>
  <c r="L167" i="9"/>
  <c r="K167" i="9"/>
  <c r="I167" i="9"/>
  <c r="M166" i="9"/>
  <c r="L166" i="9"/>
  <c r="K166" i="9"/>
  <c r="I166" i="9"/>
  <c r="N166" i="9" s="1"/>
  <c r="M165" i="9"/>
  <c r="L165" i="9"/>
  <c r="K165" i="9"/>
  <c r="I165" i="9"/>
  <c r="J165" i="9" s="1"/>
  <c r="O165" i="9" s="1"/>
  <c r="N164" i="9"/>
  <c r="M164" i="9"/>
  <c r="L164" i="9"/>
  <c r="K164" i="9"/>
  <c r="I164" i="9"/>
  <c r="J164" i="9" s="1"/>
  <c r="O164" i="9" s="1"/>
  <c r="M163" i="9"/>
  <c r="L163" i="9"/>
  <c r="K163" i="9"/>
  <c r="I163" i="9"/>
  <c r="M162" i="9"/>
  <c r="L162" i="9"/>
  <c r="K162" i="9"/>
  <c r="I162" i="9"/>
  <c r="H158" i="9"/>
  <c r="G158" i="9"/>
  <c r="L158" i="9" s="1"/>
  <c r="F158" i="9"/>
  <c r="E158" i="9"/>
  <c r="N156" i="9"/>
  <c r="M156" i="9"/>
  <c r="L156" i="9"/>
  <c r="K156" i="9"/>
  <c r="J156" i="9"/>
  <c r="O156" i="9" s="1"/>
  <c r="I156" i="9"/>
  <c r="M155" i="9"/>
  <c r="L155" i="9"/>
  <c r="K155" i="9"/>
  <c r="I155" i="9"/>
  <c r="J155" i="9" s="1"/>
  <c r="O155" i="9" s="1"/>
  <c r="N153" i="9"/>
  <c r="M153" i="9"/>
  <c r="L153" i="9"/>
  <c r="K153" i="9"/>
  <c r="I153" i="9"/>
  <c r="J153" i="9" s="1"/>
  <c r="O153" i="9" s="1"/>
  <c r="M152" i="9"/>
  <c r="L152" i="9"/>
  <c r="K152" i="9"/>
  <c r="J152" i="9"/>
  <c r="O152" i="9" s="1"/>
  <c r="I152" i="9"/>
  <c r="N152" i="9" s="1"/>
  <c r="M151" i="9"/>
  <c r="L151" i="9"/>
  <c r="K151" i="9"/>
  <c r="J151" i="9"/>
  <c r="O151" i="9" s="1"/>
  <c r="I151" i="9"/>
  <c r="N151" i="9" s="1"/>
  <c r="M150" i="9"/>
  <c r="L150" i="9"/>
  <c r="K150" i="9"/>
  <c r="J150" i="9"/>
  <c r="O150" i="9" s="1"/>
  <c r="I150" i="9"/>
  <c r="N150" i="9" s="1"/>
  <c r="M149" i="9"/>
  <c r="L149" i="9"/>
  <c r="K149" i="9"/>
  <c r="J149" i="9"/>
  <c r="O149" i="9" s="1"/>
  <c r="I149" i="9"/>
  <c r="N149" i="9" s="1"/>
  <c r="M148" i="9"/>
  <c r="L148" i="9"/>
  <c r="K148" i="9"/>
  <c r="I148" i="9"/>
  <c r="J148" i="9" s="1"/>
  <c r="O148" i="9" s="1"/>
  <c r="N147" i="9"/>
  <c r="M147" i="9"/>
  <c r="L147" i="9"/>
  <c r="K147" i="9"/>
  <c r="J147" i="9"/>
  <c r="O147" i="9" s="1"/>
  <c r="I147" i="9"/>
  <c r="M146" i="9"/>
  <c r="L146" i="9"/>
  <c r="K146" i="9"/>
  <c r="I146" i="9"/>
  <c r="J146" i="9" s="1"/>
  <c r="O146" i="9" s="1"/>
  <c r="N145" i="9"/>
  <c r="M145" i="9"/>
  <c r="L145" i="9"/>
  <c r="K145" i="9"/>
  <c r="I145" i="9"/>
  <c r="J145" i="9" s="1"/>
  <c r="O145" i="9" s="1"/>
  <c r="N144" i="9"/>
  <c r="M144" i="9"/>
  <c r="L144" i="9"/>
  <c r="K144" i="9"/>
  <c r="J144" i="9"/>
  <c r="O144" i="9" s="1"/>
  <c r="I144" i="9"/>
  <c r="M143" i="9"/>
  <c r="L143" i="9"/>
  <c r="K143" i="9"/>
  <c r="J143" i="9"/>
  <c r="O143" i="9" s="1"/>
  <c r="I143" i="9"/>
  <c r="N143" i="9" s="1"/>
  <c r="M142" i="9"/>
  <c r="L142" i="9"/>
  <c r="K142" i="9"/>
  <c r="J142" i="9"/>
  <c r="O142" i="9" s="1"/>
  <c r="I142" i="9"/>
  <c r="N142" i="9" s="1"/>
  <c r="O141" i="9"/>
  <c r="M141" i="9"/>
  <c r="L141" i="9"/>
  <c r="K141" i="9"/>
  <c r="J141" i="9"/>
  <c r="I141" i="9"/>
  <c r="N141" i="9" s="1"/>
  <c r="M140" i="9"/>
  <c r="L140" i="9"/>
  <c r="K140" i="9"/>
  <c r="I140" i="9"/>
  <c r="M139" i="9"/>
  <c r="L139" i="9"/>
  <c r="K139" i="9"/>
  <c r="I139" i="9"/>
  <c r="N139" i="9" s="1"/>
  <c r="M138" i="9"/>
  <c r="L138" i="9"/>
  <c r="K138" i="9"/>
  <c r="I138" i="9"/>
  <c r="J138" i="9" s="1"/>
  <c r="O138" i="9" s="1"/>
  <c r="M137" i="9"/>
  <c r="L137" i="9"/>
  <c r="K137" i="9"/>
  <c r="I137" i="9"/>
  <c r="N136" i="9"/>
  <c r="M136" i="9"/>
  <c r="L136" i="9"/>
  <c r="K136" i="9"/>
  <c r="I136" i="9"/>
  <c r="J136" i="9" s="1"/>
  <c r="O136" i="9" s="1"/>
  <c r="N135" i="9"/>
  <c r="M135" i="9"/>
  <c r="L135" i="9"/>
  <c r="K135" i="9"/>
  <c r="J135" i="9"/>
  <c r="O135" i="9" s="1"/>
  <c r="I135" i="9"/>
  <c r="M134" i="9"/>
  <c r="L134" i="9"/>
  <c r="K134" i="9"/>
  <c r="I134" i="9"/>
  <c r="N134" i="9" s="1"/>
  <c r="M133" i="9"/>
  <c r="L133" i="9"/>
  <c r="K133" i="9"/>
  <c r="J133" i="9"/>
  <c r="O133" i="9" s="1"/>
  <c r="I133" i="9"/>
  <c r="N133" i="9" s="1"/>
  <c r="M132" i="9"/>
  <c r="L132" i="9"/>
  <c r="K132" i="9"/>
  <c r="I132" i="9"/>
  <c r="J132" i="9" s="1"/>
  <c r="O132" i="9" s="1"/>
  <c r="M131" i="9"/>
  <c r="L131" i="9"/>
  <c r="K131" i="9"/>
  <c r="I131" i="9"/>
  <c r="M130" i="9"/>
  <c r="L130" i="9"/>
  <c r="K130" i="9"/>
  <c r="I130" i="9"/>
  <c r="J130" i="9" s="1"/>
  <c r="O130" i="9" s="1"/>
  <c r="N129" i="9"/>
  <c r="M129" i="9"/>
  <c r="L129" i="9"/>
  <c r="K129" i="9"/>
  <c r="I129" i="9"/>
  <c r="J129" i="9" s="1"/>
  <c r="O129" i="9" s="1"/>
  <c r="M128" i="9"/>
  <c r="L128" i="9"/>
  <c r="K128" i="9"/>
  <c r="I128" i="9"/>
  <c r="N127" i="9"/>
  <c r="M127" i="9"/>
  <c r="L127" i="9"/>
  <c r="K127" i="9"/>
  <c r="I127" i="9"/>
  <c r="J127" i="9" s="1"/>
  <c r="O127" i="9" s="1"/>
  <c r="M126" i="9"/>
  <c r="L126" i="9"/>
  <c r="K126" i="9"/>
  <c r="I126" i="9"/>
  <c r="N126" i="9" s="1"/>
  <c r="M125" i="9"/>
  <c r="L125" i="9"/>
  <c r="K125" i="9"/>
  <c r="I125" i="9"/>
  <c r="N125" i="9" s="1"/>
  <c r="M124" i="9"/>
  <c r="L124" i="9"/>
  <c r="K124" i="9"/>
  <c r="I124" i="9"/>
  <c r="J124" i="9" s="1"/>
  <c r="O124" i="9" s="1"/>
  <c r="M123" i="9"/>
  <c r="L123" i="9"/>
  <c r="K123" i="9"/>
  <c r="I123" i="9"/>
  <c r="M122" i="9"/>
  <c r="L122" i="9"/>
  <c r="K122" i="9"/>
  <c r="I122" i="9"/>
  <c r="M121" i="9"/>
  <c r="L121" i="9"/>
  <c r="K121" i="9"/>
  <c r="I121" i="9"/>
  <c r="J121" i="9" s="1"/>
  <c r="O121" i="9" s="1"/>
  <c r="N120" i="9"/>
  <c r="M120" i="9"/>
  <c r="L120" i="9"/>
  <c r="K120" i="9"/>
  <c r="J120" i="9"/>
  <c r="O120" i="9" s="1"/>
  <c r="I120" i="9"/>
  <c r="M119" i="9"/>
  <c r="L119" i="9"/>
  <c r="K119" i="9"/>
  <c r="I119" i="9"/>
  <c r="N119" i="9" s="1"/>
  <c r="M118" i="9"/>
  <c r="L118" i="9"/>
  <c r="K118" i="9"/>
  <c r="I118" i="9"/>
  <c r="N118" i="9" s="1"/>
  <c r="M117" i="9"/>
  <c r="L117" i="9"/>
  <c r="K117" i="9"/>
  <c r="I117" i="9"/>
  <c r="M116" i="9"/>
  <c r="L116" i="9"/>
  <c r="K116" i="9"/>
  <c r="I116" i="9"/>
  <c r="N116" i="9" s="1"/>
  <c r="M115" i="9"/>
  <c r="L115" i="9"/>
  <c r="K115" i="9"/>
  <c r="J115" i="9"/>
  <c r="O115" i="9" s="1"/>
  <c r="I115" i="9"/>
  <c r="N115" i="9" s="1"/>
  <c r="M114" i="9"/>
  <c r="L114" i="9"/>
  <c r="K114" i="9"/>
  <c r="I114" i="9"/>
  <c r="J114" i="9" s="1"/>
  <c r="O114" i="9" s="1"/>
  <c r="O113" i="9"/>
  <c r="N113" i="9"/>
  <c r="M113" i="9"/>
  <c r="L113" i="9"/>
  <c r="K113" i="9"/>
  <c r="I113" i="9"/>
  <c r="J113" i="9" s="1"/>
  <c r="N112" i="9"/>
  <c r="M112" i="9"/>
  <c r="L112" i="9"/>
  <c r="K112" i="9"/>
  <c r="J112" i="9"/>
  <c r="O112" i="9" s="1"/>
  <c r="I112" i="9"/>
  <c r="M111" i="9"/>
  <c r="L111" i="9"/>
  <c r="K111" i="9"/>
  <c r="I111" i="9"/>
  <c r="N111" i="9" s="1"/>
  <c r="M110" i="9"/>
  <c r="L110" i="9"/>
  <c r="K110" i="9"/>
  <c r="I110" i="9"/>
  <c r="N110" i="9" s="1"/>
  <c r="M109" i="9"/>
  <c r="L109" i="9"/>
  <c r="K109" i="9"/>
  <c r="I109" i="9"/>
  <c r="N109" i="9" s="1"/>
  <c r="N108" i="9"/>
  <c r="M108" i="9"/>
  <c r="L108" i="9"/>
  <c r="K108" i="9"/>
  <c r="I108" i="9"/>
  <c r="J108" i="9" s="1"/>
  <c r="O108" i="9" s="1"/>
  <c r="N107" i="9"/>
  <c r="M107" i="9"/>
  <c r="L107" i="9"/>
  <c r="K107" i="9"/>
  <c r="J107" i="9"/>
  <c r="O107" i="9" s="1"/>
  <c r="I107" i="9"/>
  <c r="M106" i="9"/>
  <c r="L106" i="9"/>
  <c r="K106" i="9"/>
  <c r="I106" i="9"/>
  <c r="N105" i="9"/>
  <c r="M105" i="9"/>
  <c r="L105" i="9"/>
  <c r="K105" i="9"/>
  <c r="I105" i="9"/>
  <c r="J105" i="9" s="1"/>
  <c r="O105" i="9" s="1"/>
  <c r="O104" i="9"/>
  <c r="N104" i="9"/>
  <c r="M104" i="9"/>
  <c r="L104" i="9"/>
  <c r="K104" i="9"/>
  <c r="J104" i="9"/>
  <c r="I104" i="9"/>
  <c r="N103" i="9"/>
  <c r="M103" i="9"/>
  <c r="L103" i="9"/>
  <c r="K103" i="9"/>
  <c r="J103" i="9"/>
  <c r="O103" i="9" s="1"/>
  <c r="I103" i="9"/>
  <c r="M102" i="9"/>
  <c r="L102" i="9"/>
  <c r="K102" i="9"/>
  <c r="J102" i="9"/>
  <c r="O102" i="9" s="1"/>
  <c r="I102" i="9"/>
  <c r="N102" i="9" s="1"/>
  <c r="M101" i="9"/>
  <c r="L101" i="9"/>
  <c r="K101" i="9"/>
  <c r="I101" i="9"/>
  <c r="N101" i="9" s="1"/>
  <c r="N100" i="9"/>
  <c r="M100" i="9"/>
  <c r="L100" i="9"/>
  <c r="K100" i="9"/>
  <c r="J100" i="9"/>
  <c r="O100" i="9" s="1"/>
  <c r="I100" i="9"/>
  <c r="M99" i="9"/>
  <c r="L99" i="9"/>
  <c r="K99" i="9"/>
  <c r="I99" i="9"/>
  <c r="J99" i="9" s="1"/>
  <c r="O99" i="9" s="1"/>
  <c r="M98" i="9"/>
  <c r="L98" i="9"/>
  <c r="K98" i="9"/>
  <c r="I98" i="9"/>
  <c r="J98" i="9" s="1"/>
  <c r="O98" i="9" s="1"/>
  <c r="N97" i="9"/>
  <c r="M97" i="9"/>
  <c r="L97" i="9"/>
  <c r="K97" i="9"/>
  <c r="I97" i="9"/>
  <c r="J97" i="9" s="1"/>
  <c r="O97" i="9" s="1"/>
  <c r="M96" i="9"/>
  <c r="L96" i="9"/>
  <c r="K96" i="9"/>
  <c r="I96" i="9"/>
  <c r="M95" i="9"/>
  <c r="L95" i="9"/>
  <c r="K95" i="9"/>
  <c r="I95" i="9"/>
  <c r="N95" i="9" s="1"/>
  <c r="M94" i="9"/>
  <c r="L94" i="9"/>
  <c r="K94" i="9"/>
  <c r="J94" i="9"/>
  <c r="O94" i="9" s="1"/>
  <c r="I94" i="9"/>
  <c r="N94" i="9" s="1"/>
  <c r="M93" i="9"/>
  <c r="L93" i="9"/>
  <c r="K93" i="9"/>
  <c r="I93" i="9"/>
  <c r="M92" i="9"/>
  <c r="L92" i="9"/>
  <c r="K92" i="9"/>
  <c r="I92" i="9"/>
  <c r="N92" i="9" s="1"/>
  <c r="M91" i="9"/>
  <c r="L91" i="9"/>
  <c r="K91" i="9"/>
  <c r="I91" i="9"/>
  <c r="J91" i="9" s="1"/>
  <c r="O91" i="9" s="1"/>
  <c r="O90" i="9"/>
  <c r="M90" i="9"/>
  <c r="L90" i="9"/>
  <c r="K90" i="9"/>
  <c r="I90" i="9"/>
  <c r="J90" i="9" s="1"/>
  <c r="O89" i="9"/>
  <c r="N89" i="9"/>
  <c r="M89" i="9"/>
  <c r="L89" i="9"/>
  <c r="K89" i="9"/>
  <c r="I89" i="9"/>
  <c r="J89" i="9" s="1"/>
  <c r="M88" i="9"/>
  <c r="L88" i="9"/>
  <c r="K88" i="9"/>
  <c r="J88" i="9"/>
  <c r="O88" i="9" s="1"/>
  <c r="I88" i="9"/>
  <c r="N88" i="9" s="1"/>
  <c r="M87" i="9"/>
  <c r="L87" i="9"/>
  <c r="K87" i="9"/>
  <c r="I87" i="9"/>
  <c r="N87" i="9" s="1"/>
  <c r="N86" i="9"/>
  <c r="M86" i="9"/>
  <c r="L86" i="9"/>
  <c r="K86" i="9"/>
  <c r="J86" i="9"/>
  <c r="O86" i="9" s="1"/>
  <c r="I86" i="9"/>
  <c r="M85" i="9"/>
  <c r="L85" i="9"/>
  <c r="K85" i="9"/>
  <c r="I85" i="9"/>
  <c r="N85" i="9" s="1"/>
  <c r="H81" i="9"/>
  <c r="G81" i="9"/>
  <c r="F81" i="9"/>
  <c r="K81" i="9" s="1"/>
  <c r="E81" i="9"/>
  <c r="M79" i="9"/>
  <c r="L79" i="9"/>
  <c r="K79" i="9"/>
  <c r="I79" i="9"/>
  <c r="J79" i="9" s="1"/>
  <c r="O79" i="9" s="1"/>
  <c r="O78" i="9"/>
  <c r="M78" i="9"/>
  <c r="L78" i="9"/>
  <c r="K78" i="9"/>
  <c r="J78" i="9"/>
  <c r="I78" i="9"/>
  <c r="N78" i="9" s="1"/>
  <c r="N76" i="9"/>
  <c r="M76" i="9"/>
  <c r="L76" i="9"/>
  <c r="K76" i="9"/>
  <c r="I76" i="9"/>
  <c r="J76" i="9" s="1"/>
  <c r="O76" i="9" s="1"/>
  <c r="O75" i="9"/>
  <c r="N75" i="9"/>
  <c r="M75" i="9"/>
  <c r="L75" i="9"/>
  <c r="K75" i="9"/>
  <c r="J75" i="9"/>
  <c r="I75" i="9"/>
  <c r="M74" i="9"/>
  <c r="L74" i="9"/>
  <c r="K74" i="9"/>
  <c r="J74" i="9"/>
  <c r="O74" i="9" s="1"/>
  <c r="I74" i="9"/>
  <c r="N74" i="9" s="1"/>
  <c r="M73" i="9"/>
  <c r="L73" i="9"/>
  <c r="K73" i="9"/>
  <c r="I73" i="9"/>
  <c r="N73" i="9" s="1"/>
  <c r="M72" i="9"/>
  <c r="L72" i="9"/>
  <c r="K72" i="9"/>
  <c r="J72" i="9"/>
  <c r="O72" i="9" s="1"/>
  <c r="I72" i="9"/>
  <c r="N72" i="9" s="1"/>
  <c r="M71" i="9"/>
  <c r="L71" i="9"/>
  <c r="K71" i="9"/>
  <c r="I71" i="9"/>
  <c r="N71" i="9" s="1"/>
  <c r="M70" i="9"/>
  <c r="L70" i="9"/>
  <c r="K70" i="9"/>
  <c r="I70" i="9"/>
  <c r="J70" i="9" s="1"/>
  <c r="O70" i="9" s="1"/>
  <c r="M69" i="9"/>
  <c r="L69" i="9"/>
  <c r="K69" i="9"/>
  <c r="J69" i="9"/>
  <c r="O69" i="9" s="1"/>
  <c r="I69" i="9"/>
  <c r="N69" i="9" s="1"/>
  <c r="M68" i="9"/>
  <c r="L68" i="9"/>
  <c r="K68" i="9"/>
  <c r="I68" i="9"/>
  <c r="N67" i="9"/>
  <c r="M67" i="9"/>
  <c r="L67" i="9"/>
  <c r="K67" i="9"/>
  <c r="I67" i="9"/>
  <c r="J67" i="9" s="1"/>
  <c r="O67" i="9" s="1"/>
  <c r="N66" i="9"/>
  <c r="M66" i="9"/>
  <c r="L66" i="9"/>
  <c r="K66" i="9"/>
  <c r="J66" i="9"/>
  <c r="O66" i="9" s="1"/>
  <c r="I66" i="9"/>
  <c r="M65" i="9"/>
  <c r="L65" i="9"/>
  <c r="K65" i="9"/>
  <c r="I65" i="9"/>
  <c r="N65" i="9" s="1"/>
  <c r="M64" i="9"/>
  <c r="L64" i="9"/>
  <c r="K64" i="9"/>
  <c r="J64" i="9"/>
  <c r="O64" i="9" s="1"/>
  <c r="I64" i="9"/>
  <c r="N64" i="9" s="1"/>
  <c r="M63" i="9"/>
  <c r="L63" i="9"/>
  <c r="K63" i="9"/>
  <c r="I63" i="9"/>
  <c r="N63" i="9" s="1"/>
  <c r="M62" i="9"/>
  <c r="L62" i="9"/>
  <c r="K62" i="9"/>
  <c r="I62" i="9"/>
  <c r="J62" i="9" s="1"/>
  <c r="O62" i="9" s="1"/>
  <c r="O61" i="9"/>
  <c r="N61" i="9"/>
  <c r="M61" i="9"/>
  <c r="L61" i="9"/>
  <c r="K61" i="9"/>
  <c r="J61" i="9"/>
  <c r="I61" i="9"/>
  <c r="M60" i="9"/>
  <c r="L60" i="9"/>
  <c r="K60" i="9"/>
  <c r="I60" i="9"/>
  <c r="O59" i="9"/>
  <c r="M59" i="9"/>
  <c r="L59" i="9"/>
  <c r="K59" i="9"/>
  <c r="J59" i="9"/>
  <c r="I59" i="9"/>
  <c r="N59" i="9" s="1"/>
  <c r="M58" i="9"/>
  <c r="L58" i="9"/>
  <c r="K58" i="9"/>
  <c r="I58" i="9"/>
  <c r="J58" i="9" s="1"/>
  <c r="O58" i="9" s="1"/>
  <c r="M57" i="9"/>
  <c r="L57" i="9"/>
  <c r="K57" i="9"/>
  <c r="I57" i="9"/>
  <c r="N57" i="9" s="1"/>
  <c r="M56" i="9"/>
  <c r="L56" i="9"/>
  <c r="K56" i="9"/>
  <c r="J56" i="9"/>
  <c r="O56" i="9" s="1"/>
  <c r="I56" i="9"/>
  <c r="N56" i="9" s="1"/>
  <c r="M55" i="9"/>
  <c r="L55" i="9"/>
  <c r="K55" i="9"/>
  <c r="I55" i="9"/>
  <c r="N55" i="9" s="1"/>
  <c r="M54" i="9"/>
  <c r="L54" i="9"/>
  <c r="K54" i="9"/>
  <c r="I54" i="9"/>
  <c r="J54" i="9" s="1"/>
  <c r="O54" i="9" s="1"/>
  <c r="M53" i="9"/>
  <c r="L53" i="9"/>
  <c r="K53" i="9"/>
  <c r="I53" i="9"/>
  <c r="J53" i="9" s="1"/>
  <c r="O53" i="9" s="1"/>
  <c r="N52" i="9"/>
  <c r="M52" i="9"/>
  <c r="L52" i="9"/>
  <c r="K52" i="9"/>
  <c r="I52" i="9"/>
  <c r="J52" i="9" s="1"/>
  <c r="O52" i="9" s="1"/>
  <c r="M51" i="9"/>
  <c r="L51" i="9"/>
  <c r="K51" i="9"/>
  <c r="I51" i="9"/>
  <c r="N51" i="9" s="1"/>
  <c r="M50" i="9"/>
  <c r="L50" i="9"/>
  <c r="K50" i="9"/>
  <c r="J50" i="9"/>
  <c r="O50" i="9" s="1"/>
  <c r="I50" i="9"/>
  <c r="N50" i="9" s="1"/>
  <c r="M49" i="9"/>
  <c r="L49" i="9"/>
  <c r="K49" i="9"/>
  <c r="I49" i="9"/>
  <c r="N49" i="9" s="1"/>
  <c r="M48" i="9"/>
  <c r="L48" i="9"/>
  <c r="K48" i="9"/>
  <c r="I48" i="9"/>
  <c r="M47" i="9"/>
  <c r="L47" i="9"/>
  <c r="K47" i="9"/>
  <c r="I47" i="9"/>
  <c r="N47" i="9" s="1"/>
  <c r="M46" i="9"/>
  <c r="L46" i="9"/>
  <c r="K46" i="9"/>
  <c r="I46" i="9"/>
  <c r="J46" i="9" s="1"/>
  <c r="O46" i="9" s="1"/>
  <c r="O45" i="9"/>
  <c r="M45" i="9"/>
  <c r="L45" i="9"/>
  <c r="K45" i="9"/>
  <c r="J45" i="9"/>
  <c r="I45" i="9"/>
  <c r="N45" i="9" s="1"/>
  <c r="N44" i="9"/>
  <c r="M44" i="9"/>
  <c r="L44" i="9"/>
  <c r="K44" i="9"/>
  <c r="I44" i="9"/>
  <c r="J44" i="9" s="1"/>
  <c r="O44" i="9" s="1"/>
  <c r="O43" i="9"/>
  <c r="N43" i="9"/>
  <c r="M43" i="9"/>
  <c r="L43" i="9"/>
  <c r="K43" i="9"/>
  <c r="J43" i="9"/>
  <c r="I43" i="9"/>
  <c r="M42" i="9"/>
  <c r="L42" i="9"/>
  <c r="K42" i="9"/>
  <c r="J42" i="9"/>
  <c r="O42" i="9" s="1"/>
  <c r="I42" i="9"/>
  <c r="N42" i="9" s="1"/>
  <c r="M41" i="9"/>
  <c r="L41" i="9"/>
  <c r="K41" i="9"/>
  <c r="I41" i="9"/>
  <c r="N41" i="9" s="1"/>
  <c r="M40" i="9"/>
  <c r="L40" i="9"/>
  <c r="K40" i="9"/>
  <c r="J40" i="9"/>
  <c r="O40" i="9" s="1"/>
  <c r="I40" i="9"/>
  <c r="N40" i="9" s="1"/>
  <c r="M39" i="9"/>
  <c r="L39" i="9"/>
  <c r="K39" i="9"/>
  <c r="I39" i="9"/>
  <c r="N39" i="9" s="1"/>
  <c r="M38" i="9"/>
  <c r="L38" i="9"/>
  <c r="K38" i="9"/>
  <c r="I38" i="9"/>
  <c r="J38" i="9" s="1"/>
  <c r="O38" i="9" s="1"/>
  <c r="M37" i="9"/>
  <c r="L37" i="9"/>
  <c r="K37" i="9"/>
  <c r="J37" i="9"/>
  <c r="O37" i="9" s="1"/>
  <c r="I37" i="9"/>
  <c r="N37" i="9" s="1"/>
  <c r="M36" i="9"/>
  <c r="L36" i="9"/>
  <c r="K36" i="9"/>
  <c r="I36" i="9"/>
  <c r="N35" i="9"/>
  <c r="M35" i="9"/>
  <c r="L35" i="9"/>
  <c r="K35" i="9"/>
  <c r="I35" i="9"/>
  <c r="J35" i="9" s="1"/>
  <c r="O35" i="9" s="1"/>
  <c r="N34" i="9"/>
  <c r="M34" i="9"/>
  <c r="L34" i="9"/>
  <c r="K34" i="9"/>
  <c r="J34" i="9"/>
  <c r="O34" i="9" s="1"/>
  <c r="I34" i="9"/>
  <c r="M33" i="9"/>
  <c r="L33" i="9"/>
  <c r="K33" i="9"/>
  <c r="I33" i="9"/>
  <c r="N33" i="9" s="1"/>
  <c r="M32" i="9"/>
  <c r="L32" i="9"/>
  <c r="K32" i="9"/>
  <c r="J32" i="9"/>
  <c r="O32" i="9" s="1"/>
  <c r="I32" i="9"/>
  <c r="N32" i="9" s="1"/>
  <c r="M31" i="9"/>
  <c r="L31" i="9"/>
  <c r="K31" i="9"/>
  <c r="I31" i="9"/>
  <c r="N31" i="9" s="1"/>
  <c r="M30" i="9"/>
  <c r="L30" i="9"/>
  <c r="K30" i="9"/>
  <c r="I30" i="9"/>
  <c r="J30" i="9" s="1"/>
  <c r="O30" i="9" s="1"/>
  <c r="O29" i="9"/>
  <c r="N29" i="9"/>
  <c r="M29" i="9"/>
  <c r="L29" i="9"/>
  <c r="K29" i="9"/>
  <c r="J29" i="9"/>
  <c r="I29" i="9"/>
  <c r="M28" i="9"/>
  <c r="L28" i="9"/>
  <c r="K28" i="9"/>
  <c r="I28" i="9"/>
  <c r="O27" i="9"/>
  <c r="M27" i="9"/>
  <c r="L27" i="9"/>
  <c r="K27" i="9"/>
  <c r="J27" i="9"/>
  <c r="I27" i="9"/>
  <c r="N27" i="9" s="1"/>
  <c r="M26" i="9"/>
  <c r="L26" i="9"/>
  <c r="K26" i="9"/>
  <c r="I26" i="9"/>
  <c r="J26" i="9" s="1"/>
  <c r="O26" i="9" s="1"/>
  <c r="M25" i="9"/>
  <c r="L25" i="9"/>
  <c r="K25" i="9"/>
  <c r="I25" i="9"/>
  <c r="N25" i="9" s="1"/>
  <c r="M24" i="9"/>
  <c r="L24" i="9"/>
  <c r="K24" i="9"/>
  <c r="J24" i="9"/>
  <c r="O24" i="9" s="1"/>
  <c r="I24" i="9"/>
  <c r="N24" i="9" s="1"/>
  <c r="M23" i="9"/>
  <c r="L23" i="9"/>
  <c r="K23" i="9"/>
  <c r="I23" i="9"/>
  <c r="N23" i="9" s="1"/>
  <c r="M22" i="9"/>
  <c r="L22" i="9"/>
  <c r="K22" i="9"/>
  <c r="I22" i="9"/>
  <c r="M21" i="9"/>
  <c r="L21" i="9"/>
  <c r="K21" i="9"/>
  <c r="I21" i="9"/>
  <c r="N21" i="9" s="1"/>
  <c r="N20" i="9"/>
  <c r="M20" i="9"/>
  <c r="L20" i="9"/>
  <c r="K20" i="9"/>
  <c r="I20" i="9"/>
  <c r="J20" i="9" s="1"/>
  <c r="O20" i="9" s="1"/>
  <c r="N19" i="9"/>
  <c r="M19" i="9"/>
  <c r="L19" i="9"/>
  <c r="K19" i="9"/>
  <c r="J19" i="9"/>
  <c r="O19" i="9" s="1"/>
  <c r="I19" i="9"/>
  <c r="M18" i="9"/>
  <c r="L18" i="9"/>
  <c r="K18" i="9"/>
  <c r="I18" i="9"/>
  <c r="N18" i="9" s="1"/>
  <c r="M17" i="9"/>
  <c r="L17" i="9"/>
  <c r="K17" i="9"/>
  <c r="I17" i="9"/>
  <c r="N17" i="9" s="1"/>
  <c r="M16" i="9"/>
  <c r="L16" i="9"/>
  <c r="K16" i="9"/>
  <c r="J16" i="9"/>
  <c r="O16" i="9" s="1"/>
  <c r="I16" i="9"/>
  <c r="N16" i="9" s="1"/>
  <c r="M15" i="9"/>
  <c r="L15" i="9"/>
  <c r="K15" i="9"/>
  <c r="I15" i="9"/>
  <c r="N15" i="9" s="1"/>
  <c r="N14" i="9"/>
  <c r="M14" i="9"/>
  <c r="L14" i="9"/>
  <c r="K14" i="9"/>
  <c r="I14" i="9"/>
  <c r="J14" i="9" s="1"/>
  <c r="O14" i="9" s="1"/>
  <c r="M13" i="9"/>
  <c r="L13" i="9"/>
  <c r="K13" i="9"/>
  <c r="J13" i="9"/>
  <c r="O13" i="9" s="1"/>
  <c r="I13" i="9"/>
  <c r="N13" i="9" s="1"/>
  <c r="M12" i="9"/>
  <c r="L12" i="9"/>
  <c r="K12" i="9"/>
  <c r="I12" i="9"/>
  <c r="N11" i="9"/>
  <c r="M11" i="9"/>
  <c r="L11" i="9"/>
  <c r="K11" i="9"/>
  <c r="I11" i="9"/>
  <c r="J11" i="9" s="1"/>
  <c r="O11" i="9" s="1"/>
  <c r="N10" i="9"/>
  <c r="M10" i="9"/>
  <c r="L10" i="9"/>
  <c r="K10" i="9"/>
  <c r="J10" i="9"/>
  <c r="O10" i="9" s="1"/>
  <c r="I10" i="9"/>
  <c r="M9" i="9"/>
  <c r="L9" i="9"/>
  <c r="K9" i="9"/>
  <c r="I9" i="9"/>
  <c r="N9" i="9" s="1"/>
  <c r="M8" i="9"/>
  <c r="L8" i="9"/>
  <c r="K8" i="9"/>
  <c r="J8" i="9"/>
  <c r="I8" i="9"/>
  <c r="N96" i="9" l="1"/>
  <c r="J96" i="9"/>
  <c r="O96" i="9" s="1"/>
  <c r="N140" i="9"/>
  <c r="J140" i="9"/>
  <c r="O140" i="9" s="1"/>
  <c r="J486" i="9"/>
  <c r="O486" i="9" s="1"/>
  <c r="N486" i="9"/>
  <c r="J493" i="9"/>
  <c r="O493" i="9" s="1"/>
  <c r="N493" i="9"/>
  <c r="J660" i="9"/>
  <c r="O660" i="9" s="1"/>
  <c r="N660" i="9"/>
  <c r="N719" i="9"/>
  <c r="J719" i="9"/>
  <c r="O719" i="9" s="1"/>
  <c r="N779" i="9"/>
  <c r="J779" i="9"/>
  <c r="O779" i="9" s="1"/>
  <c r="J904" i="9"/>
  <c r="O904" i="9" s="1"/>
  <c r="N904" i="9"/>
  <c r="J18" i="9"/>
  <c r="O18" i="9" s="1"/>
  <c r="J21" i="9"/>
  <c r="O21" i="9" s="1"/>
  <c r="J51" i="9"/>
  <c r="O51" i="9" s="1"/>
  <c r="N93" i="9"/>
  <c r="J93" i="9"/>
  <c r="O93" i="9" s="1"/>
  <c r="N128" i="9"/>
  <c r="J128" i="9"/>
  <c r="O128" i="9" s="1"/>
  <c r="N167" i="9"/>
  <c r="J167" i="9"/>
  <c r="O167" i="9" s="1"/>
  <c r="J190" i="9"/>
  <c r="O190" i="9" s="1"/>
  <c r="J193" i="9"/>
  <c r="O193" i="9" s="1"/>
  <c r="N281" i="9"/>
  <c r="J281" i="9"/>
  <c r="O281" i="9" s="1"/>
  <c r="N307" i="9"/>
  <c r="J307" i="9"/>
  <c r="O307" i="9" s="1"/>
  <c r="N310" i="9"/>
  <c r="J310" i="9"/>
  <c r="O310" i="9" s="1"/>
  <c r="J335" i="9"/>
  <c r="O335" i="9" s="1"/>
  <c r="N335" i="9"/>
  <c r="N728" i="9"/>
  <c r="J728" i="9"/>
  <c r="O728" i="9" s="1"/>
  <c r="N177" i="9"/>
  <c r="J177" i="9"/>
  <c r="O177" i="9" s="1"/>
  <c r="J137" i="9"/>
  <c r="O137" i="9" s="1"/>
  <c r="N137" i="9"/>
  <c r="J401" i="9"/>
  <c r="O401" i="9" s="1"/>
  <c r="N401" i="9"/>
  <c r="N684" i="9"/>
  <c r="J684" i="9"/>
  <c r="O684" i="9" s="1"/>
  <c r="J767" i="9"/>
  <c r="O767" i="9" s="1"/>
  <c r="N767" i="9"/>
  <c r="N172" i="9"/>
  <c r="J172" i="9"/>
  <c r="O172" i="9" s="1"/>
  <c r="J262" i="9"/>
  <c r="O262" i="9" s="1"/>
  <c r="N262" i="9"/>
  <c r="J28" i="9"/>
  <c r="O28" i="9" s="1"/>
  <c r="N28" i="9"/>
  <c r="N594" i="9"/>
  <c r="J594" i="9"/>
  <c r="O594" i="9" s="1"/>
  <c r="N755" i="9"/>
  <c r="J755" i="9"/>
  <c r="O755" i="9" s="1"/>
  <c r="N26" i="9"/>
  <c r="N58" i="9"/>
  <c r="J106" i="9"/>
  <c r="O106" i="9" s="1"/>
  <c r="N106" i="9"/>
  <c r="N123" i="9"/>
  <c r="J123" i="9"/>
  <c r="O123" i="9" s="1"/>
  <c r="N162" i="9"/>
  <c r="J162" i="9"/>
  <c r="O162" i="9" s="1"/>
  <c r="N204" i="9"/>
  <c r="J204" i="9"/>
  <c r="O204" i="9" s="1"/>
  <c r="N223" i="9"/>
  <c r="J223" i="9"/>
  <c r="O223" i="9" s="1"/>
  <c r="J259" i="9"/>
  <c r="O259" i="9" s="1"/>
  <c r="N287" i="9"/>
  <c r="N797" i="9"/>
  <c r="J797" i="9"/>
  <c r="O797" i="9" s="1"/>
  <c r="N117" i="9"/>
  <c r="J117" i="9"/>
  <c r="O117" i="9" s="1"/>
  <c r="J68" i="9"/>
  <c r="O68" i="9" s="1"/>
  <c r="N68" i="9"/>
  <c r="J343" i="9"/>
  <c r="O343" i="9" s="1"/>
  <c r="N343" i="9"/>
  <c r="J95" i="9"/>
  <c r="O95" i="9" s="1"/>
  <c r="N199" i="9"/>
  <c r="J199" i="9"/>
  <c r="O199" i="9" s="1"/>
  <c r="J12" i="9"/>
  <c r="O12" i="9" s="1"/>
  <c r="N12" i="9"/>
  <c r="N98" i="9"/>
  <c r="N168" i="9"/>
  <c r="J168" i="9"/>
  <c r="O168" i="9" s="1"/>
  <c r="J181" i="9"/>
  <c r="O181" i="9" s="1"/>
  <c r="N181" i="9"/>
  <c r="N228" i="9"/>
  <c r="J228" i="9"/>
  <c r="O228" i="9" s="1"/>
  <c r="N229" i="9"/>
  <c r="J246" i="9"/>
  <c r="O246" i="9" s="1"/>
  <c r="N246" i="9"/>
  <c r="N276" i="9"/>
  <c r="N306" i="9"/>
  <c r="J306" i="9"/>
  <c r="O306" i="9" s="1"/>
  <c r="N332" i="9"/>
  <c r="J332" i="9"/>
  <c r="O332" i="9" s="1"/>
  <c r="N334" i="9"/>
  <c r="J334" i="9"/>
  <c r="O334" i="9" s="1"/>
  <c r="N364" i="9"/>
  <c r="J364" i="9"/>
  <c r="O364" i="9" s="1"/>
  <c r="J598" i="9"/>
  <c r="O598" i="9" s="1"/>
  <c r="N598" i="9"/>
  <c r="N600" i="9"/>
  <c r="J600" i="9"/>
  <c r="O600" i="9" s="1"/>
  <c r="J731" i="9"/>
  <c r="O731" i="9" s="1"/>
  <c r="N731" i="9"/>
  <c r="N224" i="9"/>
  <c r="J224" i="9"/>
  <c r="O224" i="9" s="1"/>
  <c r="J36" i="9"/>
  <c r="O36" i="9" s="1"/>
  <c r="N36" i="9"/>
  <c r="J270" i="9"/>
  <c r="O270" i="9" s="1"/>
  <c r="N270" i="9"/>
  <c r="N48" i="9"/>
  <c r="J48" i="9"/>
  <c r="O48" i="9" s="1"/>
  <c r="J60" i="9"/>
  <c r="O60" i="9" s="1"/>
  <c r="N60" i="9"/>
  <c r="J272" i="9"/>
  <c r="O272" i="9" s="1"/>
  <c r="J606" i="9"/>
  <c r="O606" i="9" s="1"/>
  <c r="N606" i="9"/>
  <c r="N53" i="9"/>
  <c r="N121" i="9"/>
  <c r="N131" i="9"/>
  <c r="J131" i="9"/>
  <c r="O131" i="9" s="1"/>
  <c r="N132" i="9"/>
  <c r="N194" i="9"/>
  <c r="J194" i="9"/>
  <c r="O194" i="9" s="1"/>
  <c r="N213" i="9"/>
  <c r="J217" i="9"/>
  <c r="O217" i="9" s="1"/>
  <c r="N277" i="9"/>
  <c r="J277" i="9"/>
  <c r="O277" i="9" s="1"/>
  <c r="J290" i="9"/>
  <c r="O290" i="9" s="1"/>
  <c r="N295" i="9"/>
  <c r="K312" i="9"/>
  <c r="J340" i="9"/>
  <c r="O340" i="9" s="1"/>
  <c r="N340" i="9"/>
  <c r="N380" i="9"/>
  <c r="J380" i="9"/>
  <c r="O380" i="9" s="1"/>
  <c r="N396" i="9"/>
  <c r="J396" i="9"/>
  <c r="O396" i="9" s="1"/>
  <c r="N452" i="9"/>
  <c r="J452" i="9"/>
  <c r="O452" i="9" s="1"/>
  <c r="N472" i="9"/>
  <c r="J472" i="9"/>
  <c r="O472" i="9" s="1"/>
  <c r="J516" i="9"/>
  <c r="O516" i="9" s="1"/>
  <c r="N516" i="9"/>
  <c r="N748" i="9"/>
  <c r="J748" i="9"/>
  <c r="O748" i="9" s="1"/>
  <c r="N207" i="9"/>
  <c r="J207" i="9"/>
  <c r="O207" i="9" s="1"/>
  <c r="N291" i="9"/>
  <c r="J291" i="9"/>
  <c r="O291" i="9" s="1"/>
  <c r="N318" i="9"/>
  <c r="J318" i="9"/>
  <c r="O318" i="9" s="1"/>
  <c r="N374" i="9"/>
  <c r="J374" i="9"/>
  <c r="O374" i="9" s="1"/>
  <c r="N925" i="9"/>
  <c r="J925" i="9"/>
  <c r="O925" i="9" s="1"/>
  <c r="J22" i="9"/>
  <c r="O22" i="9" s="1"/>
  <c r="N22" i="9"/>
  <c r="J122" i="9"/>
  <c r="O122" i="9" s="1"/>
  <c r="N122" i="9"/>
  <c r="N200" i="9"/>
  <c r="J200" i="9"/>
  <c r="O200" i="9" s="1"/>
  <c r="N254" i="9"/>
  <c r="N258" i="9"/>
  <c r="J258" i="9"/>
  <c r="O258" i="9" s="1"/>
  <c r="N265" i="9"/>
  <c r="J265" i="9"/>
  <c r="O265" i="9" s="1"/>
  <c r="J509" i="9"/>
  <c r="O509" i="9" s="1"/>
  <c r="N509" i="9"/>
  <c r="N511" i="9"/>
  <c r="J511" i="9"/>
  <c r="O511" i="9" s="1"/>
  <c r="N570" i="9"/>
  <c r="J570" i="9"/>
  <c r="O570" i="9" s="1"/>
  <c r="N586" i="9"/>
  <c r="J586" i="9"/>
  <c r="O586" i="9" s="1"/>
  <c r="N667" i="9"/>
  <c r="J667" i="9"/>
  <c r="O667" i="9" s="1"/>
  <c r="N735" i="9"/>
  <c r="J735" i="9"/>
  <c r="O735" i="9" s="1"/>
  <c r="J382" i="9"/>
  <c r="O382" i="9" s="1"/>
  <c r="N382" i="9"/>
  <c r="N405" i="9"/>
  <c r="J405" i="9"/>
  <c r="O405" i="9" s="1"/>
  <c r="N439" i="9"/>
  <c r="J439" i="9"/>
  <c r="O439" i="9" s="1"/>
  <c r="N444" i="9"/>
  <c r="J444" i="9"/>
  <c r="O444" i="9" s="1"/>
  <c r="J538" i="9"/>
  <c r="O538" i="9" s="1"/>
  <c r="N538" i="9"/>
  <c r="J582" i="9"/>
  <c r="O582" i="9" s="1"/>
  <c r="N582" i="9"/>
  <c r="J629" i="9"/>
  <c r="O629" i="9" s="1"/>
  <c r="N629" i="9"/>
  <c r="J636" i="9"/>
  <c r="O636" i="9" s="1"/>
  <c r="N636" i="9"/>
  <c r="N689" i="9"/>
  <c r="J689" i="9"/>
  <c r="O689" i="9" s="1"/>
  <c r="N703" i="9"/>
  <c r="J703" i="9"/>
  <c r="O703" i="9" s="1"/>
  <c r="N765" i="9"/>
  <c r="J765" i="9"/>
  <c r="O765" i="9" s="1"/>
  <c r="J823" i="9"/>
  <c r="O823" i="9" s="1"/>
  <c r="N823" i="9"/>
  <c r="N832" i="9"/>
  <c r="J832" i="9"/>
  <c r="O832" i="9" s="1"/>
  <c r="N913" i="9"/>
  <c r="J913" i="9"/>
  <c r="O913" i="9" s="1"/>
  <c r="N477" i="9"/>
  <c r="J477" i="9"/>
  <c r="O477" i="9" s="1"/>
  <c r="N513" i="9"/>
  <c r="J513" i="9"/>
  <c r="O513" i="9" s="1"/>
  <c r="J612" i="9"/>
  <c r="O612" i="9" s="1"/>
  <c r="N612" i="9"/>
  <c r="N781" i="9"/>
  <c r="J781" i="9"/>
  <c r="O781" i="9" s="1"/>
  <c r="N827" i="9"/>
  <c r="J827" i="9"/>
  <c r="O827" i="9" s="1"/>
  <c r="I81" i="9"/>
  <c r="N81" i="9" s="1"/>
  <c r="M81" i="9"/>
  <c r="M158" i="9"/>
  <c r="I389" i="9"/>
  <c r="N389" i="9" s="1"/>
  <c r="J347" i="9"/>
  <c r="O347" i="9" s="1"/>
  <c r="J366" i="9"/>
  <c r="O366" i="9" s="1"/>
  <c r="N371" i="9"/>
  <c r="J371" i="9"/>
  <c r="O371" i="9" s="1"/>
  <c r="J387" i="9"/>
  <c r="O387" i="9" s="1"/>
  <c r="I466" i="9"/>
  <c r="N466" i="9" s="1"/>
  <c r="N427" i="9"/>
  <c r="J427" i="9"/>
  <c r="O427" i="9" s="1"/>
  <c r="N576" i="9"/>
  <c r="J576" i="9"/>
  <c r="O576" i="9" s="1"/>
  <c r="N595" i="9"/>
  <c r="J595" i="9"/>
  <c r="O595" i="9" s="1"/>
  <c r="N679" i="9"/>
  <c r="J679" i="9"/>
  <c r="O679" i="9" s="1"/>
  <c r="N681" i="9"/>
  <c r="J681" i="9"/>
  <c r="O681" i="9" s="1"/>
  <c r="J718" i="9"/>
  <c r="O718" i="9" s="1"/>
  <c r="N718" i="9"/>
  <c r="N752" i="9"/>
  <c r="J752" i="9"/>
  <c r="O752" i="9" s="1"/>
  <c r="N754" i="9"/>
  <c r="J754" i="9"/>
  <c r="O754" i="9" s="1"/>
  <c r="J901" i="9"/>
  <c r="O901" i="9" s="1"/>
  <c r="J441" i="9"/>
  <c r="O441" i="9" s="1"/>
  <c r="N441" i="9"/>
  <c r="J530" i="9"/>
  <c r="O530" i="9" s="1"/>
  <c r="N530" i="9"/>
  <c r="J572" i="9"/>
  <c r="O572" i="9" s="1"/>
  <c r="N572" i="9"/>
  <c r="J645" i="9"/>
  <c r="O645" i="9" s="1"/>
  <c r="N645" i="9"/>
  <c r="N762" i="9"/>
  <c r="J762" i="9"/>
  <c r="O762" i="9" s="1"/>
  <c r="N806" i="9"/>
  <c r="J806" i="9"/>
  <c r="O806" i="9" s="1"/>
  <c r="N843" i="9"/>
  <c r="J843" i="9"/>
  <c r="O843" i="9" s="1"/>
  <c r="N99" i="9"/>
  <c r="N187" i="9"/>
  <c r="N221" i="9"/>
  <c r="N301" i="9"/>
  <c r="J424" i="9"/>
  <c r="O424" i="9" s="1"/>
  <c r="N424" i="9"/>
  <c r="N523" i="9"/>
  <c r="K543" i="9"/>
  <c r="J635" i="9"/>
  <c r="O635" i="9" s="1"/>
  <c r="J654" i="9"/>
  <c r="O654" i="9" s="1"/>
  <c r="J702" i="9"/>
  <c r="O702" i="9" s="1"/>
  <c r="N702" i="9"/>
  <c r="J764" i="9"/>
  <c r="O764" i="9" s="1"/>
  <c r="J772" i="9"/>
  <c r="O772" i="9" s="1"/>
  <c r="N772" i="9"/>
  <c r="N785" i="9"/>
  <c r="N809" i="9"/>
  <c r="J831" i="9"/>
  <c r="O831" i="9" s="1"/>
  <c r="N831" i="9"/>
  <c r="J840" i="9"/>
  <c r="O840" i="9" s="1"/>
  <c r="J848" i="9"/>
  <c r="O848" i="9" s="1"/>
  <c r="N848" i="9"/>
  <c r="J855" i="9"/>
  <c r="J912" i="9"/>
  <c r="O912" i="9" s="1"/>
  <c r="N912" i="9"/>
  <c r="K928" i="9"/>
  <c r="J256" i="9"/>
  <c r="O256" i="9" s="1"/>
  <c r="J339" i="9"/>
  <c r="O339" i="9" s="1"/>
  <c r="J352" i="9"/>
  <c r="O352" i="9" s="1"/>
  <c r="J363" i="9"/>
  <c r="O363" i="9" s="1"/>
  <c r="N431" i="9"/>
  <c r="J431" i="9"/>
  <c r="O431" i="9" s="1"/>
  <c r="J461" i="9"/>
  <c r="O461" i="9" s="1"/>
  <c r="N461" i="9"/>
  <c r="N692" i="9"/>
  <c r="J692" i="9"/>
  <c r="O692" i="9" s="1"/>
  <c r="J734" i="9"/>
  <c r="O734" i="9" s="1"/>
  <c r="N734" i="9"/>
  <c r="N835" i="9"/>
  <c r="J835" i="9"/>
  <c r="O835" i="9" s="1"/>
  <c r="N342" i="9"/>
  <c r="J344" i="9"/>
  <c r="O344" i="9" s="1"/>
  <c r="N397" i="9"/>
  <c r="J397" i="9"/>
  <c r="O397" i="9" s="1"/>
  <c r="J433" i="9"/>
  <c r="O433" i="9" s="1"/>
  <c r="N435" i="9"/>
  <c r="J435" i="9"/>
  <c r="O435" i="9" s="1"/>
  <c r="M466" i="9"/>
  <c r="J484" i="9"/>
  <c r="O484" i="9" s="1"/>
  <c r="N505" i="9"/>
  <c r="J505" i="9"/>
  <c r="O505" i="9" s="1"/>
  <c r="J517" i="9"/>
  <c r="O517" i="9" s="1"/>
  <c r="N517" i="9"/>
  <c r="N519" i="9"/>
  <c r="J519" i="9"/>
  <c r="O519" i="9" s="1"/>
  <c r="N533" i="9"/>
  <c r="J547" i="9"/>
  <c r="O547" i="9" s="1"/>
  <c r="N548" i="9"/>
  <c r="J564" i="9"/>
  <c r="O564" i="9" s="1"/>
  <c r="N564" i="9"/>
  <c r="N573" i="9"/>
  <c r="J573" i="9"/>
  <c r="O573" i="9" s="1"/>
  <c r="J611" i="9"/>
  <c r="O611" i="9" s="1"/>
  <c r="J644" i="9"/>
  <c r="O644" i="9" s="1"/>
  <c r="N644" i="9"/>
  <c r="N651" i="9"/>
  <c r="J651" i="9"/>
  <c r="O651" i="9" s="1"/>
  <c r="J661" i="9"/>
  <c r="O661" i="9" s="1"/>
  <c r="N661" i="9"/>
  <c r="N668" i="9"/>
  <c r="J668" i="9"/>
  <c r="O668" i="9" s="1"/>
  <c r="N724" i="9"/>
  <c r="J724" i="9"/>
  <c r="O724" i="9" s="1"/>
  <c r="N749" i="9"/>
  <c r="J749" i="9"/>
  <c r="O749" i="9" s="1"/>
  <c r="N795" i="9"/>
  <c r="J795" i="9"/>
  <c r="O795" i="9" s="1"/>
  <c r="J800" i="9"/>
  <c r="O800" i="9" s="1"/>
  <c r="J807" i="9"/>
  <c r="O807" i="9" s="1"/>
  <c r="N807" i="9"/>
  <c r="J837" i="9"/>
  <c r="O837" i="9" s="1"/>
  <c r="N837" i="9"/>
  <c r="N844" i="9"/>
  <c r="J844" i="9"/>
  <c r="O844" i="9" s="1"/>
  <c r="N889" i="9"/>
  <c r="J889" i="9"/>
  <c r="O889" i="9" s="1"/>
  <c r="N558" i="9"/>
  <c r="N563" i="9"/>
  <c r="N628" i="9"/>
  <c r="N637" i="9"/>
  <c r="N647" i="9"/>
  <c r="N653" i="9"/>
  <c r="N670" i="9"/>
  <c r="N683" i="9"/>
  <c r="N839" i="9"/>
  <c r="N857" i="9"/>
  <c r="N869" i="9"/>
  <c r="N903" i="9"/>
  <c r="N917" i="9"/>
  <c r="N375" i="9"/>
  <c r="N481" i="9"/>
  <c r="N498" i="9"/>
  <c r="N501" i="9"/>
  <c r="N506" i="9"/>
  <c r="N590" i="9"/>
  <c r="J641" i="9"/>
  <c r="O641" i="9" s="1"/>
  <c r="J657" i="9"/>
  <c r="O657" i="9" s="1"/>
  <c r="N685" i="9"/>
  <c r="J695" i="9"/>
  <c r="O695" i="9" s="1"/>
  <c r="J714" i="9"/>
  <c r="O714" i="9" s="1"/>
  <c r="N742" i="9"/>
  <c r="J803" i="9"/>
  <c r="O803" i="9" s="1"/>
  <c r="J876" i="9"/>
  <c r="O876" i="9" s="1"/>
  <c r="L928" i="9"/>
  <c r="L466" i="9"/>
  <c r="J730" i="9"/>
  <c r="O730" i="9" s="1"/>
  <c r="J740" i="9"/>
  <c r="O740" i="9" s="1"/>
  <c r="J771" i="9"/>
  <c r="O771" i="9" s="1"/>
  <c r="M928" i="9"/>
  <c r="M389" i="9"/>
  <c r="J395" i="9"/>
  <c r="O395" i="9" s="1"/>
  <c r="J403" i="9"/>
  <c r="O403" i="9" s="1"/>
  <c r="J412" i="9"/>
  <c r="O412" i="9" s="1"/>
  <c r="J420" i="9"/>
  <c r="O420" i="9" s="1"/>
  <c r="J494" i="9"/>
  <c r="O494" i="9" s="1"/>
  <c r="J529" i="9"/>
  <c r="O529" i="9" s="1"/>
  <c r="J537" i="9"/>
  <c r="O537" i="9" s="1"/>
  <c r="J554" i="9"/>
  <c r="O554" i="9" s="1"/>
  <c r="J560" i="9"/>
  <c r="O560" i="9" s="1"/>
  <c r="J625" i="9"/>
  <c r="O625" i="9" s="1"/>
  <c r="J673" i="9"/>
  <c r="O673" i="9" s="1"/>
  <c r="J787" i="9"/>
  <c r="O787" i="9" s="1"/>
  <c r="J811" i="9"/>
  <c r="O811" i="9" s="1"/>
  <c r="J825" i="9"/>
  <c r="O825" i="9" s="1"/>
  <c r="J833" i="9"/>
  <c r="O833" i="9" s="1"/>
  <c r="J892" i="9"/>
  <c r="O892" i="9" s="1"/>
  <c r="J908" i="9"/>
  <c r="O908" i="9" s="1"/>
  <c r="J327" i="9"/>
  <c r="O327" i="9" s="1"/>
  <c r="N327" i="9"/>
  <c r="N30" i="9"/>
  <c r="N38" i="9"/>
  <c r="N46" i="9"/>
  <c r="N54" i="9"/>
  <c r="N62" i="9"/>
  <c r="N70" i="9"/>
  <c r="N79" i="9"/>
  <c r="N91" i="9"/>
  <c r="N124" i="9"/>
  <c r="J163" i="9"/>
  <c r="O163" i="9" s="1"/>
  <c r="I235" i="9"/>
  <c r="N235" i="9" s="1"/>
  <c r="J9" i="9"/>
  <c r="O9" i="9" s="1"/>
  <c r="J17" i="9"/>
  <c r="O17" i="9" s="1"/>
  <c r="J25" i="9"/>
  <c r="O25" i="9" s="1"/>
  <c r="J33" i="9"/>
  <c r="O33" i="9" s="1"/>
  <c r="J41" i="9"/>
  <c r="O41" i="9" s="1"/>
  <c r="J49" i="9"/>
  <c r="O49" i="9" s="1"/>
  <c r="J57" i="9"/>
  <c r="O57" i="9" s="1"/>
  <c r="J65" i="9"/>
  <c r="O65" i="9" s="1"/>
  <c r="J73" i="9"/>
  <c r="O73" i="9" s="1"/>
  <c r="L81" i="9"/>
  <c r="N90" i="9"/>
  <c r="J111" i="9"/>
  <c r="O111" i="9" s="1"/>
  <c r="J116" i="9"/>
  <c r="O116" i="9" s="1"/>
  <c r="J126" i="9"/>
  <c r="O126" i="9" s="1"/>
  <c r="J139" i="9"/>
  <c r="O139" i="9" s="1"/>
  <c r="N165" i="9"/>
  <c r="J176" i="9"/>
  <c r="O176" i="9" s="1"/>
  <c r="N197" i="9"/>
  <c r="J215" i="9"/>
  <c r="O215" i="9" s="1"/>
  <c r="J264" i="9"/>
  <c r="O264" i="9" s="1"/>
  <c r="J280" i="9"/>
  <c r="O280" i="9" s="1"/>
  <c r="N280" i="9"/>
  <c r="J304" i="9"/>
  <c r="O304" i="9" s="1"/>
  <c r="N304" i="9"/>
  <c r="J345" i="9"/>
  <c r="O345" i="9" s="1"/>
  <c r="N345" i="9"/>
  <c r="J377" i="9"/>
  <c r="O377" i="9" s="1"/>
  <c r="N377" i="9"/>
  <c r="N626" i="9"/>
  <c r="J626" i="9"/>
  <c r="O626" i="9" s="1"/>
  <c r="J63" i="9"/>
  <c r="O63" i="9" s="1"/>
  <c r="J71" i="9"/>
  <c r="O71" i="9" s="1"/>
  <c r="J92" i="9"/>
  <c r="O92" i="9" s="1"/>
  <c r="J248" i="9"/>
  <c r="O248" i="9" s="1"/>
  <c r="N298" i="9"/>
  <c r="J298" i="9"/>
  <c r="O298" i="9" s="1"/>
  <c r="N648" i="9"/>
  <c r="J648" i="9"/>
  <c r="O648" i="9" s="1"/>
  <c r="J101" i="9"/>
  <c r="O101" i="9" s="1"/>
  <c r="J110" i="9"/>
  <c r="O110" i="9" s="1"/>
  <c r="N130" i="9"/>
  <c r="N148" i="9"/>
  <c r="N163" i="9"/>
  <c r="J166" i="9"/>
  <c r="O166" i="9" s="1"/>
  <c r="J175" i="9"/>
  <c r="O175" i="9" s="1"/>
  <c r="N195" i="9"/>
  <c r="J198" i="9"/>
  <c r="O198" i="9" s="1"/>
  <c r="N206" i="9"/>
  <c r="J206" i="9"/>
  <c r="O206" i="9" s="1"/>
  <c r="N214" i="9"/>
  <c r="J214" i="9"/>
  <c r="O214" i="9" s="1"/>
  <c r="N227" i="9"/>
  <c r="J240" i="9"/>
  <c r="O240" i="9" s="1"/>
  <c r="N263" i="9"/>
  <c r="J263" i="9"/>
  <c r="O263" i="9" s="1"/>
  <c r="N289" i="9"/>
  <c r="J289" i="9"/>
  <c r="O289" i="9" s="1"/>
  <c r="J321" i="9"/>
  <c r="O321" i="9" s="1"/>
  <c r="N321" i="9"/>
  <c r="J338" i="9"/>
  <c r="O338" i="9" s="1"/>
  <c r="J370" i="9"/>
  <c r="O370" i="9" s="1"/>
  <c r="N230" i="9"/>
  <c r="J230" i="9"/>
  <c r="O230" i="9" s="1"/>
  <c r="J31" i="9"/>
  <c r="O31" i="9" s="1"/>
  <c r="J39" i="9"/>
  <c r="O39" i="9" s="1"/>
  <c r="J47" i="9"/>
  <c r="O47" i="9" s="1"/>
  <c r="N222" i="9"/>
  <c r="J222" i="9"/>
  <c r="O222" i="9" s="1"/>
  <c r="I158" i="9"/>
  <c r="N158" i="9" s="1"/>
  <c r="K158" i="9"/>
  <c r="N255" i="9"/>
  <c r="J255" i="9"/>
  <c r="O255" i="9" s="1"/>
  <c r="N317" i="9"/>
  <c r="J317" i="9"/>
  <c r="O317" i="9" s="1"/>
  <c r="J361" i="9"/>
  <c r="O361" i="9" s="1"/>
  <c r="N361" i="9"/>
  <c r="J15" i="9"/>
  <c r="O15" i="9" s="1"/>
  <c r="J23" i="9"/>
  <c r="O23" i="9" s="1"/>
  <c r="J55" i="9"/>
  <c r="O55" i="9" s="1"/>
  <c r="J119" i="9"/>
  <c r="O119" i="9" s="1"/>
  <c r="J184" i="9"/>
  <c r="O184" i="9" s="1"/>
  <c r="N8" i="9"/>
  <c r="J85" i="9"/>
  <c r="J109" i="9"/>
  <c r="O109" i="9" s="1"/>
  <c r="J118" i="9"/>
  <c r="O118" i="9" s="1"/>
  <c r="N138" i="9"/>
  <c r="N171" i="9"/>
  <c r="J174" i="9"/>
  <c r="O174" i="9" s="1"/>
  <c r="J183" i="9"/>
  <c r="O183" i="9" s="1"/>
  <c r="N203" i="9"/>
  <c r="N211" i="9"/>
  <c r="N247" i="9"/>
  <c r="J247" i="9"/>
  <c r="O247" i="9" s="1"/>
  <c r="J331" i="9"/>
  <c r="O331" i="9" s="1"/>
  <c r="J87" i="9"/>
  <c r="O87" i="9" s="1"/>
  <c r="J125" i="9"/>
  <c r="O125" i="9" s="1"/>
  <c r="J134" i="9"/>
  <c r="O134" i="9" s="1"/>
  <c r="N271" i="9"/>
  <c r="J271" i="9"/>
  <c r="O271" i="9" s="1"/>
  <c r="O8" i="9"/>
  <c r="N114" i="9"/>
  <c r="N146" i="9"/>
  <c r="N155" i="9"/>
  <c r="N189" i="9"/>
  <c r="I312" i="9"/>
  <c r="N312" i="9" s="1"/>
  <c r="N239" i="9"/>
  <c r="J239" i="9"/>
  <c r="N252" i="9"/>
  <c r="J294" i="9"/>
  <c r="O294" i="9" s="1"/>
  <c r="N489" i="9"/>
  <c r="J489" i="9"/>
  <c r="O489" i="9" s="1"/>
  <c r="N520" i="9"/>
  <c r="J520" i="9"/>
  <c r="O520" i="9" s="1"/>
  <c r="N526" i="9"/>
  <c r="J526" i="9"/>
  <c r="O526" i="9" s="1"/>
  <c r="N593" i="9"/>
  <c r="J593" i="9"/>
  <c r="O593" i="9" s="1"/>
  <c r="N599" i="9"/>
  <c r="J599" i="9"/>
  <c r="O599" i="9" s="1"/>
  <c r="N632" i="9"/>
  <c r="J632" i="9"/>
  <c r="O632" i="9" s="1"/>
  <c r="J758" i="9"/>
  <c r="O758" i="9" s="1"/>
  <c r="N758" i="9"/>
  <c r="J872" i="9"/>
  <c r="O872" i="9" s="1"/>
  <c r="N872" i="9"/>
  <c r="N891" i="9"/>
  <c r="J891" i="9"/>
  <c r="O891" i="9" s="1"/>
  <c r="N907" i="9"/>
  <c r="J907" i="9"/>
  <c r="O907" i="9" s="1"/>
  <c r="N284" i="9"/>
  <c r="J284" i="9"/>
  <c r="O284" i="9" s="1"/>
  <c r="J293" i="9"/>
  <c r="O293" i="9" s="1"/>
  <c r="J302" i="9"/>
  <c r="O302" i="9" s="1"/>
  <c r="J337" i="9"/>
  <c r="O337" i="9" s="1"/>
  <c r="N337" i="9"/>
  <c r="N351" i="9"/>
  <c r="N367" i="9"/>
  <c r="N383" i="9"/>
  <c r="J394" i="9"/>
  <c r="O394" i="9" s="1"/>
  <c r="N394" i="9"/>
  <c r="J410" i="9"/>
  <c r="O410" i="9" s="1"/>
  <c r="N410" i="9"/>
  <c r="J426" i="9"/>
  <c r="O426" i="9" s="1"/>
  <c r="N426" i="9"/>
  <c r="J442" i="9"/>
  <c r="O442" i="9" s="1"/>
  <c r="N442" i="9"/>
  <c r="J458" i="9"/>
  <c r="O458" i="9" s="1"/>
  <c r="N458" i="9"/>
  <c r="J483" i="9"/>
  <c r="O483" i="9" s="1"/>
  <c r="N483" i="9"/>
  <c r="J495" i="9"/>
  <c r="O495" i="9" s="1"/>
  <c r="N528" i="9"/>
  <c r="J528" i="9"/>
  <c r="O528" i="9" s="1"/>
  <c r="N867" i="9"/>
  <c r="J867" i="9"/>
  <c r="O867" i="9" s="1"/>
  <c r="J288" i="9"/>
  <c r="O288" i="9" s="1"/>
  <c r="N288" i="9"/>
  <c r="O316" i="9"/>
  <c r="J353" i="9"/>
  <c r="O353" i="9" s="1"/>
  <c r="N353" i="9"/>
  <c r="J369" i="9"/>
  <c r="O369" i="9" s="1"/>
  <c r="N369" i="9"/>
  <c r="J386" i="9"/>
  <c r="O386" i="9" s="1"/>
  <c r="N386" i="9"/>
  <c r="N688" i="9"/>
  <c r="J688" i="9"/>
  <c r="O688" i="9" s="1"/>
  <c r="N292" i="9"/>
  <c r="J292" i="9"/>
  <c r="O292" i="9" s="1"/>
  <c r="J346" i="9"/>
  <c r="O346" i="9" s="1"/>
  <c r="J362" i="9"/>
  <c r="O362" i="9" s="1"/>
  <c r="J378" i="9"/>
  <c r="O378" i="9" s="1"/>
  <c r="N561" i="9"/>
  <c r="J561" i="9"/>
  <c r="O561" i="9" s="1"/>
  <c r="N567" i="9"/>
  <c r="J567" i="9"/>
  <c r="O567" i="9" s="1"/>
  <c r="N666" i="9"/>
  <c r="J666" i="9"/>
  <c r="O666" i="9" s="1"/>
  <c r="J296" i="9"/>
  <c r="O296" i="9" s="1"/>
  <c r="N296" i="9"/>
  <c r="J329" i="9"/>
  <c r="O329" i="9" s="1"/>
  <c r="N329" i="9"/>
  <c r="N400" i="9"/>
  <c r="N416" i="9"/>
  <c r="N432" i="9"/>
  <c r="N448" i="9"/>
  <c r="N473" i="9"/>
  <c r="N656" i="9"/>
  <c r="J656" i="9"/>
  <c r="O656" i="9" s="1"/>
  <c r="N300" i="9"/>
  <c r="J300" i="9"/>
  <c r="O300" i="9" s="1"/>
  <c r="N309" i="9"/>
  <c r="J309" i="9"/>
  <c r="O309" i="9" s="1"/>
  <c r="J402" i="9"/>
  <c r="O402" i="9" s="1"/>
  <c r="N402" i="9"/>
  <c r="J418" i="9"/>
  <c r="O418" i="9" s="1"/>
  <c r="N418" i="9"/>
  <c r="J434" i="9"/>
  <c r="O434" i="9" s="1"/>
  <c r="N434" i="9"/>
  <c r="J450" i="9"/>
  <c r="O450" i="9" s="1"/>
  <c r="N450" i="9"/>
  <c r="J475" i="9"/>
  <c r="O475" i="9" s="1"/>
  <c r="N475" i="9"/>
  <c r="J490" i="9"/>
  <c r="O490" i="9" s="1"/>
  <c r="N490" i="9"/>
  <c r="N502" i="9"/>
  <c r="J502" i="9"/>
  <c r="O502" i="9" s="1"/>
  <c r="N510" i="9"/>
  <c r="J510" i="9"/>
  <c r="O510" i="9" s="1"/>
  <c r="N642" i="9"/>
  <c r="J642" i="9"/>
  <c r="O642" i="9" s="1"/>
  <c r="N658" i="9"/>
  <c r="J658" i="9"/>
  <c r="O658" i="9" s="1"/>
  <c r="J325" i="9"/>
  <c r="O325" i="9" s="1"/>
  <c r="J333" i="9"/>
  <c r="O333" i="9" s="1"/>
  <c r="J341" i="9"/>
  <c r="O341" i="9" s="1"/>
  <c r="J349" i="9"/>
  <c r="O349" i="9" s="1"/>
  <c r="J357" i="9"/>
  <c r="O357" i="9" s="1"/>
  <c r="J365" i="9"/>
  <c r="O365" i="9" s="1"/>
  <c r="J373" i="9"/>
  <c r="O373" i="9" s="1"/>
  <c r="J381" i="9"/>
  <c r="O381" i="9" s="1"/>
  <c r="J398" i="9"/>
  <c r="O398" i="9" s="1"/>
  <c r="J406" i="9"/>
  <c r="O406" i="9" s="1"/>
  <c r="J414" i="9"/>
  <c r="O414" i="9" s="1"/>
  <c r="J422" i="9"/>
  <c r="O422" i="9" s="1"/>
  <c r="J430" i="9"/>
  <c r="O430" i="9" s="1"/>
  <c r="J438" i="9"/>
  <c r="O438" i="9" s="1"/>
  <c r="J446" i="9"/>
  <c r="O446" i="9" s="1"/>
  <c r="J454" i="9"/>
  <c r="O454" i="9" s="1"/>
  <c r="J463" i="9"/>
  <c r="O463" i="9" s="1"/>
  <c r="I543" i="9"/>
  <c r="N543" i="9" s="1"/>
  <c r="J471" i="9"/>
  <c r="O471" i="9" s="1"/>
  <c r="J479" i="9"/>
  <c r="O479" i="9" s="1"/>
  <c r="J487" i="9"/>
  <c r="O487" i="9" s="1"/>
  <c r="J496" i="9"/>
  <c r="O496" i="9" s="1"/>
  <c r="J503" i="9"/>
  <c r="O503" i="9" s="1"/>
  <c r="J512" i="9"/>
  <c r="O512" i="9" s="1"/>
  <c r="N553" i="9"/>
  <c r="J553" i="9"/>
  <c r="O553" i="9" s="1"/>
  <c r="N559" i="9"/>
  <c r="J559" i="9"/>
  <c r="O559" i="9" s="1"/>
  <c r="N585" i="9"/>
  <c r="J585" i="9"/>
  <c r="O585" i="9" s="1"/>
  <c r="N591" i="9"/>
  <c r="J591" i="9"/>
  <c r="O591" i="9" s="1"/>
  <c r="N618" i="9"/>
  <c r="J618" i="9"/>
  <c r="O618" i="9" s="1"/>
  <c r="J856" i="9"/>
  <c r="O856" i="9" s="1"/>
  <c r="N856" i="9"/>
  <c r="N875" i="9"/>
  <c r="J875" i="9"/>
  <c r="O875" i="9" s="1"/>
  <c r="N518" i="9"/>
  <c r="J518" i="9"/>
  <c r="O518" i="9" s="1"/>
  <c r="I697" i="9"/>
  <c r="N697" i="9" s="1"/>
  <c r="N624" i="9"/>
  <c r="J624" i="9"/>
  <c r="N640" i="9"/>
  <c r="J640" i="9"/>
  <c r="O640" i="9" s="1"/>
  <c r="N664" i="9"/>
  <c r="J664" i="9"/>
  <c r="O664" i="9" s="1"/>
  <c r="N674" i="9"/>
  <c r="J674" i="9"/>
  <c r="O674" i="9" s="1"/>
  <c r="N769" i="9"/>
  <c r="J769" i="9"/>
  <c r="O769" i="9" s="1"/>
  <c r="N499" i="9"/>
  <c r="N534" i="9"/>
  <c r="J534" i="9"/>
  <c r="O534" i="9" s="1"/>
  <c r="N569" i="9"/>
  <c r="J569" i="9"/>
  <c r="O569" i="9" s="1"/>
  <c r="N575" i="9"/>
  <c r="J575" i="9"/>
  <c r="O575" i="9" s="1"/>
  <c r="N601" i="9"/>
  <c r="J601" i="9"/>
  <c r="O601" i="9" s="1"/>
  <c r="N607" i="9"/>
  <c r="J607" i="9"/>
  <c r="O607" i="9" s="1"/>
  <c r="J888" i="9"/>
  <c r="O888" i="9" s="1"/>
  <c r="N888" i="9"/>
  <c r="N680" i="9"/>
  <c r="J680" i="9"/>
  <c r="O680" i="9" s="1"/>
  <c r="N690" i="9"/>
  <c r="J690" i="9"/>
  <c r="O690" i="9" s="1"/>
  <c r="J864" i="9"/>
  <c r="O864" i="9" s="1"/>
  <c r="N864" i="9"/>
  <c r="N883" i="9"/>
  <c r="J883" i="9"/>
  <c r="O883" i="9" s="1"/>
  <c r="N536" i="9"/>
  <c r="J536" i="9"/>
  <c r="O536" i="9" s="1"/>
  <c r="N551" i="9"/>
  <c r="J551" i="9"/>
  <c r="O551" i="9" s="1"/>
  <c r="N577" i="9"/>
  <c r="J577" i="9"/>
  <c r="O577" i="9" s="1"/>
  <c r="N583" i="9"/>
  <c r="J583" i="9"/>
  <c r="O583" i="9" s="1"/>
  <c r="N609" i="9"/>
  <c r="J609" i="9"/>
  <c r="O609" i="9" s="1"/>
  <c r="N615" i="9"/>
  <c r="J615" i="9"/>
  <c r="O615" i="9" s="1"/>
  <c r="J750" i="9"/>
  <c r="O750" i="9" s="1"/>
  <c r="N750" i="9"/>
  <c r="J799" i="9"/>
  <c r="O799" i="9" s="1"/>
  <c r="N799" i="9"/>
  <c r="N859" i="9"/>
  <c r="J859" i="9"/>
  <c r="O859" i="9" s="1"/>
  <c r="I620" i="9"/>
  <c r="N620" i="9" s="1"/>
  <c r="N634" i="9"/>
  <c r="J634" i="9"/>
  <c r="O634" i="9" s="1"/>
  <c r="N650" i="9"/>
  <c r="J650" i="9"/>
  <c r="O650" i="9" s="1"/>
  <c r="N672" i="9"/>
  <c r="J672" i="9"/>
  <c r="O672" i="9" s="1"/>
  <c r="N682" i="9"/>
  <c r="J682" i="9"/>
  <c r="O682" i="9" s="1"/>
  <c r="N842" i="9"/>
  <c r="J842" i="9"/>
  <c r="O842" i="9" s="1"/>
  <c r="J880" i="9"/>
  <c r="O880" i="9" s="1"/>
  <c r="N880" i="9"/>
  <c r="N713" i="9"/>
  <c r="J713" i="9"/>
  <c r="O713" i="9" s="1"/>
  <c r="N737" i="9"/>
  <c r="J737" i="9"/>
  <c r="O737" i="9" s="1"/>
  <c r="N786" i="9"/>
  <c r="J786" i="9"/>
  <c r="O786" i="9" s="1"/>
  <c r="N818" i="9"/>
  <c r="J818" i="9"/>
  <c r="O818" i="9" s="1"/>
  <c r="N899" i="9"/>
  <c r="J899" i="9"/>
  <c r="O899" i="9" s="1"/>
  <c r="N761" i="9"/>
  <c r="J761" i="9"/>
  <c r="O761" i="9" s="1"/>
  <c r="I851" i="9"/>
  <c r="N851" i="9" s="1"/>
  <c r="N778" i="9"/>
  <c r="J778" i="9"/>
  <c r="N802" i="9"/>
  <c r="J802" i="9"/>
  <c r="O802" i="9" s="1"/>
  <c r="N815" i="9"/>
  <c r="N826" i="9"/>
  <c r="J826" i="9"/>
  <c r="O826" i="9" s="1"/>
  <c r="N915" i="9"/>
  <c r="J915" i="9"/>
  <c r="O915" i="9" s="1"/>
  <c r="N705" i="9"/>
  <c r="J705" i="9"/>
  <c r="O705" i="9" s="1"/>
  <c r="N729" i="9"/>
  <c r="J729" i="9"/>
  <c r="O729" i="9" s="1"/>
  <c r="I928" i="9"/>
  <c r="N928" i="9" s="1"/>
  <c r="N923" i="9"/>
  <c r="J923" i="9"/>
  <c r="O923" i="9" s="1"/>
  <c r="I774" i="9"/>
  <c r="N774" i="9" s="1"/>
  <c r="N726" i="9"/>
  <c r="N753" i="9"/>
  <c r="J753" i="9"/>
  <c r="O753" i="9" s="1"/>
  <c r="N834" i="9"/>
  <c r="J834" i="9"/>
  <c r="O834" i="9" s="1"/>
  <c r="N794" i="9"/>
  <c r="J794" i="9"/>
  <c r="O794" i="9" s="1"/>
  <c r="N721" i="9"/>
  <c r="J721" i="9"/>
  <c r="O721" i="9" s="1"/>
  <c r="N745" i="9"/>
  <c r="J745" i="9"/>
  <c r="O745" i="9" s="1"/>
  <c r="N791" i="9"/>
  <c r="N810" i="9"/>
  <c r="J810" i="9"/>
  <c r="O810" i="9" s="1"/>
  <c r="N814" i="9"/>
  <c r="N822" i="9"/>
  <c r="N830" i="9"/>
  <c r="N838" i="9"/>
  <c r="N846" i="9"/>
  <c r="N863" i="9"/>
  <c r="N871" i="9"/>
  <c r="N879" i="9"/>
  <c r="N887" i="9"/>
  <c r="N895" i="9"/>
  <c r="O701" i="9"/>
  <c r="N789" i="9"/>
  <c r="N805" i="9"/>
  <c r="N813" i="9"/>
  <c r="N821" i="9"/>
  <c r="N829" i="9"/>
  <c r="O855" i="9"/>
  <c r="J858" i="9"/>
  <c r="O858" i="9" s="1"/>
  <c r="N862" i="9"/>
  <c r="J866" i="9"/>
  <c r="O866" i="9" s="1"/>
  <c r="N870" i="9"/>
  <c r="J874" i="9"/>
  <c r="O874" i="9" s="1"/>
  <c r="N878" i="9"/>
  <c r="J882" i="9"/>
  <c r="O882" i="9" s="1"/>
  <c r="N886" i="9"/>
  <c r="J890" i="9"/>
  <c r="O890" i="9" s="1"/>
  <c r="N894" i="9"/>
  <c r="J898" i="9"/>
  <c r="O898" i="9" s="1"/>
  <c r="N902" i="9"/>
  <c r="J906" i="9"/>
  <c r="O906" i="9" s="1"/>
  <c r="N910" i="9"/>
  <c r="J914" i="9"/>
  <c r="O914" i="9" s="1"/>
  <c r="N918" i="9"/>
  <c r="J922" i="9"/>
  <c r="O922" i="9" s="1"/>
  <c r="J620" i="9" l="1"/>
  <c r="O620" i="9" s="1"/>
  <c r="J389" i="9"/>
  <c r="O389" i="9" s="1"/>
  <c r="J851" i="9"/>
  <c r="O851" i="9" s="1"/>
  <c r="O778" i="9"/>
  <c r="J543" i="9"/>
  <c r="O543" i="9" s="1"/>
  <c r="J466" i="9"/>
  <c r="O466" i="9" s="1"/>
  <c r="J774" i="9"/>
  <c r="O774" i="9" s="1"/>
  <c r="J928" i="9"/>
  <c r="O928" i="9" s="1"/>
  <c r="J312" i="9"/>
  <c r="O312" i="9" s="1"/>
  <c r="O239" i="9"/>
  <c r="O85" i="9"/>
  <c r="J158" i="9"/>
  <c r="O158" i="9" s="1"/>
  <c r="J235" i="9"/>
  <c r="O235" i="9" s="1"/>
  <c r="J697" i="9"/>
  <c r="O697" i="9" s="1"/>
  <c r="O624" i="9"/>
  <c r="J81" i="9"/>
  <c r="O81" i="9" s="1"/>
  <c r="H81" i="8"/>
  <c r="M81" i="8" s="1"/>
  <c r="G81" i="8"/>
  <c r="F81" i="8"/>
  <c r="E81" i="8"/>
  <c r="D81" i="8"/>
  <c r="M79" i="8"/>
  <c r="L79" i="8"/>
  <c r="K79" i="8"/>
  <c r="J79" i="8"/>
  <c r="I79" i="8"/>
  <c r="N79" i="8" s="1"/>
  <c r="M78" i="8"/>
  <c r="L78" i="8"/>
  <c r="K78" i="8"/>
  <c r="J78" i="8"/>
  <c r="I78" i="8"/>
  <c r="N78" i="8" s="1"/>
  <c r="M76" i="8"/>
  <c r="L76" i="8"/>
  <c r="K76" i="8"/>
  <c r="J76" i="8"/>
  <c r="I76" i="8"/>
  <c r="N76" i="8" s="1"/>
  <c r="N75" i="8"/>
  <c r="M75" i="8"/>
  <c r="L75" i="8"/>
  <c r="K75" i="8"/>
  <c r="J75" i="8"/>
  <c r="I75" i="8"/>
  <c r="M74" i="8"/>
  <c r="L74" i="8"/>
  <c r="K74" i="8"/>
  <c r="J74" i="8"/>
  <c r="I74" i="8"/>
  <c r="N74" i="8" s="1"/>
  <c r="M73" i="8"/>
  <c r="L73" i="8"/>
  <c r="K73" i="8"/>
  <c r="J73" i="8"/>
  <c r="I73" i="8"/>
  <c r="N73" i="8" s="1"/>
  <c r="M72" i="8"/>
  <c r="L72" i="8"/>
  <c r="K72" i="8"/>
  <c r="J72" i="8"/>
  <c r="I72" i="8"/>
  <c r="N72" i="8" s="1"/>
  <c r="M71" i="8"/>
  <c r="L71" i="8"/>
  <c r="K71" i="8"/>
  <c r="J71" i="8"/>
  <c r="I71" i="8"/>
  <c r="N71" i="8" s="1"/>
  <c r="M70" i="8"/>
  <c r="L70" i="8"/>
  <c r="K70" i="8"/>
  <c r="J70" i="8"/>
  <c r="I70" i="8"/>
  <c r="N70" i="8" s="1"/>
  <c r="N69" i="8"/>
  <c r="M69" i="8"/>
  <c r="L69" i="8"/>
  <c r="K69" i="8"/>
  <c r="J69" i="8"/>
  <c r="I69" i="8"/>
  <c r="N68" i="8"/>
  <c r="M68" i="8"/>
  <c r="L68" i="8"/>
  <c r="K68" i="8"/>
  <c r="J68" i="8"/>
  <c r="I68" i="8"/>
  <c r="N67" i="8"/>
  <c r="M67" i="8"/>
  <c r="L67" i="8"/>
  <c r="K67" i="8"/>
  <c r="J67" i="8"/>
  <c r="I67" i="8"/>
  <c r="M66" i="8"/>
  <c r="L66" i="8"/>
  <c r="K66" i="8"/>
  <c r="J66" i="8"/>
  <c r="I66" i="8"/>
  <c r="N66" i="8" s="1"/>
  <c r="M65" i="8"/>
  <c r="L65" i="8"/>
  <c r="K65" i="8"/>
  <c r="J65" i="8"/>
  <c r="I65" i="8"/>
  <c r="N65" i="8" s="1"/>
  <c r="M64" i="8"/>
  <c r="L64" i="8"/>
  <c r="K64" i="8"/>
  <c r="J64" i="8"/>
  <c r="I64" i="8"/>
  <c r="N64" i="8" s="1"/>
  <c r="M63" i="8"/>
  <c r="L63" i="8"/>
  <c r="K63" i="8"/>
  <c r="J63" i="8"/>
  <c r="I63" i="8"/>
  <c r="N63" i="8" s="1"/>
  <c r="M62" i="8"/>
  <c r="L62" i="8"/>
  <c r="K62" i="8"/>
  <c r="J62" i="8"/>
  <c r="I62" i="8"/>
  <c r="N62" i="8" s="1"/>
  <c r="N61" i="8"/>
  <c r="M61" i="8"/>
  <c r="L61" i="8"/>
  <c r="K61" i="8"/>
  <c r="J61" i="8"/>
  <c r="I61" i="8"/>
  <c r="N60" i="8"/>
  <c r="M60" i="8"/>
  <c r="L60" i="8"/>
  <c r="K60" i="8"/>
  <c r="J60" i="8"/>
  <c r="I60" i="8"/>
  <c r="M59" i="8"/>
  <c r="L59" i="8"/>
  <c r="K59" i="8"/>
  <c r="J59" i="8"/>
  <c r="I59" i="8"/>
  <c r="N59" i="8" s="1"/>
  <c r="M58" i="8"/>
  <c r="L58" i="8"/>
  <c r="K58" i="8"/>
  <c r="J58" i="8"/>
  <c r="I58" i="8"/>
  <c r="N58" i="8" s="1"/>
  <c r="N57" i="8"/>
  <c r="M57" i="8"/>
  <c r="L57" i="8"/>
  <c r="K57" i="8"/>
  <c r="J57" i="8"/>
  <c r="I57" i="8"/>
  <c r="M56" i="8"/>
  <c r="L56" i="8"/>
  <c r="K56" i="8"/>
  <c r="J56" i="8"/>
  <c r="I56" i="8"/>
  <c r="N56" i="8" s="1"/>
  <c r="M55" i="8"/>
  <c r="L55" i="8"/>
  <c r="K55" i="8"/>
  <c r="J55" i="8"/>
  <c r="I55" i="8"/>
  <c r="N55" i="8" s="1"/>
  <c r="M54" i="8"/>
  <c r="L54" i="8"/>
  <c r="K54" i="8"/>
  <c r="J54" i="8"/>
  <c r="I54" i="8"/>
  <c r="N54" i="8" s="1"/>
  <c r="N53" i="8"/>
  <c r="M53" i="8"/>
  <c r="L53" i="8"/>
  <c r="K53" i="8"/>
  <c r="J53" i="8"/>
  <c r="I53" i="8"/>
  <c r="M52" i="8"/>
  <c r="L52" i="8"/>
  <c r="K52" i="8"/>
  <c r="J52" i="8"/>
  <c r="I52" i="8"/>
  <c r="N52" i="8" s="1"/>
  <c r="N51" i="8"/>
  <c r="M51" i="8"/>
  <c r="L51" i="8"/>
  <c r="K51" i="8"/>
  <c r="J51" i="8"/>
  <c r="I51" i="8"/>
  <c r="M50" i="8"/>
  <c r="L50" i="8"/>
  <c r="K50" i="8"/>
  <c r="J50" i="8"/>
  <c r="I50" i="8"/>
  <c r="N50" i="8" s="1"/>
  <c r="M49" i="8"/>
  <c r="L49" i="8"/>
  <c r="K49" i="8"/>
  <c r="J49" i="8"/>
  <c r="I49" i="8"/>
  <c r="N49" i="8" s="1"/>
  <c r="M48" i="8"/>
  <c r="L48" i="8"/>
  <c r="K48" i="8"/>
  <c r="J48" i="8"/>
  <c r="I48" i="8"/>
  <c r="N48" i="8" s="1"/>
  <c r="M47" i="8"/>
  <c r="L47" i="8"/>
  <c r="K47" i="8"/>
  <c r="J47" i="8"/>
  <c r="I47" i="8"/>
  <c r="N47" i="8" s="1"/>
  <c r="M46" i="8"/>
  <c r="L46" i="8"/>
  <c r="K46" i="8"/>
  <c r="J46" i="8"/>
  <c r="I46" i="8"/>
  <c r="N46" i="8" s="1"/>
  <c r="M45" i="8"/>
  <c r="L45" i="8"/>
  <c r="K45" i="8"/>
  <c r="J45" i="8"/>
  <c r="I45" i="8"/>
  <c r="N45" i="8" s="1"/>
  <c r="N44" i="8"/>
  <c r="M44" i="8"/>
  <c r="L44" i="8"/>
  <c r="K44" i="8"/>
  <c r="J44" i="8"/>
  <c r="I44" i="8"/>
  <c r="N43" i="8"/>
  <c r="M43" i="8"/>
  <c r="L43" i="8"/>
  <c r="K43" i="8"/>
  <c r="J43" i="8"/>
  <c r="I43" i="8"/>
  <c r="M42" i="8"/>
  <c r="L42" i="8"/>
  <c r="K42" i="8"/>
  <c r="J42" i="8"/>
  <c r="I42" i="8"/>
  <c r="N42" i="8" s="1"/>
  <c r="M41" i="8"/>
  <c r="L41" i="8"/>
  <c r="K41" i="8"/>
  <c r="J41" i="8"/>
  <c r="I41" i="8"/>
  <c r="N41" i="8" s="1"/>
  <c r="M40" i="8"/>
  <c r="L40" i="8"/>
  <c r="K40" i="8"/>
  <c r="J40" i="8"/>
  <c r="I40" i="8"/>
  <c r="N40" i="8" s="1"/>
  <c r="M39" i="8"/>
  <c r="L39" i="8"/>
  <c r="K39" i="8"/>
  <c r="J39" i="8"/>
  <c r="I39" i="8"/>
  <c r="N39" i="8" s="1"/>
  <c r="M38" i="8"/>
  <c r="L38" i="8"/>
  <c r="K38" i="8"/>
  <c r="J38" i="8"/>
  <c r="I38" i="8"/>
  <c r="N38" i="8" s="1"/>
  <c r="N37" i="8"/>
  <c r="M37" i="8"/>
  <c r="L37" i="8"/>
  <c r="K37" i="8"/>
  <c r="J37" i="8"/>
  <c r="I37" i="8"/>
  <c r="N36" i="8"/>
  <c r="M36" i="8"/>
  <c r="L36" i="8"/>
  <c r="K36" i="8"/>
  <c r="J36" i="8"/>
  <c r="I36" i="8"/>
  <c r="N35" i="8"/>
  <c r="M35" i="8"/>
  <c r="L35" i="8"/>
  <c r="K35" i="8"/>
  <c r="J35" i="8"/>
  <c r="I35" i="8"/>
  <c r="M34" i="8"/>
  <c r="L34" i="8"/>
  <c r="K34" i="8"/>
  <c r="J34" i="8"/>
  <c r="I34" i="8"/>
  <c r="N34" i="8" s="1"/>
  <c r="M33" i="8"/>
  <c r="L33" i="8"/>
  <c r="K33" i="8"/>
  <c r="J33" i="8"/>
  <c r="I33" i="8"/>
  <c r="N33" i="8" s="1"/>
  <c r="M32" i="8"/>
  <c r="L32" i="8"/>
  <c r="K32" i="8"/>
  <c r="J32" i="8"/>
  <c r="I32" i="8"/>
  <c r="N32" i="8" s="1"/>
  <c r="M31" i="8"/>
  <c r="L31" i="8"/>
  <c r="K31" i="8"/>
  <c r="J31" i="8"/>
  <c r="I31" i="8"/>
  <c r="N31" i="8" s="1"/>
  <c r="M30" i="8"/>
  <c r="L30" i="8"/>
  <c r="K30" i="8"/>
  <c r="J30" i="8"/>
  <c r="I30" i="8"/>
  <c r="N30" i="8" s="1"/>
  <c r="N29" i="8"/>
  <c r="M29" i="8"/>
  <c r="L29" i="8"/>
  <c r="K29" i="8"/>
  <c r="J29" i="8"/>
  <c r="I29" i="8"/>
  <c r="N28" i="8"/>
  <c r="M28" i="8"/>
  <c r="L28" i="8"/>
  <c r="K28" i="8"/>
  <c r="J28" i="8"/>
  <c r="I28" i="8"/>
  <c r="M27" i="8"/>
  <c r="L27" i="8"/>
  <c r="K27" i="8"/>
  <c r="J27" i="8"/>
  <c r="I27" i="8"/>
  <c r="N27" i="8" s="1"/>
  <c r="M26" i="8"/>
  <c r="L26" i="8"/>
  <c r="K26" i="8"/>
  <c r="J26" i="8"/>
  <c r="I26" i="8"/>
  <c r="N26" i="8" s="1"/>
  <c r="M25" i="8"/>
  <c r="L25" i="8"/>
  <c r="K25" i="8"/>
  <c r="J25" i="8"/>
  <c r="I25" i="8"/>
  <c r="N25" i="8" s="1"/>
  <c r="M24" i="8"/>
  <c r="L24" i="8"/>
  <c r="K24" i="8"/>
  <c r="J24" i="8"/>
  <c r="I24" i="8"/>
  <c r="N24" i="8" s="1"/>
  <c r="M23" i="8"/>
  <c r="L23" i="8"/>
  <c r="K23" i="8"/>
  <c r="J23" i="8"/>
  <c r="I23" i="8"/>
  <c r="N23" i="8" s="1"/>
  <c r="M22" i="8"/>
  <c r="L22" i="8"/>
  <c r="K22" i="8"/>
  <c r="J22" i="8"/>
  <c r="I22" i="8"/>
  <c r="N22" i="8" s="1"/>
  <c r="N21" i="8"/>
  <c r="M21" i="8"/>
  <c r="L21" i="8"/>
  <c r="K21" i="8"/>
  <c r="J21" i="8"/>
  <c r="I21" i="8"/>
  <c r="M20" i="8"/>
  <c r="L20" i="8"/>
  <c r="K20" i="8"/>
  <c r="J20" i="8"/>
  <c r="I20" i="8"/>
  <c r="N20" i="8" s="1"/>
  <c r="N19" i="8"/>
  <c r="M19" i="8"/>
  <c r="L19" i="8"/>
  <c r="K19" i="8"/>
  <c r="J19" i="8"/>
  <c r="I19" i="8"/>
  <c r="M18" i="8"/>
  <c r="L18" i="8"/>
  <c r="K18" i="8"/>
  <c r="J18" i="8"/>
  <c r="I18" i="8"/>
  <c r="N18" i="8" s="1"/>
  <c r="M17" i="8"/>
  <c r="L17" i="8"/>
  <c r="K17" i="8"/>
  <c r="J17" i="8"/>
  <c r="I17" i="8"/>
  <c r="N17" i="8" s="1"/>
  <c r="M16" i="8"/>
  <c r="L16" i="8"/>
  <c r="K16" i="8"/>
  <c r="J16" i="8"/>
  <c r="I16" i="8"/>
  <c r="N16" i="8" s="1"/>
  <c r="M15" i="8"/>
  <c r="L15" i="8"/>
  <c r="K15" i="8"/>
  <c r="J15" i="8"/>
  <c r="I15" i="8"/>
  <c r="N15" i="8" s="1"/>
  <c r="M14" i="8"/>
  <c r="L14" i="8"/>
  <c r="K14" i="8"/>
  <c r="J14" i="8"/>
  <c r="I14" i="8"/>
  <c r="N14" i="8" s="1"/>
  <c r="M13" i="8"/>
  <c r="L13" i="8"/>
  <c r="K13" i="8"/>
  <c r="J13" i="8"/>
  <c r="I13" i="8"/>
  <c r="N13" i="8" s="1"/>
  <c r="N12" i="8"/>
  <c r="M12" i="8"/>
  <c r="L12" i="8"/>
  <c r="K12" i="8"/>
  <c r="J12" i="8"/>
  <c r="I12" i="8"/>
  <c r="N11" i="8"/>
  <c r="M11" i="8"/>
  <c r="L11" i="8"/>
  <c r="K11" i="8"/>
  <c r="J11" i="8"/>
  <c r="I11" i="8"/>
  <c r="M10" i="8"/>
  <c r="L10" i="8"/>
  <c r="K10" i="8"/>
  <c r="J10" i="8"/>
  <c r="I10" i="8"/>
  <c r="N10" i="8" s="1"/>
  <c r="M9" i="8"/>
  <c r="L9" i="8"/>
  <c r="K9" i="8"/>
  <c r="J9" i="8"/>
  <c r="I9" i="8"/>
  <c r="N9" i="8" s="1"/>
  <c r="M8" i="8"/>
  <c r="L8" i="8"/>
  <c r="K8" i="8"/>
  <c r="J8" i="8"/>
  <c r="I8" i="8"/>
  <c r="J81" i="8" l="1"/>
  <c r="I81" i="8"/>
  <c r="N81" i="8" s="1"/>
  <c r="K81" i="8"/>
  <c r="L81" i="8"/>
  <c r="N8" i="8"/>
  <c r="DZ44" i="7"/>
  <c r="DS44" i="7"/>
  <c r="DC44" i="7"/>
  <c r="CV44" i="7"/>
  <c r="CF44" i="7"/>
  <c r="CD44" i="7"/>
  <c r="BN44" i="7"/>
  <c r="BG44" i="7"/>
  <c r="AQ44" i="7"/>
  <c r="AJ44" i="7"/>
  <c r="R44" i="7"/>
  <c r="P44" i="7"/>
  <c r="EO43" i="7"/>
  <c r="EO44" i="7" s="1"/>
  <c r="EN43" i="7"/>
  <c r="EN44" i="7" s="1"/>
  <c r="EM43" i="7"/>
  <c r="EM44" i="7" s="1"/>
  <c r="EL43" i="7"/>
  <c r="EL44" i="7" s="1"/>
  <c r="EK43" i="7"/>
  <c r="EK44" i="7" s="1"/>
  <c r="EJ43" i="7"/>
  <c r="EJ44" i="7" s="1"/>
  <c r="EI43" i="7"/>
  <c r="EI44" i="7" s="1"/>
  <c r="EH43" i="7"/>
  <c r="EH44" i="7" s="1"/>
  <c r="EG43" i="7"/>
  <c r="EG44" i="7" s="1"/>
  <c r="EF43" i="7"/>
  <c r="EF44" i="7" s="1"/>
  <c r="EE43" i="7"/>
  <c r="EE44" i="7" s="1"/>
  <c r="ED43" i="7"/>
  <c r="ED44" i="7" s="1"/>
  <c r="EC43" i="7"/>
  <c r="EC44" i="7" s="1"/>
  <c r="EB43" i="7"/>
  <c r="EB44" i="7" s="1"/>
  <c r="EA43" i="7"/>
  <c r="EA44" i="7" s="1"/>
  <c r="DZ43" i="7"/>
  <c r="DY43" i="7"/>
  <c r="DY44" i="7" s="1"/>
  <c r="DX43" i="7"/>
  <c r="DX44" i="7" s="1"/>
  <c r="DW43" i="7"/>
  <c r="DW44" i="7" s="1"/>
  <c r="DV43" i="7"/>
  <c r="DV44" i="7" s="1"/>
  <c r="DU43" i="7"/>
  <c r="DU44" i="7" s="1"/>
  <c r="DT43" i="7"/>
  <c r="DT44" i="7" s="1"/>
  <c r="DS43" i="7"/>
  <c r="DR43" i="7"/>
  <c r="DR44" i="7" s="1"/>
  <c r="DQ43" i="7"/>
  <c r="DQ44" i="7" s="1"/>
  <c r="DP43" i="7"/>
  <c r="DP44" i="7" s="1"/>
  <c r="DO43" i="7"/>
  <c r="DO44" i="7" s="1"/>
  <c r="DN43" i="7"/>
  <c r="DN44" i="7" s="1"/>
  <c r="DM43" i="7"/>
  <c r="DM44" i="7" s="1"/>
  <c r="DL43" i="7"/>
  <c r="DL44" i="7" s="1"/>
  <c r="DK43" i="7"/>
  <c r="DK44" i="7" s="1"/>
  <c r="DJ43" i="7"/>
  <c r="DJ44" i="7" s="1"/>
  <c r="DI43" i="7"/>
  <c r="DI44" i="7" s="1"/>
  <c r="DH43" i="7"/>
  <c r="DH44" i="7" s="1"/>
  <c r="DG43" i="7"/>
  <c r="DG44" i="7" s="1"/>
  <c r="DF43" i="7"/>
  <c r="DF44" i="7" s="1"/>
  <c r="DE43" i="7"/>
  <c r="DE44" i="7" s="1"/>
  <c r="DD43" i="7"/>
  <c r="DD44" i="7" s="1"/>
  <c r="DC43" i="7"/>
  <c r="DB43" i="7"/>
  <c r="DB44" i="7" s="1"/>
  <c r="DA43" i="7"/>
  <c r="DA44" i="7" s="1"/>
  <c r="CZ43" i="7"/>
  <c r="CZ44" i="7" s="1"/>
  <c r="CY43" i="7"/>
  <c r="CY44" i="7" s="1"/>
  <c r="CX43" i="7"/>
  <c r="CX44" i="7" s="1"/>
  <c r="CW43" i="7"/>
  <c r="CW44" i="7" s="1"/>
  <c r="CV43" i="7"/>
  <c r="CU43" i="7"/>
  <c r="CU44" i="7" s="1"/>
  <c r="CT43" i="7"/>
  <c r="CT44" i="7" s="1"/>
  <c r="CS43" i="7"/>
  <c r="CS44" i="7" s="1"/>
  <c r="CR43" i="7"/>
  <c r="CR44" i="7" s="1"/>
  <c r="CQ43" i="7"/>
  <c r="CQ44" i="7" s="1"/>
  <c r="CP43" i="7"/>
  <c r="CP44" i="7" s="1"/>
  <c r="CO43" i="7"/>
  <c r="CO44" i="7" s="1"/>
  <c r="CN43" i="7"/>
  <c r="CN44" i="7" s="1"/>
  <c r="CM43" i="7"/>
  <c r="CM44" i="7" s="1"/>
  <c r="CL43" i="7"/>
  <c r="CL44" i="7" s="1"/>
  <c r="CK43" i="7"/>
  <c r="CK44" i="7" s="1"/>
  <c r="CJ43" i="7"/>
  <c r="CJ44" i="7" s="1"/>
  <c r="CI43" i="7"/>
  <c r="CI44" i="7" s="1"/>
  <c r="CH43" i="7"/>
  <c r="CH44" i="7" s="1"/>
  <c r="CG43" i="7"/>
  <c r="CG44" i="7" s="1"/>
  <c r="CF43" i="7"/>
  <c r="CE43" i="7"/>
  <c r="CE44" i="7" s="1"/>
  <c r="CD43" i="7"/>
  <c r="CC43" i="7"/>
  <c r="CC44" i="7" s="1"/>
  <c r="CB43" i="7"/>
  <c r="CB44" i="7" s="1"/>
  <c r="CA43" i="7"/>
  <c r="CA44" i="7" s="1"/>
  <c r="BZ43" i="7"/>
  <c r="BZ44" i="7" s="1"/>
  <c r="BY43" i="7"/>
  <c r="BY44" i="7" s="1"/>
  <c r="BX43" i="7"/>
  <c r="BX44" i="7" s="1"/>
  <c r="BW43" i="7"/>
  <c r="BW44" i="7" s="1"/>
  <c r="BV43" i="7"/>
  <c r="BV44" i="7" s="1"/>
  <c r="BU43" i="7"/>
  <c r="BU44" i="7" s="1"/>
  <c r="BT43" i="7"/>
  <c r="BT44" i="7" s="1"/>
  <c r="BS43" i="7"/>
  <c r="BS44" i="7" s="1"/>
  <c r="BR43" i="7"/>
  <c r="BR44" i="7" s="1"/>
  <c r="BQ43" i="7"/>
  <c r="BQ44" i="7" s="1"/>
  <c r="BP43" i="7"/>
  <c r="BP44" i="7" s="1"/>
  <c r="BO43" i="7"/>
  <c r="BO44" i="7" s="1"/>
  <c r="BN43" i="7"/>
  <c r="BM43" i="7"/>
  <c r="BM44" i="7" s="1"/>
  <c r="BL43" i="7"/>
  <c r="BL44" i="7" s="1"/>
  <c r="BK43" i="7"/>
  <c r="BK44" i="7" s="1"/>
  <c r="BJ43" i="7"/>
  <c r="BJ44" i="7" s="1"/>
  <c r="BI43" i="7"/>
  <c r="BI44" i="7" s="1"/>
  <c r="BH43" i="7"/>
  <c r="BH44" i="7" s="1"/>
  <c r="BG43" i="7"/>
  <c r="BF43" i="7"/>
  <c r="BF44" i="7" s="1"/>
  <c r="BE43" i="7"/>
  <c r="BE44" i="7" s="1"/>
  <c r="BD43" i="7"/>
  <c r="BD44" i="7" s="1"/>
  <c r="BC43" i="7"/>
  <c r="BC44" i="7" s="1"/>
  <c r="BB43" i="7"/>
  <c r="BB44" i="7" s="1"/>
  <c r="BA43" i="7"/>
  <c r="BA44" i="7" s="1"/>
  <c r="AZ43" i="7"/>
  <c r="AZ44" i="7" s="1"/>
  <c r="AY43" i="7"/>
  <c r="AY44" i="7" s="1"/>
  <c r="AX43" i="7"/>
  <c r="AX44" i="7" s="1"/>
  <c r="AW43" i="7"/>
  <c r="AW44" i="7" s="1"/>
  <c r="AV43" i="7"/>
  <c r="AV44" i="7" s="1"/>
  <c r="AU43" i="7"/>
  <c r="AU44" i="7" s="1"/>
  <c r="AT43" i="7"/>
  <c r="AT44" i="7" s="1"/>
  <c r="AS43" i="7"/>
  <c r="AS44" i="7" s="1"/>
  <c r="AR43" i="7"/>
  <c r="AR44" i="7" s="1"/>
  <c r="AQ43" i="7"/>
  <c r="AP43" i="7"/>
  <c r="AP44" i="7" s="1"/>
  <c r="AO43" i="7"/>
  <c r="AO44" i="7" s="1"/>
  <c r="AN43" i="7"/>
  <c r="AN44" i="7" s="1"/>
  <c r="AM43" i="7"/>
  <c r="AM44" i="7" s="1"/>
  <c r="AL43" i="7"/>
  <c r="AL44" i="7" s="1"/>
  <c r="AK43" i="7"/>
  <c r="AK44" i="7" s="1"/>
  <c r="AJ43" i="7"/>
  <c r="AI43" i="7"/>
  <c r="AI44" i="7" s="1"/>
  <c r="AH43" i="7"/>
  <c r="AH44" i="7" s="1"/>
  <c r="AG43" i="7"/>
  <c r="AG44" i="7" s="1"/>
  <c r="AF43" i="7"/>
  <c r="AF44" i="7" s="1"/>
  <c r="AE43" i="7"/>
  <c r="AE44" i="7" s="1"/>
  <c r="AD43" i="7"/>
  <c r="AD44" i="7" s="1"/>
  <c r="AC43" i="7"/>
  <c r="AC44" i="7" s="1"/>
  <c r="AB43" i="7"/>
  <c r="AB44" i="7" s="1"/>
  <c r="Y43" i="7"/>
  <c r="Y44" i="7" s="1"/>
  <c r="X43" i="7"/>
  <c r="X44" i="7" s="1"/>
  <c r="W43" i="7"/>
  <c r="W44" i="7" s="1"/>
  <c r="V43" i="7"/>
  <c r="V44" i="7" s="1"/>
  <c r="U43" i="7"/>
  <c r="U44" i="7" s="1"/>
  <c r="T43" i="7"/>
  <c r="T44" i="7" s="1"/>
  <c r="S43" i="7"/>
  <c r="S44" i="7" s="1"/>
  <c r="R43" i="7"/>
  <c r="Q43" i="7"/>
  <c r="Q44" i="7" s="1"/>
  <c r="P43" i="7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H43" i="7"/>
  <c r="H44" i="7" s="1"/>
  <c r="G43" i="7"/>
  <c r="G44" i="7" s="1"/>
  <c r="F43" i="7"/>
  <c r="F44" i="7" s="1"/>
  <c r="E43" i="7"/>
  <c r="E44" i="7" s="1"/>
  <c r="D43" i="7"/>
  <c r="D44" i="7" s="1"/>
  <c r="C43" i="7"/>
  <c r="C44" i="7" s="1"/>
  <c r="B43" i="7"/>
  <c r="B44" i="7" s="1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EC26" i="7"/>
  <c r="EA26" i="7"/>
  <c r="DM26" i="7"/>
  <c r="DK26" i="7"/>
  <c r="CW26" i="7"/>
  <c r="CU26" i="7"/>
  <c r="CG26" i="7"/>
  <c r="CE26" i="7"/>
  <c r="BQ26" i="7"/>
  <c r="BO26" i="7"/>
  <c r="BA26" i="7"/>
  <c r="AY26" i="7"/>
  <c r="AK26" i="7"/>
  <c r="AI26" i="7"/>
  <c r="S26" i="7"/>
  <c r="Q26" i="7"/>
  <c r="C26" i="7"/>
  <c r="EO22" i="7"/>
  <c r="EO26" i="7" s="1"/>
  <c r="EN22" i="7"/>
  <c r="EN26" i="7" s="1"/>
  <c r="EM22" i="7"/>
  <c r="EM26" i="7" s="1"/>
  <c r="EL22" i="7"/>
  <c r="EL26" i="7" s="1"/>
  <c r="EK22" i="7"/>
  <c r="EK26" i="7" s="1"/>
  <c r="EJ22" i="7"/>
  <c r="EJ26" i="7" s="1"/>
  <c r="EI22" i="7"/>
  <c r="EI26" i="7" s="1"/>
  <c r="EH22" i="7"/>
  <c r="EH26" i="7" s="1"/>
  <c r="EG22" i="7"/>
  <c r="EG26" i="7" s="1"/>
  <c r="EF22" i="7"/>
  <c r="EF26" i="7" s="1"/>
  <c r="EE22" i="7"/>
  <c r="EE26" i="7" s="1"/>
  <c r="ED22" i="7"/>
  <c r="ED26" i="7" s="1"/>
  <c r="EC22" i="7"/>
  <c r="EB22" i="7"/>
  <c r="EB26" i="7" s="1"/>
  <c r="EA22" i="7"/>
  <c r="DZ22" i="7"/>
  <c r="DZ26" i="7" s="1"/>
  <c r="DY22" i="7"/>
  <c r="DY26" i="7" s="1"/>
  <c r="DX22" i="7"/>
  <c r="DX26" i="7" s="1"/>
  <c r="DW22" i="7"/>
  <c r="DW26" i="7" s="1"/>
  <c r="DV22" i="7"/>
  <c r="DV26" i="7" s="1"/>
  <c r="DU22" i="7"/>
  <c r="DU26" i="7" s="1"/>
  <c r="DT22" i="7"/>
  <c r="DT26" i="7" s="1"/>
  <c r="DS22" i="7"/>
  <c r="DS26" i="7" s="1"/>
  <c r="DR22" i="7"/>
  <c r="DR26" i="7" s="1"/>
  <c r="DQ22" i="7"/>
  <c r="DQ26" i="7" s="1"/>
  <c r="DP22" i="7"/>
  <c r="DP26" i="7" s="1"/>
  <c r="DO22" i="7"/>
  <c r="DO26" i="7" s="1"/>
  <c r="DN22" i="7"/>
  <c r="DN26" i="7" s="1"/>
  <c r="DM22" i="7"/>
  <c r="DL22" i="7"/>
  <c r="DL26" i="7" s="1"/>
  <c r="DK22" i="7"/>
  <c r="DJ22" i="7"/>
  <c r="DJ26" i="7" s="1"/>
  <c r="DI22" i="7"/>
  <c r="DI26" i="7" s="1"/>
  <c r="DH22" i="7"/>
  <c r="DH26" i="7" s="1"/>
  <c r="DG22" i="7"/>
  <c r="DG26" i="7" s="1"/>
  <c r="DF22" i="7"/>
  <c r="DF26" i="7" s="1"/>
  <c r="DE22" i="7"/>
  <c r="DE26" i="7" s="1"/>
  <c r="DD22" i="7"/>
  <c r="DD26" i="7" s="1"/>
  <c r="DC22" i="7"/>
  <c r="DC26" i="7" s="1"/>
  <c r="DB22" i="7"/>
  <c r="DB26" i="7" s="1"/>
  <c r="DA22" i="7"/>
  <c r="DA26" i="7" s="1"/>
  <c r="CZ22" i="7"/>
  <c r="CZ26" i="7" s="1"/>
  <c r="CY22" i="7"/>
  <c r="CY26" i="7" s="1"/>
  <c r="CX22" i="7"/>
  <c r="CX26" i="7" s="1"/>
  <c r="CW22" i="7"/>
  <c r="CV22" i="7"/>
  <c r="CV26" i="7" s="1"/>
  <c r="CU22" i="7"/>
  <c r="CT22" i="7"/>
  <c r="CT26" i="7" s="1"/>
  <c r="CS22" i="7"/>
  <c r="CS26" i="7" s="1"/>
  <c r="CR22" i="7"/>
  <c r="CR26" i="7" s="1"/>
  <c r="CQ22" i="7"/>
  <c r="CQ26" i="7" s="1"/>
  <c r="CP22" i="7"/>
  <c r="CP26" i="7" s="1"/>
  <c r="CO22" i="7"/>
  <c r="CO26" i="7" s="1"/>
  <c r="CN22" i="7"/>
  <c r="CN26" i="7" s="1"/>
  <c r="CM22" i="7"/>
  <c r="CM26" i="7" s="1"/>
  <c r="CL22" i="7"/>
  <c r="CL26" i="7" s="1"/>
  <c r="CK22" i="7"/>
  <c r="CK26" i="7" s="1"/>
  <c r="CJ22" i="7"/>
  <c r="CJ26" i="7" s="1"/>
  <c r="CI22" i="7"/>
  <c r="CI26" i="7" s="1"/>
  <c r="CH22" i="7"/>
  <c r="CH26" i="7" s="1"/>
  <c r="CG22" i="7"/>
  <c r="CF22" i="7"/>
  <c r="CF26" i="7" s="1"/>
  <c r="CE22" i="7"/>
  <c r="CD22" i="7"/>
  <c r="CD26" i="7" s="1"/>
  <c r="CC22" i="7"/>
  <c r="CC26" i="7" s="1"/>
  <c r="CB22" i="7"/>
  <c r="CB26" i="7" s="1"/>
  <c r="CA22" i="7"/>
  <c r="CA26" i="7" s="1"/>
  <c r="BZ22" i="7"/>
  <c r="BZ26" i="7" s="1"/>
  <c r="BY22" i="7"/>
  <c r="BY26" i="7" s="1"/>
  <c r="BX22" i="7"/>
  <c r="BX26" i="7" s="1"/>
  <c r="BW22" i="7"/>
  <c r="BW26" i="7" s="1"/>
  <c r="BV22" i="7"/>
  <c r="BV26" i="7" s="1"/>
  <c r="BU22" i="7"/>
  <c r="BU26" i="7" s="1"/>
  <c r="BT22" i="7"/>
  <c r="BT26" i="7" s="1"/>
  <c r="BS22" i="7"/>
  <c r="BS26" i="7" s="1"/>
  <c r="BR22" i="7"/>
  <c r="BR26" i="7" s="1"/>
  <c r="BQ22" i="7"/>
  <c r="BP22" i="7"/>
  <c r="BP26" i="7" s="1"/>
  <c r="BO22" i="7"/>
  <c r="BN22" i="7"/>
  <c r="BN26" i="7" s="1"/>
  <c r="BM22" i="7"/>
  <c r="BM26" i="7" s="1"/>
  <c r="BL22" i="7"/>
  <c r="BL26" i="7" s="1"/>
  <c r="BK22" i="7"/>
  <c r="BK26" i="7" s="1"/>
  <c r="BJ22" i="7"/>
  <c r="BJ26" i="7" s="1"/>
  <c r="BI22" i="7"/>
  <c r="BI26" i="7" s="1"/>
  <c r="BH22" i="7"/>
  <c r="BH26" i="7" s="1"/>
  <c r="BG22" i="7"/>
  <c r="BG26" i="7" s="1"/>
  <c r="BF22" i="7"/>
  <c r="BF26" i="7" s="1"/>
  <c r="BE22" i="7"/>
  <c r="BE26" i="7" s="1"/>
  <c r="BD22" i="7"/>
  <c r="BD26" i="7" s="1"/>
  <c r="BC22" i="7"/>
  <c r="BC26" i="7" s="1"/>
  <c r="BB22" i="7"/>
  <c r="BB26" i="7" s="1"/>
  <c r="BA22" i="7"/>
  <c r="AZ22" i="7"/>
  <c r="AZ26" i="7" s="1"/>
  <c r="AY22" i="7"/>
  <c r="AX22" i="7"/>
  <c r="AX26" i="7" s="1"/>
  <c r="AW22" i="7"/>
  <c r="AW26" i="7" s="1"/>
  <c r="AV22" i="7"/>
  <c r="AV26" i="7" s="1"/>
  <c r="AU22" i="7"/>
  <c r="AU26" i="7" s="1"/>
  <c r="AT22" i="7"/>
  <c r="AT26" i="7" s="1"/>
  <c r="AS22" i="7"/>
  <c r="AS26" i="7" s="1"/>
  <c r="AR22" i="7"/>
  <c r="AR26" i="7" s="1"/>
  <c r="AQ22" i="7"/>
  <c r="AQ26" i="7" s="1"/>
  <c r="AP22" i="7"/>
  <c r="AP26" i="7" s="1"/>
  <c r="AO22" i="7"/>
  <c r="AO26" i="7" s="1"/>
  <c r="AN22" i="7"/>
  <c r="AN26" i="7" s="1"/>
  <c r="AM22" i="7"/>
  <c r="AM26" i="7" s="1"/>
  <c r="AL22" i="7"/>
  <c r="AL26" i="7" s="1"/>
  <c r="AK22" i="7"/>
  <c r="AJ22" i="7"/>
  <c r="AJ26" i="7" s="1"/>
  <c r="AI22" i="7"/>
  <c r="AH22" i="7"/>
  <c r="AH26" i="7" s="1"/>
  <c r="AG22" i="7"/>
  <c r="AG26" i="7" s="1"/>
  <c r="AF22" i="7"/>
  <c r="AF26" i="7" s="1"/>
  <c r="AE22" i="7"/>
  <c r="AE26" i="7" s="1"/>
  <c r="AD22" i="7"/>
  <c r="AD26" i="7" s="1"/>
  <c r="AC22" i="7"/>
  <c r="AC26" i="7" s="1"/>
  <c r="AB22" i="7"/>
  <c r="AB26" i="7" s="1"/>
  <c r="Y22" i="7"/>
  <c r="Y26" i="7" s="1"/>
  <c r="X22" i="7"/>
  <c r="X26" i="7" s="1"/>
  <c r="W22" i="7"/>
  <c r="W26" i="7" s="1"/>
  <c r="V22" i="7"/>
  <c r="V26" i="7" s="1"/>
  <c r="U22" i="7"/>
  <c r="U26" i="7" s="1"/>
  <c r="T22" i="7"/>
  <c r="T26" i="7" s="1"/>
  <c r="S22" i="7"/>
  <c r="R22" i="7"/>
  <c r="R26" i="7" s="1"/>
  <c r="Q22" i="7"/>
  <c r="P22" i="7"/>
  <c r="P26" i="7" s="1"/>
  <c r="O22" i="7"/>
  <c r="O26" i="7" s="1"/>
  <c r="N22" i="7"/>
  <c r="N26" i="7" s="1"/>
  <c r="M22" i="7"/>
  <c r="M26" i="7" s="1"/>
  <c r="L22" i="7"/>
  <c r="L26" i="7" s="1"/>
  <c r="K22" i="7"/>
  <c r="K26" i="7" s="1"/>
  <c r="J22" i="7"/>
  <c r="J26" i="7" s="1"/>
  <c r="I22" i="7"/>
  <c r="I26" i="7" s="1"/>
  <c r="H22" i="7"/>
  <c r="H26" i="7" s="1"/>
  <c r="G22" i="7"/>
  <c r="G26" i="7" s="1"/>
  <c r="F22" i="7"/>
  <c r="F26" i="7" s="1"/>
  <c r="E22" i="7"/>
  <c r="E26" i="7" s="1"/>
  <c r="D22" i="7"/>
  <c r="D26" i="7" s="1"/>
  <c r="C22" i="7"/>
  <c r="B22" i="7"/>
  <c r="B26" i="7" s="1"/>
  <c r="I39" i="6" l="1"/>
  <c r="H39" i="6"/>
  <c r="G39" i="6"/>
  <c r="F39" i="6"/>
  <c r="E39" i="6"/>
  <c r="D39" i="6"/>
  <c r="C39" i="6"/>
  <c r="B39" i="6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L100" i="4"/>
  <c r="L142" i="4" s="1"/>
  <c r="O99" i="4"/>
  <c r="O141" i="4" s="1"/>
  <c r="N99" i="4"/>
  <c r="N141" i="4" s="1"/>
  <c r="M99" i="4"/>
  <c r="M141" i="4" s="1"/>
  <c r="L99" i="4"/>
  <c r="L148" i="4" s="1"/>
  <c r="O91" i="4"/>
  <c r="N91" i="4"/>
  <c r="M91" i="4"/>
  <c r="L91" i="4"/>
  <c r="M83" i="4"/>
  <c r="L83" i="4"/>
  <c r="O75" i="4"/>
  <c r="O79" i="4" s="1"/>
  <c r="N75" i="4"/>
  <c r="N79" i="4" s="1"/>
  <c r="M75" i="4"/>
  <c r="M79" i="4" s="1"/>
  <c r="L75" i="4"/>
  <c r="L79" i="4" s="1"/>
  <c r="O42" i="4"/>
  <c r="O43" i="4" s="1"/>
  <c r="N42" i="4"/>
  <c r="N131" i="4" s="1"/>
  <c r="M42" i="4"/>
  <c r="M131" i="4" s="1"/>
  <c r="L42" i="4"/>
  <c r="L131" i="4" s="1"/>
  <c r="O34" i="4"/>
  <c r="N34" i="4"/>
  <c r="M34" i="4"/>
  <c r="L34" i="4"/>
  <c r="N22" i="4"/>
  <c r="L22" i="4"/>
  <c r="O18" i="4"/>
  <c r="O22" i="4" s="1"/>
  <c r="N18" i="4"/>
  <c r="M18" i="4"/>
  <c r="M22" i="4" s="1"/>
  <c r="L18" i="4"/>
  <c r="O131" i="4" l="1"/>
  <c r="L124" i="4"/>
  <c r="M148" i="4"/>
  <c r="O125" i="4"/>
  <c r="O132" i="4"/>
  <c r="M100" i="4"/>
  <c r="M124" i="4"/>
  <c r="N148" i="4"/>
  <c r="L43" i="4"/>
  <c r="N100" i="4"/>
  <c r="N124" i="4"/>
  <c r="L141" i="4"/>
  <c r="O148" i="4"/>
  <c r="L149" i="4"/>
  <c r="M43" i="4"/>
  <c r="O100" i="4"/>
  <c r="O124" i="4"/>
  <c r="N43" i="4"/>
  <c r="N142" i="4" l="1"/>
  <c r="N149" i="4"/>
  <c r="L132" i="4"/>
  <c r="L125" i="4"/>
  <c r="M132" i="4"/>
  <c r="M125" i="4"/>
  <c r="M142" i="4"/>
  <c r="M149" i="4"/>
  <c r="N132" i="4"/>
  <c r="N125" i="4"/>
  <c r="O142" i="4"/>
  <c r="O149" i="4"/>
  <c r="G31" i="3" l="1"/>
  <c r="K29" i="3"/>
  <c r="K31" i="3" s="1"/>
  <c r="J29" i="3"/>
  <c r="J31" i="3" s="1"/>
  <c r="F29" i="3"/>
  <c r="F31" i="3" s="1"/>
  <c r="E29" i="3"/>
  <c r="E31" i="3" s="1"/>
  <c r="D29" i="3"/>
  <c r="D31" i="3" s="1"/>
  <c r="M28" i="3"/>
  <c r="M27" i="3"/>
  <c r="H26" i="3"/>
  <c r="M26" i="3" s="1"/>
  <c r="H25" i="3"/>
  <c r="M25" i="3" s="1"/>
  <c r="H24" i="3"/>
  <c r="M24" i="3" s="1"/>
  <c r="H23" i="3"/>
  <c r="M23" i="3" s="1"/>
  <c r="H22" i="3"/>
  <c r="M22" i="3" s="1"/>
  <c r="H21" i="3"/>
  <c r="M21" i="3" s="1"/>
  <c r="H20" i="3"/>
  <c r="M20" i="3" s="1"/>
  <c r="H19" i="3"/>
  <c r="M19" i="3" s="1"/>
  <c r="H18" i="3"/>
  <c r="M18" i="3" s="1"/>
  <c r="H17" i="3"/>
  <c r="M17" i="3" s="1"/>
  <c r="M16" i="3"/>
  <c r="H16" i="3"/>
  <c r="H15" i="3"/>
  <c r="M15" i="3" s="1"/>
  <c r="H14" i="3"/>
  <c r="M14" i="3" s="1"/>
  <c r="H13" i="3"/>
  <c r="B11" i="3"/>
  <c r="B29" i="3" s="1"/>
  <c r="B31" i="3" s="1"/>
  <c r="M10" i="3"/>
  <c r="M11" i="3" s="1"/>
  <c r="M9" i="3"/>
  <c r="M8" i="3"/>
  <c r="M7" i="3"/>
  <c r="H29" i="3" l="1"/>
  <c r="H31" i="3" s="1"/>
  <c r="M13" i="3"/>
  <c r="M29" i="3" s="1"/>
  <c r="M31" i="3" s="1"/>
</calcChain>
</file>

<file path=xl/sharedStrings.xml><?xml version="1.0" encoding="utf-8"?>
<sst xmlns="http://schemas.openxmlformats.org/spreadsheetml/2006/main" count="6015" uniqueCount="1291">
  <si>
    <t>Tafla 1 Samantekt ársreikninga 2018</t>
  </si>
  <si>
    <t>Tafla 2 Rekstraryfirlit A hluta, landið allt</t>
  </si>
  <si>
    <t>Tafla 3 Heildaryfirlit 2012 til 2018</t>
  </si>
  <si>
    <t>Tafla 4 Framlög Jöfnunarsjóðs</t>
  </si>
  <si>
    <t>Tafla 5 Framlög Jöfnunarsjóðs vegna málefna fatlaðra</t>
  </si>
  <si>
    <t>Tafla 6 Ársreikningar sveitarfélaga 2018</t>
  </si>
  <si>
    <t>Tafla 7 Skatttekjur aðalsjóðs (kr. á íbúa)</t>
  </si>
  <si>
    <t>Tafla 8 Rekstur málaflokka (kr. á íbúa)</t>
  </si>
  <si>
    <t>Tafla 12 Álagt útsvar 2019 vegna launa 2018</t>
  </si>
  <si>
    <t>Tafla 13 Álagður fasteignaskattur 2019</t>
  </si>
  <si>
    <t>Tafla 15 Íbúafjöldi í sveitarfélögum 1. janúar 2019</t>
  </si>
  <si>
    <t>Tafla 16 Aldursskipting íbúanna eftir sveitarfélögum</t>
  </si>
  <si>
    <t>Tafla 17 Stöðugildi hjá sveitarfélögunum 1. apríl 2019</t>
  </si>
  <si>
    <t>Tafla 18 Upplýsingar um starfsemi grunnskóla árið 2018</t>
  </si>
  <si>
    <t>Tafla 19 Upplýsingar um starfsemi leikskóla árið 2018</t>
  </si>
  <si>
    <t>Tafla 1. Samantekt 2018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</si>
  <si>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</si>
  <si>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</si>
  <si>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</si>
  <si>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</si>
  <si>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</si>
  <si>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</si>
  <si>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Samantekin</t>
  </si>
  <si>
    <t>A hluti</t>
  </si>
  <si>
    <t>A og B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</si>
  <si>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</si>
  <si>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</si>
  <si>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</si>
  <si>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</si>
  <si>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</si>
  <si>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</si>
  <si>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</si>
  <si>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</si>
  <si>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</si>
  <si>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</si>
  <si>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</si>
  <si>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</si>
  <si>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</si>
  <si>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</si>
  <si>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</si>
  <si>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</si>
  <si>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</si>
  <si>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</si>
  <si>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</si>
  <si>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</si>
  <si>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</si>
  <si>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</si>
  <si>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</si>
  <si>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</si>
  <si>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</si>
  <si>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</si>
  <si>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</si>
  <si>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</si>
  <si>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</si>
  <si>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</si>
  <si>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</si>
  <si>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</si>
  <si>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</si>
  <si>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</si>
  <si>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</si>
  <si>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</si>
  <si>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</si>
  <si>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Tafla 2. Rekstraryfirlit A hluta 2018, landið allt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</si>
  <si>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</si>
  <si>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</si>
  <si>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</si>
  <si>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</si>
  <si>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</si>
  <si>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</si>
  <si>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</si>
  <si>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</si>
  <si>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</si>
  <si>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</si>
  <si>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</si>
  <si>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</si>
  <si>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</si>
  <si>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</si>
  <si>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</si>
  <si>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</si>
  <si>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</si>
  <si>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</si>
  <si>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Aðrar tekjur með skattaígildi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</si>
  <si>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</si>
  <si>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</si>
  <si>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</si>
  <si>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</si>
  <si>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</si>
  <si>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</si>
  <si>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</si>
  <si>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</si>
  <si>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</si>
  <si>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</si>
  <si>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</si>
  <si>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</si>
  <si>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</si>
  <si>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</si>
  <si>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</si>
  <si>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</si>
  <si>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</si>
  <si>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</si>
  <si>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</si>
  <si>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sveitarsjóða samtals</t>
  </si>
  <si>
    <t>Tafla 3. Heildaryfirlit 2012-2018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</si>
  <si>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</si>
  <si>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</si>
  <si>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</si>
  <si>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</si>
  <si>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</si>
  <si>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</si>
  <si>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</si>
  <si>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</si>
  <si>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</si>
  <si>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</si>
  <si>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</si>
  <si>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</si>
  <si>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</si>
  <si>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</si>
  <si>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</si>
  <si>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Tafla 4. Framlög Jöfnunarsjóðs til sveitarfélaga árið 2018</t>
  </si>
  <si>
    <t>Reglugerð nr. 960/2010</t>
  </si>
  <si>
    <t>Reglugerð nr. 351/2002</t>
  </si>
  <si>
    <t>Rgl. 80/2001</t>
  </si>
  <si>
    <t>Rgl .23/2013</t>
  </si>
  <si>
    <t>Framlög</t>
  </si>
  <si>
    <t>Almenn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</si>
  <si>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</si>
  <si>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</si>
  <si>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</si>
  <si>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</si>
  <si>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</si>
  <si>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</si>
  <si>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</si>
  <si>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</si>
  <si>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</si>
  <si>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</si>
  <si>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</si>
  <si>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</si>
  <si>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</si>
  <si>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</si>
  <si>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</si>
  <si>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</si>
  <si>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</si>
  <si>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</si>
  <si>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</si>
  <si>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</si>
  <si>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</si>
  <si>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</si>
  <si>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</si>
  <si>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</si>
  <si>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</si>
  <si>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</si>
  <si>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</si>
  <si>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</si>
  <si>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</si>
  <si>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</si>
  <si>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</si>
  <si>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</si>
  <si>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</si>
  <si>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</si>
  <si>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</si>
  <si>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</si>
  <si>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</si>
  <si>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</si>
  <si>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</si>
  <si>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</si>
  <si>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</si>
  <si>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</si>
  <si>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</si>
  <si>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</si>
  <si>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</si>
  <si>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</si>
  <si>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</si>
  <si>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</si>
  <si>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</si>
  <si>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</si>
  <si>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Sandgerðisbær</t>
  </si>
  <si>
    <t>Sveitarfélagið Garður</t>
  </si>
  <si>
    <t>Sveitarfélagið Vogar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</si>
  <si>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</si>
  <si>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</si>
  <si>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</si>
  <si>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</si>
  <si>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</si>
  <si>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</si>
  <si>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</si>
  <si>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</si>
  <si>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</si>
  <si>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</si>
  <si>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</si>
  <si>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</si>
  <si>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</si>
  <si>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</si>
  <si>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</si>
  <si>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</si>
  <si>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</si>
  <si>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</si>
  <si>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</si>
  <si>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</si>
  <si>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</si>
  <si>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</si>
  <si>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</si>
  <si>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</si>
  <si>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</si>
  <si>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</si>
  <si>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</si>
  <si>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</si>
  <si>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</si>
  <si>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</si>
  <si>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</si>
  <si>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</si>
  <si>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</si>
  <si>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* Framlög til Reykjavíkurborgar samkvæmt reglugerð nr. 351/2002 eru á grundvelli samninga um rekstur sérskóla/sérdeilda, kennsluráðgjöf fyrir nýbúa í öðrum sveitarfélögum en Reykjavíkurborg og</t>
  </si>
  <si>
    <t xml:space="preserve">   kennslu langveikra barna með lögheimlili utan Reykjavíkurborgar.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</si>
  <si>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</si>
  <si>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</si>
  <si>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</si>
  <si>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</si>
  <si>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</si>
  <si>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</si>
  <si>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</si>
  <si>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</si>
  <si>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</si>
  <si>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</si>
  <si>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</si>
  <si>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Breiðdalshreppur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</si>
  <si>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</si>
  <si>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</si>
  <si>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</si>
  <si>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</si>
  <si>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</si>
  <si>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</si>
  <si>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</si>
  <si>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</si>
  <si>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</si>
  <si>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</si>
  <si>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</si>
  <si>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</si>
  <si>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</si>
  <si>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</si>
  <si>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</si>
  <si>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</si>
  <si>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</si>
  <si>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Annað:</t>
  </si>
  <si>
    <t>Vatnsveituframkvæmdir á lögbýlum</t>
  </si>
  <si>
    <t>Greiningar- og ráðgjafarstöð ríkisins</t>
  </si>
  <si>
    <t>Menntamálaráð. (höfundaréttarvarið efni)</t>
  </si>
  <si>
    <t>Samband íslenskra sveitarfélaga</t>
  </si>
  <si>
    <t>Háskóli Íslands - rannskóknarsetur Laugarv.</t>
  </si>
  <si>
    <t>Samband íslenskra sveitarfél. skuggakosning</t>
  </si>
  <si>
    <t>Samband íslenskra sveitarfél. öryggishandbók</t>
  </si>
  <si>
    <t>Samband íslenskra sveitarfélaga í Brussel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</si>
  <si>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</si>
  <si>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</si>
  <si>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</si>
  <si>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</si>
  <si>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</si>
  <si>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Eyþing</t>
  </si>
  <si>
    <t>Samband sveitarfélaga á Austurlandi</t>
  </si>
  <si>
    <t>Samtök sunnlenskra sveitarfélaga</t>
  </si>
  <si>
    <t>Óhafið 31.12. 2017</t>
  </si>
  <si>
    <t>Óhafið 31.12.2018</t>
  </si>
  <si>
    <t>Framlög alls</t>
  </si>
  <si>
    <t>Tafla 5. Framlög Jöfnunarsjóðs til málefna fatlaðra 2018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</si>
  <si>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</si>
  <si>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</si>
  <si>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</si>
  <si>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</si>
  <si>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</si>
  <si>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</si>
  <si>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</si>
  <si>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</si>
  <si>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</si>
  <si>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</si>
  <si>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</si>
  <si>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</si>
  <si>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</si>
  <si>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 xml:space="preserve">Garðabær </t>
  </si>
  <si>
    <t>Mosfellsbær og Kjósarhreppur</t>
  </si>
  <si>
    <t>Vesturland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</si>
  <si>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</si>
  <si>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</si>
  <si>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</si>
  <si>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</si>
  <si>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</si>
  <si>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</si>
  <si>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</si>
  <si>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</si>
  <si>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</si>
  <si>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</si>
  <si>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</si>
  <si>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</si>
  <si>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</si>
  <si>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Framlög samtals</t>
  </si>
  <si>
    <t>Tafla 6. Ársreikningar sveitarfélaga 2018</t>
  </si>
  <si>
    <t>Suðurnesjabær</t>
  </si>
  <si>
    <t>Hörgárbyggð</t>
  </si>
  <si>
    <t>Grímsnes- og Grafningshr.</t>
  </si>
  <si>
    <t>Skeiða- og Gnúpverjahr.</t>
  </si>
  <si>
    <t>Íbúafjöldi</t>
  </si>
  <si>
    <t>A  hluti</t>
  </si>
  <si>
    <t>Tafla 7. Skatttekjur aðalsjóðs 2018</t>
  </si>
  <si>
    <t>Kr. á íbúa, raðað eftir íbúafjölda</t>
  </si>
  <si>
    <t>Jöfnunar-</t>
  </si>
  <si>
    <t>Skatta-</t>
  </si>
  <si>
    <t>Svnr</t>
  </si>
  <si>
    <t>Heiti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</si>
  <si>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</si>
  <si>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</si>
  <si>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</si>
  <si>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</si>
  <si>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</si>
  <si>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</si>
  <si>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</si>
  <si>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</si>
  <si>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</si>
  <si>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</si>
  <si>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</si>
  <si>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</si>
  <si>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6000 Akureyrarkaupstaður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</si>
  <si>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</si>
  <si>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</si>
  <si>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</si>
  <si>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</si>
  <si>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</si>
  <si>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</si>
  <si>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1100 Seltjarnarneskaupstaður</t>
  </si>
  <si>
    <t>Seltjarnarnesbær</t>
  </si>
  <si>
    <t>8000 Vestmannaeyjabær</t>
  </si>
  <si>
    <t>5200 Sveitarfélagið Skagafjörður</t>
  </si>
  <si>
    <t>3609 Borgarbyggð</t>
  </si>
  <si>
    <t>4200 Ísafjarðarbær</t>
  </si>
  <si>
    <t>7620 Fljótsdalshérað</t>
  </si>
  <si>
    <t>2510 Suðurnesjabær</t>
  </si>
  <si>
    <t>2300 Grindavíkurbær</t>
  </si>
  <si>
    <t>6100 Norðurþing</t>
  </si>
  <si>
    <t>8716 Hveragerðisbær</t>
  </si>
  <si>
    <t>7708 Sveitarfélagið Hornafjörður</t>
  </si>
  <si>
    <t>8717 Sveitarfélagið Ölfus</t>
  </si>
  <si>
    <t>6250 Fjallabyggð</t>
  </si>
  <si>
    <t>8613 Rangárþing eystra</t>
  </si>
  <si>
    <t>6400 Dalvíkurbyggð</t>
  </si>
  <si>
    <t>3714 Snæfellsbær</t>
  </si>
  <si>
    <t>8614 Rangárþing ytra</t>
  </si>
  <si>
    <t>2506 Sveitarfélagið Vogar</t>
  </si>
  <si>
    <t>3711 Stykkishólmsbær</t>
  </si>
  <si>
    <t>5508 Húnaþing vestra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</si>
  <si>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</si>
  <si>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</si>
  <si>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</si>
  <si>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</si>
  <si>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</si>
  <si>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6612 Þingeyjarsveit</t>
  </si>
  <si>
    <t>3709 Grundarfjarðarbær</t>
  </si>
  <si>
    <t>8710 Hrunamannahreppur</t>
  </si>
  <si>
    <t>8508 Mýrdalshreppur</t>
  </si>
  <si>
    <t>7000 Seyðisfjarðarkaupstaður</t>
  </si>
  <si>
    <t>3811 Dalabyggð</t>
  </si>
  <si>
    <t>8722 Flóahreppur</t>
  </si>
  <si>
    <t>7502 Vopnafjarðarhreppur</t>
  </si>
  <si>
    <t>3511 Hvalfjarðarsveit</t>
  </si>
  <si>
    <t>8720 Skeiða- og Gnúpverjahreppur</t>
  </si>
  <si>
    <t>6515 Hörgársveit</t>
  </si>
  <si>
    <t>8509 Skaftárhreppur</t>
  </si>
  <si>
    <t>6709 Langanesbyggð</t>
  </si>
  <si>
    <t>6607 Skútustaðahreppur</t>
  </si>
  <si>
    <t>8719 Grímsnes- og Grafningshreppur</t>
  </si>
  <si>
    <t>6601 Svalbarðsstrandarhreppur</t>
  </si>
  <si>
    <t>7617 Djúpavogshreppur</t>
  </si>
  <si>
    <t>5609 Sveitarfélagið Skagaströnd</t>
  </si>
  <si>
    <t>4911 Strandabyggð</t>
  </si>
  <si>
    <t>5612 Húnavatnshreppur</t>
  </si>
  <si>
    <t>6602 Grýtubakkahreppur</t>
  </si>
  <si>
    <t>4502 Reykhólahreppur</t>
  </si>
  <si>
    <t>4604 Tálknafjarðarhreppur</t>
  </si>
  <si>
    <t>8610 Ásahreppur</t>
  </si>
  <si>
    <t>1606 Kjósarhreppur</t>
  </si>
  <si>
    <t>4803 Súðavíkurhreppur</t>
  </si>
  <si>
    <t>5706 Akrahreppur</t>
  </si>
  <si>
    <t>3713 Eyja- og Miklaholtshreppur</t>
  </si>
  <si>
    <t>7509 Borgarfjarðarhreppur</t>
  </si>
  <si>
    <t>4902 Kaldrananeshreppur</t>
  </si>
  <si>
    <t>6706 Svalbarðshreppur</t>
  </si>
  <si>
    <t>5611 Skagabyggð</t>
  </si>
  <si>
    <t>7505 Fljótsdalshreppur</t>
  </si>
  <si>
    <t>3710 Helgafellssveit</t>
  </si>
  <si>
    <t>3506 Skorradalshreppur</t>
  </si>
  <si>
    <t>6611 Tjörneshreppur</t>
  </si>
  <si>
    <t>4901 Árneshreppur</t>
  </si>
  <si>
    <t>Tafla 8. Rekstur málaflokka 2018</t>
  </si>
  <si>
    <t>íbúafj.</t>
  </si>
  <si>
    <t>kostnaður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</si>
  <si>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</si>
  <si>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</si>
  <si>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</si>
  <si>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</si>
  <si>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</si>
  <si>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</si>
  <si>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</si>
  <si>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</si>
  <si>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</si>
  <si>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</si>
  <si>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</si>
  <si>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</si>
  <si>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</si>
  <si>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</si>
  <si>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</si>
  <si>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</si>
  <si>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</si>
  <si>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</si>
  <si>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</si>
  <si>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Raðað eftir íbúafjölda</t>
  </si>
  <si>
    <t>Laun,</t>
  </si>
  <si>
    <t>Fjár-</t>
  </si>
  <si>
    <t>A+B Hluti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</si>
  <si>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</si>
  <si>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</si>
  <si>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</si>
  <si>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</si>
  <si>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</si>
  <si>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</si>
  <si>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</si>
  <si>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</si>
  <si>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</si>
  <si>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Laun og áfallnar lífsj.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</si>
  <si>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</si>
  <si>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</si>
  <si>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</si>
  <si>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</si>
  <si>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</si>
  <si>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</si>
  <si>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</si>
  <si>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</si>
  <si>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Annar rekstur of afskr.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</si>
  <si>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</si>
  <si>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</si>
  <si>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</si>
  <si>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</si>
  <si>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Tafla 12. Álagt útsvar 2019 vegna launa 2018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</si>
  <si>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</si>
  <si>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</si>
  <si>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</si>
  <si>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</si>
  <si>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</si>
  <si>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</si>
  <si>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</si>
  <si>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</si>
  <si>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</si>
  <si>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</si>
  <si>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</si>
  <si>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</si>
  <si>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</si>
  <si>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</si>
  <si>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</si>
  <si>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</si>
  <si>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Grindavíkurkaupstaður</t>
  </si>
  <si>
    <t>Blönduósbær</t>
  </si>
  <si>
    <t>Tafla 13. Álagður fasteignaskattur 2019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</si>
  <si>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</si>
  <si>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</si>
  <si>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</si>
  <si>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</si>
  <si>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</si>
  <si>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</si>
  <si>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</si>
  <si>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</si>
  <si>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</si>
  <si>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</si>
  <si>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Tafla 14. Útsvarsprósentur og álagningarreglur fasteignagjalda árið 2019 hjá sveitarfélögum með fleiri en 300 íbúa og minni þéttbýli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</si>
  <si>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</si>
  <si>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</si>
  <si>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</si>
  <si>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</si>
  <si>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</si>
  <si>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</si>
  <si>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</si>
  <si>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</si>
  <si>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</si>
  <si>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</si>
  <si>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</si>
  <si>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</si>
  <si>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</si>
  <si>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</si>
  <si>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</si>
  <si>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</si>
  <si>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</si>
  <si>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</si>
  <si>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</si>
  <si>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</si>
  <si>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</si>
  <si>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</si>
  <si>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424,35 kr/m2</t>
  </si>
  <si>
    <t>198,84 kr/m2</t>
  </si>
  <si>
    <t>21,43 kr/m2</t>
  </si>
  <si>
    <t>185,00 kr/m2</t>
  </si>
  <si>
    <t>Reykjanesbær 11)</t>
  </si>
  <si>
    <t>227,00 kr/m2</t>
  </si>
  <si>
    <t>Akraneskaupstaður 1 ) 5)</t>
  </si>
  <si>
    <t>Hvalfjarðarsveit 5)</t>
  </si>
  <si>
    <t>Borgarbyggð 2) 12)</t>
  </si>
  <si>
    <t>562,18 kr/m2</t>
  </si>
  <si>
    <t>322,03 kr/m2</t>
  </si>
  <si>
    <t>Grundarfjarðarbær 6)</t>
  </si>
  <si>
    <t>293,69 kr/m2</t>
  </si>
  <si>
    <t>Stykkishólmsbær 7)</t>
  </si>
  <si>
    <t>248,80 kr/m2</t>
  </si>
  <si>
    <t>8,80 kr/m2</t>
  </si>
  <si>
    <t>Akureyrarkaupstaður 3) 8)</t>
  </si>
  <si>
    <t>224,43 kr/m2</t>
  </si>
  <si>
    <t>137,90 kr/m2</t>
  </si>
  <si>
    <t>Dalvíkurbyggð 4) 9)</t>
  </si>
  <si>
    <t>339,76 kr/m2</t>
  </si>
  <si>
    <t>176,12 kr/m2</t>
  </si>
  <si>
    <t>Eyjafjarðarsveit 8)</t>
  </si>
  <si>
    <t>Hörgársveit 8)</t>
  </si>
  <si>
    <t>Svalbarðsstrandarhr. 8)</t>
  </si>
  <si>
    <t>10,00 kr/m2</t>
  </si>
  <si>
    <t>Fljótsdalshérað 10)</t>
  </si>
  <si>
    <t>249,00 kr/m2</t>
  </si>
  <si>
    <t>193,00 kr/m2</t>
  </si>
  <si>
    <t>Grímsn.- og Grafningshr.</t>
  </si>
  <si>
    <t>1) Fráveitugjald: Fast gjald kr. 10.994 og gjald á hvern fermetra kr. 424,35</t>
  </si>
  <si>
    <t>2) Fráveitugjald: Fast gjald kr. 14.567 og gjald á hvern fermetra kr. 562,18</t>
  </si>
  <si>
    <t>3) Fráveitugjald: Fast gjald kr.   9.499 og gjald á hvern fermetra kr. 224,43</t>
  </si>
  <si>
    <t>4) Fráveitugjald: Fast gjald kr. 16.281 og gjald á hvern fermetra kr. 339,76</t>
  </si>
  <si>
    <t>5) Vatnsgjald: Fast gjald kr. 5.124 og gjald á hvern fermetra kr. 198,84</t>
  </si>
  <si>
    <t>6) Vatnsgjald: Fast gjald kr. 6.672 og gjald á hvern fermetra kr. 293,69</t>
  </si>
  <si>
    <t>7) Vatnsgjald: Fast gjald kr. 6.412 og gjald á hvern fermetra kr. 248,80</t>
  </si>
  <si>
    <t>8) Vatnsgjald: Fast gjald kr. 9.190 og gjald á hvern fermetra kr. 137,90</t>
  </si>
  <si>
    <t>9) Vatnsgjald: Fast gjald kr. 4.799 og gjald á hvern fermetra kr. 176,12</t>
  </si>
  <si>
    <t>10) Vatnsgjald: Fast gjald kr. 8.748 og gjald á hvern fermetra kr. 249,00</t>
  </si>
  <si>
    <t>11) Vatnsgjald: Fast gjald kr. 6.100 og gjald á hvern fermetra kr. 227,00</t>
  </si>
  <si>
    <t>12) Vatnsgjald: Fast gjald kr. 7.316 og gjald á hvern fermetra kr. 322,03</t>
  </si>
  <si>
    <t>Tafla 15. Íbúafjöldi í sveitarfélögum</t>
  </si>
  <si>
    <t>1. janúar 2019</t>
  </si>
  <si>
    <t>1. janúar 2018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</si>
  <si>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</si>
  <si>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</si>
  <si>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</si>
  <si>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</si>
  <si>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</si>
  <si>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</si>
  <si>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</si>
  <si>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</si>
  <si>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</si>
  <si>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</si>
  <si>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</si>
  <si>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</si>
  <si>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</si>
  <si>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</si>
  <si>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</si>
  <si>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</si>
  <si>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</si>
  <si>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</si>
  <si>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</si>
  <si>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</si>
  <si>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</si>
  <si>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</si>
  <si>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</si>
  <si>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</si>
  <si>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</si>
  <si>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</si>
  <si>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</si>
  <si>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</si>
  <si>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</si>
  <si>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</si>
  <si>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</si>
  <si>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</si>
  <si>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</si>
  <si>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</si>
  <si>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</si>
  <si>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</si>
  <si>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</si>
  <si>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</si>
  <si>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</si>
  <si>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</si>
  <si>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</si>
  <si>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</si>
  <si>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</si>
  <si>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</si>
  <si>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</si>
  <si>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</si>
  <si>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</si>
  <si>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</si>
  <si>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</si>
  <si>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</si>
  <si>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</si>
  <si>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</si>
  <si>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</si>
  <si>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</si>
  <si>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</si>
  <si>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</si>
  <si>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</si>
  <si>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</si>
  <si>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</si>
  <si>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</si>
  <si>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</si>
  <si>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</si>
  <si>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</si>
  <si>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</si>
  <si>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</si>
  <si>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</si>
  <si>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</si>
  <si>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</si>
  <si>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</si>
  <si>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</si>
  <si>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</si>
  <si>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</si>
  <si>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</si>
  <si>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</si>
  <si>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</si>
  <si>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</si>
  <si>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</si>
  <si>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</si>
  <si>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</si>
  <si>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</si>
  <si>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</si>
  <si>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</si>
  <si>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</si>
  <si>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</si>
  <si>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</si>
  <si>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</si>
  <si>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</si>
  <si>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</si>
  <si>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</si>
  <si>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</si>
  <si>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</si>
  <si>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</si>
  <si>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</si>
  <si>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</si>
  <si>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</si>
  <si>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</si>
  <si>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</si>
  <si>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</si>
  <si>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</si>
  <si>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</si>
  <si>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</si>
  <si>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</si>
  <si>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</si>
  <si>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</si>
  <si>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</si>
  <si>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</si>
  <si>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</si>
  <si>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</si>
  <si>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</si>
  <si>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</si>
  <si>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</si>
  <si>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</si>
  <si>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</si>
  <si>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</si>
  <si>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</si>
  <si>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</si>
  <si>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</si>
  <si>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</si>
  <si>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</si>
  <si>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</si>
  <si>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</si>
  <si>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</si>
  <si>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</si>
  <si>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0-5</t>
  </si>
  <si>
    <t>6-15</t>
  </si>
  <si>
    <t>16-66</t>
  </si>
  <si>
    <t>67-</t>
  </si>
  <si>
    <t>Suðurnes</t>
  </si>
  <si>
    <t>Norðurland vestra</t>
  </si>
  <si>
    <t>Norðurland eystra</t>
  </si>
  <si>
    <t>Meðal</t>
  </si>
  <si>
    <t>Max</t>
  </si>
  <si>
    <t>Min</t>
  </si>
  <si>
    <t>Tafla 17. Stöðugildi hjá sveitarfélögum og fyrirtækjum þeirra 1. apríl 2019</t>
  </si>
  <si>
    <t>BSRB</t>
  </si>
  <si>
    <t>BHM</t>
  </si>
  <si>
    <t>KÍ</t>
  </si>
  <si>
    <t>ASÍ</t>
  </si>
  <si>
    <t>stöðugildi</t>
  </si>
  <si>
    <t>Ýmis samstarfsverkefni</t>
  </si>
  <si>
    <t>Tafla 18. Upplýsingar um starfsemi grunnskóla á árinu 2018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</si>
  <si>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</si>
  <si>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</si>
  <si>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</si>
  <si>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</si>
  <si>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</si>
  <si>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</si>
  <si>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</si>
  <si>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</si>
  <si>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</si>
  <si>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</si>
  <si>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</si>
  <si>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</si>
  <si>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</si>
  <si>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</si>
  <si>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</si>
  <si>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</si>
  <si>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</si>
  <si>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</si>
  <si>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</si>
  <si>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</si>
  <si>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</si>
  <si>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</si>
  <si>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</si>
  <si>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</si>
  <si>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</si>
  <si>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</si>
  <si>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</si>
  <si>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</si>
  <si>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</si>
  <si>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</si>
  <si>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</si>
  <si>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</si>
  <si>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Háaleitisskóli</t>
  </si>
  <si>
    <t>Háteigsskóli</t>
  </si>
  <si>
    <t>Hlíðaskóli</t>
  </si>
  <si>
    <t>Hólabrekkuskóli</t>
  </si>
  <si>
    <t>Húsaskóli</t>
  </si>
  <si>
    <t xml:space="preserve">Ingunnarskóli </t>
  </si>
  <si>
    <t>Kelduskóli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</si>
  <si>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</si>
  <si>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</si>
  <si>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</si>
  <si>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</si>
  <si>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</si>
  <si>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</si>
  <si>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</si>
  <si>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</si>
  <si>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</si>
  <si>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</si>
  <si>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</si>
  <si>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</si>
  <si>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</si>
  <si>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</si>
  <si>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</si>
  <si>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</si>
  <si>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Vættaskóli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</si>
  <si>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</si>
  <si>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</si>
  <si>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</si>
  <si>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</si>
  <si>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</si>
  <si>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</si>
  <si>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</si>
  <si>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</si>
  <si>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</si>
  <si>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</si>
  <si>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</si>
  <si>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</si>
  <si>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</si>
  <si>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</si>
  <si>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</si>
  <si>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Seltjarnarneskaupstaður samtals</t>
  </si>
  <si>
    <t>1300</t>
  </si>
  <si>
    <t>Álftanesskóli</t>
  </si>
  <si>
    <t>Flataskóli</t>
  </si>
  <si>
    <t>Garðaskóli</t>
  </si>
  <si>
    <t>Hofsstaðaskóli</t>
  </si>
  <si>
    <t>Sjálandsskóli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</si>
  <si>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</si>
  <si>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</si>
  <si>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</si>
  <si>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</si>
  <si>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</si>
  <si>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</si>
  <si>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</si>
  <si>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</si>
  <si>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1-5</t>
  </si>
  <si>
    <t>Víðistaðaskóli</t>
  </si>
  <si>
    <t>Öldutúnsskóli</t>
  </si>
  <si>
    <t>1400 Hafnarfjarðarkaupstaður samtals</t>
  </si>
  <si>
    <t>1604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</si>
  <si>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</si>
  <si>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</si>
  <si>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</si>
  <si>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</si>
  <si>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</si>
  <si>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</si>
  <si>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</si>
  <si>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</si>
  <si>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</si>
  <si>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</si>
  <si>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</si>
  <si>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</si>
  <si>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</si>
  <si>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</si>
  <si>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2000 Reykjanesbær samtals</t>
  </si>
  <si>
    <t>2300</t>
  </si>
  <si>
    <t>Grunnskóli Grindavíkur</t>
  </si>
  <si>
    <t>2300 Grindavíkurbær samtals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</si>
  <si>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</si>
  <si>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</si>
  <si>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</si>
  <si>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</si>
  <si>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</si>
  <si>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</si>
  <si>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</si>
  <si>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</si>
  <si>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</si>
  <si>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</si>
  <si>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</si>
  <si>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</si>
  <si>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</si>
  <si>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</si>
  <si>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</si>
  <si>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</si>
  <si>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</si>
  <si>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</si>
  <si>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</si>
  <si>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</si>
  <si>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</si>
  <si>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</si>
  <si>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</si>
  <si>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</si>
  <si>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</si>
  <si>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</si>
  <si>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</si>
  <si>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3713 Eyja- og Miklaholtshreppur samtals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</si>
  <si>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</si>
  <si>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</si>
  <si>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</si>
  <si>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</si>
  <si>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</si>
  <si>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</si>
  <si>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</si>
  <si>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</si>
  <si>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</si>
  <si>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</si>
  <si>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</si>
  <si>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</si>
  <si>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</si>
  <si>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</si>
  <si>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</si>
  <si>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</si>
  <si>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</si>
  <si>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</si>
  <si>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</si>
  <si>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</si>
  <si>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4607</t>
  </si>
  <si>
    <t>Bíldudalsskóli</t>
  </si>
  <si>
    <t>Grunnskóli Vesturbyggðar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</si>
  <si>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</si>
  <si>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</si>
  <si>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</si>
  <si>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</si>
  <si>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</si>
  <si>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</si>
  <si>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4902 Kaldrananeshreppur samtals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</si>
  <si>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</si>
  <si>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</si>
  <si>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</si>
  <si>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</si>
  <si>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</si>
  <si>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</si>
  <si>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</si>
  <si>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</si>
  <si>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</si>
  <si>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</si>
  <si>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</si>
  <si>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</si>
  <si>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</si>
  <si>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</si>
  <si>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</si>
  <si>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</si>
  <si>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</si>
  <si>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</si>
  <si>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</si>
  <si>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</si>
  <si>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</si>
  <si>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</si>
  <si>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</si>
  <si>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</si>
  <si>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</si>
  <si>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</si>
  <si>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</si>
  <si>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</si>
  <si>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Grímsey</t>
  </si>
  <si>
    <t>1-9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</si>
  <si>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</si>
  <si>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</si>
  <si>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</si>
  <si>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</si>
  <si>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</si>
  <si>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</si>
  <si>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6000 Akureyrarkaupstaður samtals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</si>
  <si>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</si>
  <si>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</si>
  <si>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</si>
  <si>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</si>
  <si>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</si>
  <si>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</si>
  <si>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</si>
  <si>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</si>
  <si>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</si>
  <si>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</si>
  <si>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</si>
  <si>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</si>
  <si>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</si>
  <si>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</si>
  <si>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</si>
  <si>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</si>
  <si>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</si>
  <si>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</si>
  <si>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</si>
  <si>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</si>
  <si>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</si>
  <si>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</si>
  <si>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</si>
  <si>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</si>
  <si>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</si>
  <si>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</si>
  <si>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</si>
  <si>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</si>
  <si>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Stórutjarnaskóli</t>
  </si>
  <si>
    <t>Þingeyjaskóli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</si>
  <si>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</si>
  <si>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</si>
  <si>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</si>
  <si>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</si>
  <si>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</si>
  <si>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</si>
  <si>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7000</t>
  </si>
  <si>
    <t xml:space="preserve">Seyðisfjarðarskóli  </t>
  </si>
  <si>
    <t>7000 Seyðisfjarðarkaupstaður samtals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</si>
  <si>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</si>
  <si>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</si>
  <si>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</si>
  <si>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</si>
  <si>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</si>
  <si>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</si>
  <si>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</si>
  <si>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7502</t>
  </si>
  <si>
    <t>Vopnafjarðarskóli</t>
  </si>
  <si>
    <t>7502 Vopnafjarðarhreppur samtals</t>
  </si>
  <si>
    <t>7509</t>
  </si>
  <si>
    <t>Grunnskóli Borgarfjarðar</t>
  </si>
  <si>
    <t>7509 Borgarfjarðarhreppur samtals</t>
  </si>
  <si>
    <t>7617</t>
  </si>
  <si>
    <t>Grunnskóli Djúpavogs</t>
  </si>
  <si>
    <t>7617 Djúpavogshreppur samtals</t>
  </si>
  <si>
    <t>7620</t>
  </si>
  <si>
    <t>Brúarásskóli</t>
  </si>
  <si>
    <t>Egilsstaðaskóli</t>
  </si>
  <si>
    <t>Fellaskóli, Flj.d.hérað</t>
  </si>
  <si>
    <t>7620 Fljótsdalshérað samtals</t>
  </si>
  <si>
    <t>VII Austurland samtals</t>
  </si>
  <si>
    <t>VIII Suðurland</t>
  </si>
  <si>
    <t>7708</t>
  </si>
  <si>
    <t>Grunnskóli Hornafjarðar</t>
  </si>
  <si>
    <t>Grunnskólinn í Hofgarði</t>
  </si>
  <si>
    <t>7708 Sveitarfélagið Hornafjörður samtals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</si>
  <si>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</si>
  <si>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</si>
  <si>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</si>
  <si>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</si>
  <si>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</si>
  <si>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</si>
  <si>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</si>
  <si>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</si>
  <si>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</si>
  <si>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</si>
  <si>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</si>
  <si>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</si>
  <si>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</si>
  <si>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</si>
  <si>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</si>
  <si>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</si>
  <si>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</si>
  <si>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</si>
  <si>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</si>
  <si>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</si>
  <si>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</si>
  <si>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</si>
  <si>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</si>
  <si>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</si>
  <si>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</si>
  <si>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</si>
  <si>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</si>
  <si>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</si>
  <si>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</si>
  <si>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</si>
  <si>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</si>
  <si>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</si>
  <si>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</si>
  <si>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</si>
  <si>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</si>
  <si>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</si>
  <si>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</si>
  <si>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</si>
  <si>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</si>
  <si>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</si>
  <si>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</si>
  <si>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</si>
  <si>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</si>
  <si>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</si>
  <si>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</si>
  <si>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</si>
  <si>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</si>
  <si>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</si>
  <si>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</si>
  <si>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</si>
  <si>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</si>
  <si>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</si>
  <si>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</si>
  <si>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</si>
  <si>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</si>
  <si>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</si>
  <si>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4604</t>
  </si>
  <si>
    <t>Grunnskólinn á Tálknafirði</t>
  </si>
  <si>
    <t>4604 Tálknafjarðarhreppur samtals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</si>
  <si>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</si>
  <si>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</si>
  <si>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</si>
  <si>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</si>
  <si>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Tafla 19. Upplýsingar um starfsemi leikskóla á árinu 2018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</si>
  <si>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</si>
  <si>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</si>
  <si>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</si>
  <si>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</si>
  <si>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</si>
  <si>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</si>
  <si>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</si>
  <si>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</si>
  <si>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</si>
  <si>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</si>
  <si>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</si>
  <si>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</si>
  <si>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</si>
  <si>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</si>
  <si>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</si>
  <si>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</si>
  <si>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</si>
  <si>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</si>
  <si>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</si>
  <si>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</si>
  <si>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</si>
  <si>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</si>
  <si>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</si>
  <si>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</si>
  <si>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</si>
  <si>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Bakkaberg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</si>
  <si>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</si>
  <si>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</si>
  <si>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</si>
  <si>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</si>
  <si>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</si>
  <si>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</si>
  <si>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</si>
  <si>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</si>
  <si>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</si>
  <si>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</si>
  <si>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</si>
  <si>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</si>
  <si>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</si>
  <si>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</si>
  <si>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</si>
  <si>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</si>
  <si>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</si>
  <si>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</si>
  <si>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</si>
  <si>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</si>
  <si>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</si>
  <si>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</si>
  <si>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</si>
  <si>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</si>
  <si>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</si>
  <si>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</si>
  <si>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</si>
  <si>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</si>
  <si>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</si>
  <si>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</si>
  <si>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</si>
  <si>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</si>
  <si>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</si>
  <si>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</si>
  <si>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</si>
  <si>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</si>
  <si>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</si>
  <si>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</si>
  <si>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</si>
  <si>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</si>
  <si>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</si>
  <si>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</si>
  <si>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</si>
  <si>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</si>
  <si>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</si>
  <si>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</si>
  <si>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</si>
  <si>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</si>
  <si>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</si>
  <si>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</si>
  <si>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</si>
  <si>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</si>
  <si>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</si>
  <si>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</si>
  <si>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</si>
  <si>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</si>
  <si>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</si>
  <si>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</si>
  <si>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</si>
  <si>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</si>
  <si>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</si>
  <si>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</si>
  <si>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</si>
  <si>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</si>
  <si>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</si>
  <si>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</si>
  <si>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</si>
  <si>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</si>
  <si>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</si>
  <si>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</si>
  <si>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</si>
  <si>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</si>
  <si>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</si>
  <si>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</si>
  <si>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</si>
  <si>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</si>
  <si>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</si>
  <si>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</si>
  <si>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</si>
  <si>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</si>
  <si>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</si>
  <si>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</si>
  <si>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</si>
  <si>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</si>
  <si>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Lundarból</t>
  </si>
  <si>
    <t>Leikskólinn Sunnuhvoll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</si>
  <si>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</si>
  <si>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</si>
  <si>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</si>
  <si>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</si>
  <si>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</si>
  <si>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</si>
  <si>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</si>
  <si>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</si>
  <si>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</si>
  <si>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</si>
  <si>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</si>
  <si>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</si>
  <si>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</si>
  <si>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</si>
  <si>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</si>
  <si>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</si>
  <si>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</si>
  <si>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</si>
  <si>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</si>
  <si>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</si>
  <si>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</si>
  <si>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</si>
  <si>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</si>
  <si>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</si>
  <si>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</si>
  <si>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</si>
  <si>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</si>
  <si>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</si>
  <si>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</si>
  <si>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2506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</si>
  <si>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</si>
  <si>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</si>
  <si>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</si>
  <si>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</si>
  <si>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</si>
  <si>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</si>
  <si>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</si>
  <si>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</si>
  <si>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</si>
  <si>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</si>
  <si>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</si>
  <si>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</si>
  <si>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Laugagerðisskóli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</si>
  <si>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</si>
  <si>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</si>
  <si>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</si>
  <si>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</si>
  <si>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</si>
  <si>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</si>
  <si>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</si>
  <si>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</si>
  <si>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</si>
  <si>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</si>
  <si>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</si>
  <si>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</si>
  <si>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</si>
  <si>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</si>
  <si>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</si>
  <si>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</si>
  <si>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</si>
  <si>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</si>
  <si>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</si>
  <si>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</si>
  <si>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</si>
  <si>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</si>
  <si>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</si>
  <si>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</si>
  <si>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Lundarsel</t>
  </si>
  <si>
    <t>Leikskólinn Naustatjörn</t>
  </si>
  <si>
    <t>Leikskólinn Pálmholt</t>
  </si>
  <si>
    <t>Leikskólinn Smábær</t>
  </si>
  <si>
    <t>Leikskólinn Tröllaborgir</t>
  </si>
  <si>
    <t>Leikskólinn Grænuvellir</t>
  </si>
  <si>
    <t>Leikskólinn Krílabær</t>
  </si>
  <si>
    <t>Leikskólinn Krílakot, Öxafj.</t>
  </si>
  <si>
    <t>Leikskólinn Fjallabyggð</t>
  </si>
  <si>
    <t>Leikskólinn Árskógarskóli</t>
  </si>
  <si>
    <t>Leikskólinn Dalvíkurbyggð</t>
  </si>
  <si>
    <t>Leikskólinn Hrafnagilsskóli</t>
  </si>
  <si>
    <t>Leikskólinn Álfasteinn, Hörg.sv.</t>
  </si>
  <si>
    <t>Leikskólinn Álfaborg, Sv.st.hr.</t>
  </si>
  <si>
    <t>Leikskólinn Krummafótur</t>
  </si>
  <si>
    <t>Leikskólinn Ylur</t>
  </si>
  <si>
    <t>Leikskólinn Stórutjarnaskóli</t>
  </si>
  <si>
    <t>Leikskólinn Þingeyjarskóli</t>
  </si>
  <si>
    <t>Leikskólinn Barnaból, Þórsh.hr.</t>
  </si>
  <si>
    <t>Leikskólinn Sólvellir, Seyðisfj.</t>
  </si>
  <si>
    <t>Leikskólinn Breiðdals- og Stöðvarfj.skóli</t>
  </si>
  <si>
    <t>Leikskólinn Dalborg</t>
  </si>
  <si>
    <t>Leikskólinn Eyrarvellir/Sólvellir</t>
  </si>
  <si>
    <t>Leikskólinn Kæribær, Fj.b.</t>
  </si>
  <si>
    <t>Leikskólinn Lyngholt</t>
  </si>
  <si>
    <t>Leikskólinn Brekkubær</t>
  </si>
  <si>
    <t>Leikskólinn Glaumbær</t>
  </si>
  <si>
    <t>Leikskólinn Bjarkatún</t>
  </si>
  <si>
    <t>Leikskólinn Brúarási</t>
  </si>
  <si>
    <t>Leikskólinn Hádegishöfði</t>
  </si>
  <si>
    <t>Leikskólinn Tjarnarskógur</t>
  </si>
  <si>
    <t>Leikskólinn Sjónarhóll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</si>
  <si>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</si>
  <si>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</si>
  <si>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</si>
  <si>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</si>
  <si>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</si>
  <si>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</si>
  <si>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</si>
  <si>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Suður-Vík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</si>
  <si>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</si>
  <si>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</si>
  <si>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</si>
  <si>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</si>
  <si>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</si>
  <si>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</si>
  <si>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</si>
  <si>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</si>
  <si>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</si>
  <si>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</si>
  <si>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</si>
  <si>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</si>
  <si>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</si>
  <si>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</si>
  <si>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</si>
  <si>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</si>
  <si>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</si>
  <si>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</si>
  <si>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</si>
  <si>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</si>
  <si>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</si>
  <si>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</si>
  <si>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</si>
  <si>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</si>
  <si>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</si>
  <si>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</si>
  <si>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</si>
  <si>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</si>
  <si>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</si>
  <si>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</si>
  <si>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</si>
  <si>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</si>
  <si>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</si>
  <si>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</si>
  <si>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Leikskólinn Undraland, Kóp.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</si>
  <si>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</si>
  <si>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</si>
  <si>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</si>
  <si>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</si>
  <si>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</si>
  <si>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</si>
  <si>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</si>
  <si>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</si>
  <si>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</si>
  <si>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</si>
  <si>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Háaleiti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</si>
  <si>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</si>
  <si>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</si>
  <si>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</si>
  <si>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</si>
  <si>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</si>
  <si>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Vindheimar</t>
  </si>
  <si>
    <t>Leikskólinn Hólmasól</t>
  </si>
  <si>
    <t>Leikskólinn Sóli</t>
  </si>
  <si>
    <t>Sjálfstætt starfandi leikskólar samtals</t>
  </si>
  <si>
    <t>Heimild: Ársreikningar sveitarfélaga og Hagstofa íslands</t>
  </si>
  <si>
    <t>EFNISYFIRLIT</t>
  </si>
  <si>
    <t>Tafla 9 Lykiltölur, hlutfall við tekjur</t>
  </si>
  <si>
    <t>Tafla 10 Lykiltölur úr rekstri (kr. á íbúa)</t>
  </si>
  <si>
    <t>Tafla 11 Lykiltölur úr sjóðstreymi og efnahag (kr. á íbúa)</t>
  </si>
  <si>
    <t>Tafla 14 Álagningarreglur fasteignagjalda árið 2019</t>
  </si>
  <si>
    <t>Efnisyfirlit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</si>
</sst>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Optima"/>
    </font>
    <font>
      <b/>
      <sz val="12"/>
      <name val="Optima"/>
    </font>
    <font>
      <sz val="11"/>
      <name val="Optima"/>
    </font>
    <font>
      <b/>
      <sz val="10"/>
      <name val="Optima"/>
    </font>
    <font>
      <sz val="10"/>
      <color theme="1"/>
      <name val="Optima"/>
    </font>
    <font>
      <b/>
      <sz val="10"/>
      <color theme="1"/>
      <name val="Optima"/>
    </font>
    <font>
      <sz val="11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9"/>
      <color theme="1"/>
      <name val="Optima"/>
    </font>
    <font>
      <i/>
      <sz val="10"/>
      <color theme="1"/>
      <name val="Optima"/>
    </font>
    <font>
      <sz val="10"/>
      <color theme="1"/>
      <name val="Optima"/>
      <family val="2"/>
    </font>
    <font>
      <b/>
      <sz val="10"/>
      <name val="Times New Roman"/>
      <family val="1"/>
    </font>
    <font>
      <b/>
      <sz val="9"/>
      <name val="Optima"/>
    </font>
    <font>
      <sz val="10"/>
      <color indexed="8"/>
      <name val="Arial"/>
      <family val="2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</font>
    <font>
      <b/>
      <sz val="11"/>
      <color theme="1"/>
      <name val="Optima"/>
      <family val="2"/>
    </font>
    <font>
      <sz val="9"/>
      <name val="Optima"/>
    </font>
    <font>
      <b/>
      <sz val="11"/>
      <name val="Optima"/>
      <family val="2"/>
    </font>
    <font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 style="thin">
        <color indexed="65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indexed="65"/>
      </right>
      <top style="thin">
        <color rgb="FFABABAB"/>
      </top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32" fillId="0" borderId="0" applyNumberFormat="0" applyFill="0" applyBorder="0" applyAlignment="0" applyProtection="0"/>
  </cellStyleXfs>
  <cellXfs count="327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3" fontId="5" fillId="2" borderId="5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/>
    <xf numFmtId="3" fontId="0" fillId="2" borderId="0" xfId="0" applyNumberFormat="1" applyFill="1"/>
    <xf numFmtId="3" fontId="0" fillId="0" borderId="0" xfId="0" applyNumberFormat="1"/>
    <xf numFmtId="0" fontId="7" fillId="0" borderId="9" xfId="0" applyFont="1" applyBorder="1"/>
    <xf numFmtId="3" fontId="0" fillId="2" borderId="9" xfId="0" applyNumberFormat="1" applyFill="1" applyBorder="1"/>
    <xf numFmtId="3" fontId="0" fillId="0" borderId="9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0" fontId="8" fillId="0" borderId="0" xfId="0" applyFont="1"/>
    <xf numFmtId="0" fontId="6" fillId="0" borderId="10" xfId="0" applyFont="1" applyBorder="1"/>
    <xf numFmtId="3" fontId="2" fillId="2" borderId="10" xfId="0" applyNumberFormat="1" applyFont="1" applyFill="1" applyBorder="1"/>
    <xf numFmtId="3" fontId="2" fillId="0" borderId="10" xfId="0" applyNumberFormat="1" applyFont="1" applyBorder="1"/>
    <xf numFmtId="0" fontId="9" fillId="0" borderId="0" xfId="0" applyFont="1"/>
    <xf numFmtId="0" fontId="6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/>
    <xf numFmtId="0" fontId="6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7" fillId="0" borderId="7" xfId="0" applyFont="1" applyBorder="1"/>
    <xf numFmtId="3" fontId="7" fillId="0" borderId="0" xfId="0" applyNumberFormat="1" applyFont="1"/>
    <xf numFmtId="0" fontId="10" fillId="2" borderId="0" xfId="0" applyFont="1" applyFill="1" applyAlignment="1">
      <alignment horizontal="left"/>
    </xf>
    <xf numFmtId="3" fontId="7" fillId="2" borderId="7" xfId="0" applyNumberFormat="1" applyFont="1" applyFill="1" applyBorder="1"/>
    <xf numFmtId="3" fontId="7" fillId="2" borderId="0" xfId="0" applyNumberFormat="1" applyFont="1" applyFill="1"/>
    <xf numFmtId="0" fontId="7" fillId="2" borderId="0" xfId="0" applyFont="1" applyFill="1"/>
    <xf numFmtId="0" fontId="7" fillId="2" borderId="7" xfId="0" applyFont="1" applyFill="1" applyBorder="1"/>
    <xf numFmtId="0" fontId="10" fillId="0" borderId="0" xfId="0" applyFont="1" applyAlignment="1">
      <alignment horizontal="left"/>
    </xf>
    <xf numFmtId="3" fontId="7" fillId="0" borderId="7" xfId="0" applyNumberFormat="1" applyFont="1" applyBorder="1"/>
    <xf numFmtId="0" fontId="10" fillId="0" borderId="9" xfId="0" applyFont="1" applyBorder="1" applyAlignment="1">
      <alignment horizontal="left"/>
    </xf>
    <xf numFmtId="3" fontId="7" fillId="0" borderId="5" xfId="0" applyNumberFormat="1" applyFont="1" applyBorder="1"/>
    <xf numFmtId="3" fontId="7" fillId="0" borderId="9" xfId="0" applyNumberFormat="1" applyFont="1" applyBorder="1"/>
    <xf numFmtId="0" fontId="7" fillId="0" borderId="5" xfId="0" applyFont="1" applyBorder="1"/>
    <xf numFmtId="0" fontId="6" fillId="0" borderId="0" xfId="0" applyFont="1" applyAlignment="1">
      <alignment horizontal="left"/>
    </xf>
    <xf numFmtId="3" fontId="8" fillId="0" borderId="7" xfId="0" applyNumberFormat="1" applyFont="1" applyBorder="1"/>
    <xf numFmtId="3" fontId="8" fillId="0" borderId="0" xfId="0" applyNumberFormat="1" applyFont="1"/>
    <xf numFmtId="0" fontId="8" fillId="0" borderId="7" xfId="0" applyFont="1" applyBorder="1"/>
    <xf numFmtId="0" fontId="10" fillId="0" borderId="0" xfId="0" applyFont="1"/>
    <xf numFmtId="0" fontId="10" fillId="2" borderId="0" xfId="0" applyFont="1" applyFill="1"/>
    <xf numFmtId="3" fontId="8" fillId="0" borderId="5" xfId="0" applyNumberFormat="1" applyFont="1" applyBorder="1"/>
    <xf numFmtId="0" fontId="12" fillId="0" borderId="0" xfId="0" applyFont="1"/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3" borderId="9" xfId="0" applyNumberFormat="1" applyFill="1" applyBorder="1"/>
    <xf numFmtId="3" fontId="6" fillId="3" borderId="0" xfId="0" applyNumberFormat="1" applyFont="1" applyFill="1"/>
    <xf numFmtId="3" fontId="6" fillId="0" borderId="0" xfId="0" applyNumberFormat="1" applyFont="1"/>
    <xf numFmtId="3" fontId="8" fillId="3" borderId="0" xfId="0" applyNumberFormat="1" applyFont="1" applyFill="1"/>
    <xf numFmtId="3" fontId="8" fillId="3" borderId="10" xfId="0" applyNumberFormat="1" applyFont="1" applyFill="1" applyBorder="1"/>
    <xf numFmtId="3" fontId="8" fillId="0" borderId="10" xfId="0" applyNumberFormat="1" applyFont="1" applyBorder="1"/>
    <xf numFmtId="0" fontId="14" fillId="0" borderId="0" xfId="0" applyFont="1"/>
    <xf numFmtId="165" fontId="0" fillId="3" borderId="0" xfId="1" applyNumberFormat="1" applyFont="1" applyFill="1"/>
    <xf numFmtId="165" fontId="0" fillId="0" borderId="0" xfId="1" applyNumberFormat="1" applyFont="1" applyFill="1"/>
    <xf numFmtId="166" fontId="0" fillId="3" borderId="0" xfId="0" applyNumberFormat="1" applyFill="1"/>
    <xf numFmtId="166" fontId="0" fillId="0" borderId="0" xfId="0" applyNumberFormat="1"/>
    <xf numFmtId="49" fontId="4" fillId="0" borderId="0" xfId="0" applyNumberFormat="1" applyFont="1"/>
    <xf numFmtId="3" fontId="16" fillId="0" borderId="0" xfId="0" applyNumberFormat="1" applyFont="1"/>
    <xf numFmtId="0" fontId="17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3" fillId="0" borderId="0" xfId="0" applyFont="1"/>
    <xf numFmtId="0" fontId="8" fillId="0" borderId="13" xfId="0" applyFont="1" applyBorder="1"/>
    <xf numFmtId="3" fontId="8" fillId="0" borderId="13" xfId="0" applyNumberFormat="1" applyFont="1" applyBorder="1"/>
    <xf numFmtId="1" fontId="6" fillId="0" borderId="16" xfId="2" applyNumberFormat="1" applyFont="1" applyBorder="1"/>
    <xf numFmtId="3" fontId="8" fillId="0" borderId="16" xfId="0" applyNumberFormat="1" applyFont="1" applyBorder="1"/>
    <xf numFmtId="0" fontId="15" fillId="0" borderId="0" xfId="0" applyFont="1"/>
    <xf numFmtId="0" fontId="7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8" fillId="2" borderId="0" xfId="0" applyNumberFormat="1" applyFont="1" applyFill="1"/>
    <xf numFmtId="0" fontId="7" fillId="2" borderId="9" xfId="0" applyFont="1" applyFill="1" applyBorder="1"/>
    <xf numFmtId="3" fontId="7" fillId="2" borderId="9" xfId="0" applyNumberFormat="1" applyFont="1" applyFill="1" applyBorder="1"/>
    <xf numFmtId="3" fontId="8" fillId="2" borderId="9" xfId="0" applyNumberFormat="1" applyFont="1" applyFill="1" applyBorder="1"/>
    <xf numFmtId="0" fontId="8" fillId="0" borderId="16" xfId="0" applyFont="1" applyBorder="1"/>
    <xf numFmtId="3" fontId="7" fillId="2" borderId="3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5" fillId="0" borderId="6" xfId="0" applyFont="1" applyBorder="1"/>
    <xf numFmtId="0" fontId="15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2" borderId="0" xfId="0" applyFont="1" applyFill="1"/>
    <xf numFmtId="3" fontId="9" fillId="2" borderId="0" xfId="0" applyNumberFormat="1" applyFont="1" applyFill="1"/>
    <xf numFmtId="3" fontId="9" fillId="0" borderId="0" xfId="0" applyNumberFormat="1" applyFont="1"/>
    <xf numFmtId="3" fontId="21" fillId="0" borderId="0" xfId="0" applyNumberFormat="1" applyFont="1"/>
    <xf numFmtId="0" fontId="15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2" fillId="0" borderId="0" xfId="0" applyFont="1"/>
    <xf numFmtId="0" fontId="20" fillId="0" borderId="0" xfId="0" applyFont="1"/>
    <xf numFmtId="0" fontId="21" fillId="0" borderId="0" xfId="0" applyFont="1"/>
    <xf numFmtId="0" fontId="0" fillId="4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9" fontId="9" fillId="2" borderId="0" xfId="1" applyFont="1" applyFill="1"/>
    <xf numFmtId="9" fontId="9" fillId="0" borderId="0" xfId="1" applyFont="1"/>
    <xf numFmtId="9" fontId="21" fillId="0" borderId="0" xfId="1" applyFont="1"/>
    <xf numFmtId="0" fontId="7" fillId="0" borderId="6" xfId="0" applyFont="1" applyBorder="1"/>
    <xf numFmtId="164" fontId="9" fillId="2" borderId="0" xfId="0" applyNumberFormat="1" applyFont="1" applyFill="1"/>
    <xf numFmtId="10" fontId="9" fillId="2" borderId="0" xfId="1" applyNumberFormat="1" applyFont="1" applyFill="1"/>
    <xf numFmtId="10" fontId="9" fillId="0" borderId="0" xfId="1" applyNumberFormat="1" applyFont="1"/>
    <xf numFmtId="164" fontId="9" fillId="0" borderId="0" xfId="0" applyNumberFormat="1" applyFont="1"/>
    <xf numFmtId="10" fontId="9" fillId="0" borderId="0" xfId="1" applyNumberFormat="1" applyFont="1" applyFill="1"/>
    <xf numFmtId="10" fontId="21" fillId="0" borderId="0" xfId="1" applyNumberFormat="1" applyFont="1"/>
    <xf numFmtId="3" fontId="10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64" fontId="7" fillId="2" borderId="0" xfId="0" applyNumberFormat="1" applyFont="1" applyFill="1"/>
    <xf numFmtId="167" fontId="7" fillId="2" borderId="0" xfId="0" applyNumberFormat="1" applyFont="1" applyFill="1"/>
    <xf numFmtId="167" fontId="7" fillId="0" borderId="0" xfId="0" applyNumberFormat="1" applyFont="1"/>
    <xf numFmtId="10" fontId="8" fillId="0" borderId="0" xfId="1" applyNumberFormat="1" applyFont="1"/>
    <xf numFmtId="10" fontId="0" fillId="0" borderId="0" xfId="1" applyNumberFormat="1" applyFont="1"/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7" xfId="0" applyFont="1" applyBorder="1"/>
    <xf numFmtId="0" fontId="0" fillId="0" borderId="8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/>
    <xf numFmtId="168" fontId="10" fillId="2" borderId="0" xfId="0" applyNumberFormat="1" applyFont="1" applyFill="1"/>
    <xf numFmtId="2" fontId="7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10" fillId="2" borderId="0" xfId="0" applyNumberFormat="1" applyFont="1" applyFill="1" applyAlignment="1">
      <alignment horizontal="right"/>
    </xf>
    <xf numFmtId="2" fontId="10" fillId="0" borderId="0" xfId="0" applyNumberFormat="1" applyFont="1"/>
    <xf numFmtId="168" fontId="10" fillId="0" borderId="0" xfId="0" applyNumberFormat="1" applyFont="1"/>
    <xf numFmtId="168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169" fontId="10" fillId="2" borderId="0" xfId="0" applyNumberFormat="1" applyFont="1" applyFill="1"/>
    <xf numFmtId="168" fontId="10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168" fontId="0" fillId="0" borderId="0" xfId="0" applyNumberFormat="1"/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2" fontId="0" fillId="2" borderId="0" xfId="0" applyNumberForma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69" fontId="10" fillId="2" borderId="0" xfId="0" applyNumberFormat="1" applyFont="1" applyFill="1" applyAlignment="1">
      <alignment horizontal="right"/>
    </xf>
    <xf numFmtId="169" fontId="0" fillId="2" borderId="0" xfId="0" applyNumberFormat="1" applyFill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49" fontId="2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3" fontId="9" fillId="3" borderId="0" xfId="0" applyNumberFormat="1" applyFont="1" applyFill="1"/>
    <xf numFmtId="165" fontId="0" fillId="0" borderId="0" xfId="1" applyNumberFormat="1" applyFont="1"/>
    <xf numFmtId="165" fontId="21" fillId="0" borderId="0" xfId="1" applyNumberFormat="1" applyFont="1"/>
    <xf numFmtId="49" fontId="5" fillId="0" borderId="0" xfId="0" applyNumberFormat="1" applyFont="1"/>
    <xf numFmtId="0" fontId="6" fillId="0" borderId="0" xfId="0" applyFont="1" applyAlignment="1">
      <alignment horizontal="center"/>
    </xf>
    <xf numFmtId="49" fontId="6" fillId="0" borderId="18" xfId="0" applyNumberFormat="1" applyFont="1" applyBorder="1"/>
    <xf numFmtId="49" fontId="6" fillId="0" borderId="18" xfId="0" applyNumberFormat="1" applyFont="1" applyBorder="1" applyAlignment="1">
      <alignment horizontal="center"/>
    </xf>
    <xf numFmtId="49" fontId="25" fillId="0" borderId="0" xfId="0" applyNumberFormat="1" applyFont="1"/>
    <xf numFmtId="49" fontId="0" fillId="0" borderId="0" xfId="0" applyNumberFormat="1"/>
    <xf numFmtId="164" fontId="7" fillId="0" borderId="0" xfId="0" applyNumberFormat="1" applyFont="1"/>
    <xf numFmtId="166" fontId="7" fillId="2" borderId="0" xfId="0" applyNumberFormat="1" applyFont="1" applyFill="1"/>
    <xf numFmtId="170" fontId="0" fillId="0" borderId="0" xfId="0" applyNumberFormat="1"/>
    <xf numFmtId="166" fontId="7" fillId="0" borderId="0" xfId="0" applyNumberFormat="1" applyFont="1"/>
    <xf numFmtId="164" fontId="6" fillId="0" borderId="0" xfId="0" applyNumberFormat="1" applyFont="1" applyAlignment="1">
      <alignment horizontal="left"/>
    </xf>
    <xf numFmtId="166" fontId="8" fillId="0" borderId="0" xfId="0" applyNumberFormat="1" applyFont="1"/>
    <xf numFmtId="0" fontId="7" fillId="0" borderId="0" xfId="0" applyFont="1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70" fontId="9" fillId="2" borderId="0" xfId="0" applyNumberFormat="1" applyFont="1" applyFill="1"/>
    <xf numFmtId="170" fontId="9" fillId="0" borderId="0" xfId="0" applyNumberFormat="1" applyFont="1"/>
    <xf numFmtId="170" fontId="21" fillId="0" borderId="0" xfId="0" applyNumberFormat="1" applyFont="1"/>
    <xf numFmtId="0" fontId="4" fillId="0" borderId="0" xfId="0" applyFont="1" applyProtection="1">
      <protection locked="0"/>
    </xf>
    <xf numFmtId="0" fontId="26" fillId="0" borderId="6" xfId="3" applyFont="1" applyBorder="1"/>
    <xf numFmtId="0" fontId="5" fillId="0" borderId="6" xfId="0" applyFont="1" applyBorder="1"/>
    <xf numFmtId="0" fontId="27" fillId="0" borderId="6" xfId="3" applyFont="1" applyBorder="1" applyAlignment="1">
      <alignment horizontal="center"/>
    </xf>
    <xf numFmtId="0" fontId="27" fillId="0" borderId="7" xfId="3" applyFont="1" applyBorder="1" applyAlignment="1">
      <alignment horizontal="center"/>
    </xf>
    <xf numFmtId="0" fontId="27" fillId="0" borderId="5" xfId="3" applyFont="1" applyBorder="1"/>
    <xf numFmtId="0" fontId="27" fillId="0" borderId="5" xfId="3" applyFont="1" applyBorder="1" applyAlignment="1">
      <alignment horizontal="center"/>
    </xf>
    <xf numFmtId="0" fontId="10" fillId="0" borderId="9" xfId="0" applyFont="1" applyBorder="1"/>
    <xf numFmtId="0" fontId="9" fillId="0" borderId="19" xfId="0" applyFont="1" applyBorder="1"/>
    <xf numFmtId="0" fontId="9" fillId="0" borderId="20" xfId="0" applyFont="1" applyBorder="1"/>
    <xf numFmtId="3" fontId="9" fillId="0" borderId="21" xfId="0" applyNumberFormat="1" applyFont="1" applyBorder="1"/>
    <xf numFmtId="3" fontId="9" fillId="0" borderId="22" xfId="0" applyNumberFormat="1" applyFont="1" applyBorder="1"/>
    <xf numFmtId="170" fontId="9" fillId="0" borderId="22" xfId="0" applyNumberFormat="1" applyFont="1" applyBorder="1"/>
    <xf numFmtId="170" fontId="9" fillId="0" borderId="11" xfId="0" applyNumberFormat="1" applyFont="1" applyBorder="1"/>
    <xf numFmtId="0" fontId="6" fillId="0" borderId="23" xfId="0" applyFont="1" applyBorder="1"/>
    <xf numFmtId="3" fontId="10" fillId="0" borderId="24" xfId="0" applyNumberFormat="1" applyFont="1" applyBorder="1"/>
    <xf numFmtId="3" fontId="6" fillId="0" borderId="25" xfId="0" applyNumberFormat="1" applyFont="1" applyBorder="1"/>
    <xf numFmtId="170" fontId="6" fillId="0" borderId="25" xfId="0" applyNumberFormat="1" applyFont="1" applyBorder="1"/>
    <xf numFmtId="0" fontId="9" fillId="0" borderId="23" xfId="0" applyFont="1" applyBorder="1"/>
    <xf numFmtId="3" fontId="9" fillId="0" borderId="24" xfId="0" applyNumberFormat="1" applyFont="1" applyBorder="1"/>
    <xf numFmtId="3" fontId="9" fillId="0" borderId="25" xfId="0" applyNumberFormat="1" applyFont="1" applyBorder="1"/>
    <xf numFmtId="170" fontId="9" fillId="0" borderId="25" xfId="0" applyNumberFormat="1" applyFont="1" applyBorder="1"/>
    <xf numFmtId="0" fontId="9" fillId="2" borderId="23" xfId="0" applyFont="1" applyFill="1" applyBorder="1"/>
    <xf numFmtId="3" fontId="5" fillId="2" borderId="24" xfId="0" applyNumberFormat="1" applyFont="1" applyFill="1" applyBorder="1"/>
    <xf numFmtId="3" fontId="9" fillId="2" borderId="25" xfId="0" applyNumberFormat="1" applyFont="1" applyFill="1" applyBorder="1"/>
    <xf numFmtId="170" fontId="9" fillId="2" borderId="25" xfId="0" applyNumberFormat="1" applyFont="1" applyFill="1" applyBorder="1"/>
    <xf numFmtId="3" fontId="5" fillId="0" borderId="24" xfId="0" applyNumberFormat="1" applyFont="1" applyBorder="1"/>
    <xf numFmtId="0" fontId="6" fillId="0" borderId="20" xfId="0" applyFont="1" applyBorder="1"/>
    <xf numFmtId="3" fontId="12" fillId="0" borderId="22" xfId="0" applyNumberFormat="1" applyFont="1" applyBorder="1"/>
    <xf numFmtId="170" fontId="12" fillId="0" borderId="22" xfId="0" applyNumberFormat="1" applyFont="1" applyBorder="1"/>
    <xf numFmtId="0" fontId="9" fillId="0" borderId="23" xfId="0" applyFont="1" applyBorder="1" applyAlignment="1">
      <alignment horizontal="left"/>
    </xf>
    <xf numFmtId="0" fontId="21" fillId="0" borderId="20" xfId="0" applyFont="1" applyBorder="1"/>
    <xf numFmtId="3" fontId="21" fillId="0" borderId="22" xfId="0" applyNumberFormat="1" applyFont="1" applyBorder="1"/>
    <xf numFmtId="170" fontId="21" fillId="0" borderId="22" xfId="0" applyNumberFormat="1" applyFont="1" applyBorder="1"/>
    <xf numFmtId="0" fontId="9" fillId="0" borderId="22" xfId="0" applyFont="1" applyBorder="1"/>
    <xf numFmtId="3" fontId="5" fillId="0" borderId="26" xfId="0" applyNumberFormat="1" applyFont="1" applyBorder="1"/>
    <xf numFmtId="0" fontId="9" fillId="0" borderId="27" xfId="0" applyFont="1" applyBorder="1"/>
    <xf numFmtId="3" fontId="9" fillId="0" borderId="26" xfId="0" applyNumberFormat="1" applyFont="1" applyBorder="1"/>
    <xf numFmtId="0" fontId="6" fillId="0" borderId="19" xfId="0" applyFont="1" applyBorder="1"/>
    <xf numFmtId="3" fontId="12" fillId="0" borderId="24" xfId="0" applyNumberFormat="1" applyFont="1" applyBorder="1"/>
    <xf numFmtId="3" fontId="12" fillId="0" borderId="25" xfId="0" applyNumberFormat="1" applyFont="1" applyBorder="1"/>
    <xf numFmtId="170" fontId="12" fillId="0" borderId="25" xfId="0" applyNumberFormat="1" applyFont="1" applyBorder="1"/>
    <xf numFmtId="3" fontId="9" fillId="2" borderId="24" xfId="0" applyNumberFormat="1" applyFont="1" applyFill="1" applyBorder="1"/>
    <xf numFmtId="3" fontId="12" fillId="0" borderId="21" xfId="0" applyNumberFormat="1" applyFont="1" applyBorder="1"/>
    <xf numFmtId="0" fontId="9" fillId="0" borderId="28" xfId="0" applyFont="1" applyBorder="1"/>
    <xf numFmtId="3" fontId="21" fillId="0" borderId="29" xfId="0" applyNumberFormat="1" applyFont="1" applyBorder="1"/>
    <xf numFmtId="3" fontId="21" fillId="0" borderId="30" xfId="0" applyNumberFormat="1" applyFont="1" applyBorder="1"/>
    <xf numFmtId="170" fontId="21" fillId="0" borderId="30" xfId="0" applyNumberFormat="1" applyFont="1" applyBorder="1"/>
    <xf numFmtId="0" fontId="11" fillId="0" borderId="0" xfId="0" applyFont="1"/>
    <xf numFmtId="0" fontId="28" fillId="0" borderId="0" xfId="3" applyFont="1" applyAlignment="1">
      <alignment horizontal="left"/>
    </xf>
    <xf numFmtId="0" fontId="26" fillId="0" borderId="0" xfId="0" applyFont="1"/>
    <xf numFmtId="0" fontId="29" fillId="0" borderId="6" xfId="3" applyFont="1" applyBorder="1" applyProtection="1">
      <protection locked="0"/>
    </xf>
    <xf numFmtId="3" fontId="17" fillId="0" borderId="6" xfId="0" applyNumberFormat="1" applyFont="1" applyBorder="1" applyAlignment="1" applyProtection="1">
      <alignment horizontal="center"/>
      <protection locked="0"/>
    </xf>
    <xf numFmtId="1" fontId="17" fillId="0" borderId="6" xfId="0" applyNumberFormat="1" applyFont="1" applyBorder="1" applyProtection="1">
      <protection locked="0"/>
    </xf>
    <xf numFmtId="1" fontId="17" fillId="0" borderId="6" xfId="0" applyNumberFormat="1" applyFont="1" applyBorder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0" fontId="29" fillId="0" borderId="7" xfId="3" applyFont="1" applyBorder="1" applyProtection="1">
      <protection locked="0"/>
    </xf>
    <xf numFmtId="0" fontId="17" fillId="0" borderId="7" xfId="0" applyFont="1" applyBorder="1" applyAlignment="1">
      <alignment horizontal="center"/>
    </xf>
    <xf numFmtId="3" fontId="17" fillId="0" borderId="7" xfId="0" applyNumberFormat="1" applyFont="1" applyBorder="1" applyAlignment="1" applyProtection="1">
      <alignment horizontal="center"/>
      <protection locked="0"/>
    </xf>
    <xf numFmtId="1" fontId="17" fillId="0" borderId="7" xfId="0" applyNumberFormat="1" applyFont="1" applyBorder="1" applyAlignment="1" applyProtection="1">
      <alignment horizontal="center"/>
      <protection locked="0"/>
    </xf>
    <xf numFmtId="0" fontId="17" fillId="0" borderId="7" xfId="3" applyFont="1" applyBorder="1" applyAlignment="1" applyProtection="1">
      <alignment horizontal="center"/>
      <protection locked="0"/>
    </xf>
    <xf numFmtId="0" fontId="27" fillId="0" borderId="5" xfId="2" applyFont="1" applyBorder="1" applyProtection="1">
      <protection locked="0"/>
    </xf>
    <xf numFmtId="3" fontId="17" fillId="0" borderId="5" xfId="0" applyNumberFormat="1" applyFont="1" applyBorder="1" applyAlignment="1" applyProtection="1">
      <alignment horizontal="center"/>
      <protection locked="0"/>
    </xf>
    <xf numFmtId="1" fontId="17" fillId="0" borderId="5" xfId="0" applyNumberFormat="1" applyFont="1" applyBorder="1" applyAlignment="1" applyProtection="1">
      <alignment horizontal="center"/>
      <protection locked="0"/>
    </xf>
    <xf numFmtId="1" fontId="30" fillId="0" borderId="5" xfId="3" applyNumberFormat="1" applyFont="1" applyBorder="1" applyAlignment="1" applyProtection="1">
      <alignment horizontal="center"/>
      <protection locked="0"/>
    </xf>
    <xf numFmtId="0" fontId="30" fillId="0" borderId="5" xfId="2" applyFont="1" applyBorder="1" applyAlignment="1" applyProtection="1">
      <alignment horizontal="center"/>
      <protection locked="0"/>
    </xf>
    <xf numFmtId="0" fontId="21" fillId="0" borderId="22" xfId="0" applyFont="1" applyBorder="1"/>
    <xf numFmtId="170" fontId="9" fillId="0" borderId="31" xfId="0" applyNumberFormat="1" applyFont="1" applyBorder="1"/>
    <xf numFmtId="0" fontId="21" fillId="0" borderId="19" xfId="0" applyFont="1" applyBorder="1"/>
    <xf numFmtId="0" fontId="21" fillId="0" borderId="23" xfId="0" applyFont="1" applyBorder="1"/>
    <xf numFmtId="3" fontId="21" fillId="0" borderId="25" xfId="0" applyNumberFormat="1" applyFont="1" applyBorder="1"/>
    <xf numFmtId="170" fontId="21" fillId="0" borderId="25" xfId="0" applyNumberFormat="1" applyFont="1" applyBorder="1"/>
    <xf numFmtId="0" fontId="21" fillId="0" borderId="32" xfId="0" applyFont="1" applyBorder="1"/>
    <xf numFmtId="0" fontId="21" fillId="0" borderId="33" xfId="0" applyFont="1" applyBorder="1"/>
    <xf numFmtId="0" fontId="21" fillId="0" borderId="28" xfId="0" applyFont="1" applyBorder="1"/>
    <xf numFmtId="0" fontId="31" fillId="0" borderId="0" xfId="3" applyFont="1" applyAlignment="1">
      <alignment horizontal="left"/>
    </xf>
    <xf numFmtId="0" fontId="32" fillId="0" borderId="0" xfId="4" applyAlignment="1">
      <alignment vertical="center"/>
    </xf>
    <xf numFmtId="0" fontId="32" fillId="0" borderId="0" xfId="4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17" fillId="0" borderId="12" xfId="0" applyNumberFormat="1" applyFont="1" applyBorder="1" applyAlignment="1" applyProtection="1">
      <alignment horizontal="center"/>
      <protection locked="0"/>
    </xf>
    <xf numFmtId="1" fontId="17" fillId="0" borderId="13" xfId="0" applyNumberFormat="1" applyFont="1" applyBorder="1" applyAlignment="1" applyProtection="1">
      <alignment horizontal="center"/>
      <protection locked="0"/>
    </xf>
    <xf numFmtId="1" fontId="17" fillId="0" borderId="14" xfId="0" applyNumberFormat="1" applyFont="1" applyBorder="1" applyAlignment="1" applyProtection="1">
      <alignment horizontal="center"/>
      <protection locked="0"/>
    </xf>
    <xf numFmtId="0" fontId="17" fillId="0" borderId="12" xfId="3" applyFont="1" applyBorder="1" applyAlignment="1" applyProtection="1">
      <alignment horizontal="center"/>
      <protection locked="0"/>
    </xf>
    <xf numFmtId="0" fontId="17" fillId="0" borderId="13" xfId="3" applyFont="1" applyBorder="1" applyAlignment="1" applyProtection="1">
      <alignment horizontal="center"/>
      <protection locked="0"/>
    </xf>
    <xf numFmtId="0" fontId="17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8D57EED1-BB31-4098-8A6C-38A0E4129D99}"/>
    <cellStyle name="Normal_Sheet1_1" xfId="2" xr:uid="{22208D55-993C-4964-B534-077C40E89E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9745-EED0-45A2-92AA-71455F3A32F5}">
  <dimension ref="A1:A21"/>
  <sheetViews>
    <sheetView tabSelected="1" zoomScale="110" zoomScaleNormal="110" workbookViewId="0"/>
  </sheetViews>
  <sheetFormatPr defaultColWidth="9.109375" defaultRowHeight="14.4"/>
  <cols>
    <col min="1" max="1" width="84.5546875" style="2" customWidth="1"/>
    <col min="2" max="16384" width="9.109375" style="2"/>
  </cols>
  <sheetData>
    <row r="1" spans="1:1">
      <c r="A1" s="1" t="s">
        <v>1285</v>
      </c>
    </row>
    <row r="3" spans="1:1">
      <c r="A3" s="297" t="s">
        <v>0</v>
      </c>
    </row>
    <row r="4" spans="1:1">
      <c r="A4" s="297" t="s">
        <v>1</v>
      </c>
    </row>
    <row r="5" spans="1:1">
      <c r="A5" s="297" t="s">
        <v>2</v>
      </c>
    </row>
    <row r="6" spans="1:1">
      <c r="A6" s="297" t="s">
        <v>3</v>
      </c>
    </row>
    <row r="7" spans="1:1">
      <c r="A7" s="297" t="s">
        <v>4</v>
      </c>
    </row>
    <row r="8" spans="1:1">
      <c r="A8" s="297" t="s">
        <v>5</v>
      </c>
    </row>
    <row r="9" spans="1:1">
      <c r="A9" s="297" t="s">
        <v>6</v>
      </c>
    </row>
    <row r="10" spans="1:1">
      <c r="A10" s="297" t="s">
        <v>7</v>
      </c>
    </row>
    <row r="11" spans="1:1">
      <c r="A11" s="297" t="s">
        <v>1286</v>
      </c>
    </row>
    <row r="12" spans="1:1">
      <c r="A12" s="297" t="s">
        <v>1287</v>
      </c>
    </row>
    <row r="13" spans="1:1">
      <c r="A13" s="297" t="s">
        <v>1288</v>
      </c>
    </row>
    <row r="14" spans="1:1">
      <c r="A14" s="297" t="s">
        <v>8</v>
      </c>
    </row>
    <row r="15" spans="1:1">
      <c r="A15" s="297" t="s">
        <v>9</v>
      </c>
    </row>
    <row r="16" spans="1:1">
      <c r="A16" s="297" t="s">
        <v>1289</v>
      </c>
    </row>
    <row r="17" spans="1:1">
      <c r="A17" s="297" t="s">
        <v>10</v>
      </c>
    </row>
    <row r="18" spans="1:1">
      <c r="A18" s="297" t="s">
        <v>11</v>
      </c>
    </row>
    <row r="19" spans="1:1">
      <c r="A19" s="297" t="s">
        <v>12</v>
      </c>
    </row>
    <row r="20" spans="1:1">
      <c r="A20" s="297" t="s">
        <v>13</v>
      </c>
    </row>
    <row r="21" spans="1:1">
      <c r="A21" s="297" t="s">
        <v>14</v>
      </c>
    </row>
  </sheetData>
  <hyperlinks>
    <hyperlink ref="A3" location="'Tafla 1'!A1" display="Tafla 1 Samantekt ársreikninga 2018" xr:uid="{685B819C-95BC-4B8B-95DB-52DD47A9ED3B}"/>
    <hyperlink ref="A4" location="'Tafla 2'!A1" display="Tafla 2 Rekstraryfirlit A hluta, landið allt" xr:uid="{CE82D9EB-ABBF-4A56-82EC-21A6DD36563D}"/>
    <hyperlink ref="A5" location="'Tafla 3'!A1" display="Tafla 3 Heildaryfirlit 2012 til 2018" xr:uid="{FDC29EF9-0F18-4514-B9E7-F81F2D6B95F8}"/>
    <hyperlink ref="A6" location="'Tafla 4'!A1" display="Tafla 4 Framlög Jöfnunarsjóðs" xr:uid="{C700BEE5-0570-40FF-BA6B-FE2809873637}"/>
    <hyperlink ref="A7" location="'Tafla 5'!A1" display="Tafla 5 Framlög Jöfnunarsjóðs vegna málefna fatlaðra" xr:uid="{71FAF624-1CF6-4A75-AAC6-AC51F7D32102}"/>
    <hyperlink ref="A8" location="'Tafla 6'!A1" display="Tafla 6 Ársreikningar sveitarfélaga 2018" xr:uid="{13323367-BDB9-45BD-B3C6-02C59F018DBC}"/>
    <hyperlink ref="A9" location="'Tafla 7'!A1" display="Tafla 7 Skatttekjur aðalsjóðs (kr. á íbúa)" xr:uid="{590071D8-217A-4896-BD9F-7AE945D6A12F}"/>
    <hyperlink ref="A10" location="'Tafla 8'!A1" display="Tafla 8 Rekstur málaflokka (kr. á íbúa)" xr:uid="{FDB60A44-0DB5-4C0C-95D7-755AF03EB30F}"/>
    <hyperlink ref="A11" location="'Tafla 9'!A1" display="Tafla 9 Lykiltölur, hlutfall við tekjur" xr:uid="{B76EF9B9-EAA6-43EB-8938-72BD200D3584}"/>
    <hyperlink ref="A12" location="'Tafla 10'!A1" display="Tafla 10 Lykiltölur úr rekstri (kr. á íbúa)" xr:uid="{7CDA2237-D85C-491E-A0DF-42A18F0B0338}"/>
    <hyperlink ref="A13" location="'Tafla 11'!A1" display="Tafla 11 Lykiltölur úr sjóðstreymi og efnahag (kr. á íbúa)" xr:uid="{248F1C38-842D-4B07-B2F6-8D1121AABFB5}"/>
    <hyperlink ref="A14" location="'Tafla 12'!A1" display="Tafla 12 Álagt útsvar 2019 vegna launa 2018" xr:uid="{6BB95E87-DEF0-4C9D-B452-150AB6E02905}"/>
    <hyperlink ref="A15" location="'Tafla 13'!A1" display="Tafla 13 Álagður fasteignaskattur 2019" xr:uid="{0959AA2D-09B8-4258-AC59-8FAF25461896}"/>
    <hyperlink ref="A16" location="'Tafla 14'!A1" display="Tafla 14 Álagningarreglur fasteignagjalda árið 2019" xr:uid="{7DC261C9-2492-4F86-9284-2C4A8E0A832E}"/>
    <hyperlink ref="A17" location="'Tafla 15'!A1" display="Tafla 15 Íbúafjöldi í sveitarfélögum 1. janúar 2019" xr:uid="{AA4A371A-854D-48CD-878F-6A23D5DF2823}"/>
    <hyperlink ref="A18" location="'Tafla 16'!A1" display="Tafla 16 Aldursskipting íbúanna eftir sveitarfélögum" xr:uid="{571B7814-D00E-414A-99B9-0E23B2A2552C}"/>
    <hyperlink ref="A19" location="'Tafla 17'!A1" display="Tafla 17 Stöðugildi hjá sveitarfélögunum 1. apríl 2019" xr:uid="{54D0D05B-54E0-4861-8454-901A9BB1FE99}"/>
    <hyperlink ref="A20" location="'Tafla 18'!A1" display="Tafla 18 Upplýsingar um starfsemi grunnskóla árið 2018" xr:uid="{409BD49F-B396-4932-BF58-B906C8E7A492}"/>
    <hyperlink ref="A21" location="'Tafla 19'!A1" display="Tafla 19 Upplýsingar um starfsemi leikskóla árið 2018" xr:uid="{563AA967-9075-4CFB-A342-FFD3064FA06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2B94-3814-41AB-9FCC-5A17B5B32385}">
  <dimension ref="A1:AD82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7.44140625" hidden="1" customWidth="1"/>
    <col min="3" max="3" width="22.6640625" customWidth="1"/>
    <col min="4" max="4" width="9" customWidth="1"/>
    <col min="5" max="18" width="13.33203125" hidden="1" customWidth="1"/>
    <col min="19" max="19" width="10.33203125" customWidth="1"/>
    <col min="20" max="20" width="12.6640625" customWidth="1"/>
    <col min="21" max="22" width="10.33203125" customWidth="1"/>
    <col min="23" max="23" width="10.109375" customWidth="1"/>
    <col min="24" max="24" width="10.44140625" customWidth="1"/>
    <col min="25" max="25" width="10.33203125" customWidth="1"/>
    <col min="26" max="26" width="12.6640625" customWidth="1"/>
    <col min="27" max="27" width="10.33203125" customWidth="1"/>
    <col min="28" max="28" width="10.109375" customWidth="1"/>
    <col min="29" max="29" width="9.6640625" customWidth="1"/>
    <col min="30" max="30" width="10.44140625" customWidth="1"/>
  </cols>
  <sheetData>
    <row r="1" spans="1:30">
      <c r="C1" s="298" t="s">
        <v>1290</v>
      </c>
    </row>
    <row r="2" spans="1:30" ht="15.6">
      <c r="S2" s="3" t="s">
        <v>408</v>
      </c>
      <c r="Y2" s="3" t="s">
        <v>409</v>
      </c>
    </row>
    <row r="4" spans="1:30">
      <c r="C4" s="16" t="s">
        <v>410</v>
      </c>
      <c r="S4" s="318" t="s">
        <v>23</v>
      </c>
      <c r="T4" s="319"/>
      <c r="U4" s="319"/>
      <c r="V4" s="319"/>
      <c r="W4" s="319"/>
      <c r="X4" s="320"/>
      <c r="Y4" s="318" t="s">
        <v>24</v>
      </c>
      <c r="Z4" s="319"/>
      <c r="AA4" s="319"/>
      <c r="AB4" s="319"/>
      <c r="AC4" s="319"/>
      <c r="AD4" s="320"/>
    </row>
    <row r="5" spans="1:30">
      <c r="S5" s="84"/>
      <c r="T5" s="84" t="s">
        <v>411</v>
      </c>
      <c r="U5" s="84"/>
      <c r="V5" s="84" t="s">
        <v>412</v>
      </c>
      <c r="W5" s="84"/>
      <c r="X5" s="84"/>
      <c r="Y5" s="84"/>
      <c r="Z5" s="84" t="s">
        <v>411</v>
      </c>
      <c r="AA5" s="84"/>
      <c r="AB5" s="84" t="s">
        <v>412</v>
      </c>
      <c r="AC5" s="84"/>
      <c r="AD5" s="84"/>
    </row>
    <row r="6" spans="1:30">
      <c r="E6" t="s">
        <v>23</v>
      </c>
      <c r="L6" t="s">
        <v>413</v>
      </c>
      <c r="S6" s="83"/>
      <c r="T6" s="83" t="s">
        <v>414</v>
      </c>
      <c r="U6" s="83" t="s">
        <v>415</v>
      </c>
      <c r="V6" s="83" t="s">
        <v>416</v>
      </c>
      <c r="W6" s="83" t="s">
        <v>417</v>
      </c>
      <c r="X6" s="83" t="s">
        <v>418</v>
      </c>
      <c r="Y6" s="83"/>
      <c r="Z6" s="83" t="s">
        <v>414</v>
      </c>
      <c r="AA6" s="83" t="s">
        <v>415</v>
      </c>
      <c r="AB6" s="83" t="s">
        <v>416</v>
      </c>
      <c r="AC6" s="83" t="s">
        <v>417</v>
      </c>
      <c r="AD6" s="83" t="s">
        <v>418</v>
      </c>
    </row>
    <row r="7" spans="1:30">
      <c r="D7" t="s">
        <v>306</v>
      </c>
      <c r="E7" s="130"/>
      <c r="F7" s="130"/>
      <c r="G7" s="130"/>
      <c r="H7" s="130"/>
      <c r="I7" s="130"/>
      <c r="J7" s="130"/>
      <c r="K7" s="130"/>
      <c r="L7" s="131"/>
      <c r="M7" s="131"/>
      <c r="N7" s="131"/>
      <c r="O7" s="131"/>
      <c r="P7" s="131"/>
      <c r="Q7" s="131"/>
      <c r="R7" s="131"/>
      <c r="S7" s="40" t="s">
        <v>82</v>
      </c>
      <c r="T7" s="87" t="s">
        <v>419</v>
      </c>
      <c r="U7" s="87" t="s">
        <v>420</v>
      </c>
      <c r="V7" s="87" t="s">
        <v>421</v>
      </c>
      <c r="W7" s="87" t="s">
        <v>422</v>
      </c>
      <c r="X7" s="87" t="s">
        <v>422</v>
      </c>
      <c r="Y7" s="40" t="s">
        <v>82</v>
      </c>
      <c r="Z7" s="87" t="s">
        <v>419</v>
      </c>
      <c r="AA7" s="87" t="s">
        <v>420</v>
      </c>
      <c r="AB7" s="87" t="s">
        <v>421</v>
      </c>
      <c r="AC7" s="87" t="s">
        <v>422</v>
      </c>
      <c r="AD7" s="87" t="s">
        <v>422</v>
      </c>
    </row>
    <row r="8" spans="1:30" ht="8.4" customHeight="1">
      <c r="E8" t="s">
        <v>29</v>
      </c>
      <c r="F8" t="s">
        <v>82</v>
      </c>
      <c r="G8" t="s">
        <v>423</v>
      </c>
      <c r="H8" t="s">
        <v>56</v>
      </c>
      <c r="I8" t="s">
        <v>59</v>
      </c>
      <c r="J8" t="s">
        <v>50</v>
      </c>
      <c r="K8" t="s">
        <v>51</v>
      </c>
      <c r="L8" t="s">
        <v>29</v>
      </c>
      <c r="M8" t="s">
        <v>82</v>
      </c>
      <c r="N8" t="s">
        <v>423</v>
      </c>
      <c r="O8" t="s">
        <v>56</v>
      </c>
      <c r="P8" t="s">
        <v>59</v>
      </c>
      <c r="Q8" t="s">
        <v>50</v>
      </c>
      <c r="R8" t="s">
        <v>51</v>
      </c>
      <c r="S8" s="36"/>
      <c r="T8" s="132"/>
      <c r="U8" s="132"/>
      <c r="V8" s="132"/>
      <c r="W8" s="132"/>
      <c r="X8" s="132"/>
      <c r="Y8" s="36"/>
      <c r="Z8" s="132"/>
      <c r="AA8" s="132"/>
      <c r="AB8" s="132"/>
      <c r="AC8" s="132"/>
      <c r="AD8" s="132"/>
    </row>
    <row r="9" spans="1:30">
      <c r="A9" s="120" t="s">
        <v>315</v>
      </c>
      <c r="B9" s="120">
        <v>0</v>
      </c>
      <c r="C9" s="120" t="s">
        <v>19</v>
      </c>
      <c r="D9" s="121">
        <v>128793</v>
      </c>
      <c r="E9" s="121">
        <v>119791638.70000002</v>
      </c>
      <c r="F9" s="121">
        <v>100043576.90000002</v>
      </c>
      <c r="G9" s="121">
        <v>67884819.299999997</v>
      </c>
      <c r="H9" s="121">
        <v>11827645.9</v>
      </c>
      <c r="I9" s="121">
        <v>-13557496.600000003</v>
      </c>
      <c r="J9" s="121">
        <v>72505372.299999997</v>
      </c>
      <c r="K9" s="121">
        <v>108147541.3</v>
      </c>
      <c r="L9" s="121">
        <v>179967770.20000002</v>
      </c>
      <c r="M9" s="121">
        <v>99484730.000000015</v>
      </c>
      <c r="N9" s="121">
        <v>81871355.599999994</v>
      </c>
      <c r="O9" s="121">
        <v>39602982.399999999</v>
      </c>
      <c r="P9" s="121">
        <v>-31853306.299999997</v>
      </c>
      <c r="Q9" s="121">
        <v>274070237.09999996</v>
      </c>
      <c r="R9" s="121">
        <v>324386790.19999999</v>
      </c>
      <c r="S9" s="133">
        <f t="shared" ref="S9:X40" si="0">F9/$E9</f>
        <v>0.8351465760523068</v>
      </c>
      <c r="T9" s="133">
        <f t="shared" si="0"/>
        <v>0.56669079776099585</v>
      </c>
      <c r="U9" s="133">
        <f t="shared" si="0"/>
        <v>9.873515404209926E-2</v>
      </c>
      <c r="V9" s="133">
        <f t="shared" si="0"/>
        <v>-0.11317565021339007</v>
      </c>
      <c r="W9" s="133">
        <f t="shared" si="0"/>
        <v>0.6052623796355161</v>
      </c>
      <c r="X9" s="133">
        <f t="shared" si="0"/>
        <v>0.90279707727213832</v>
      </c>
      <c r="Y9" s="133">
        <f t="shared" ref="Y9:AD40" si="1">M9/$L9</f>
        <v>0.55279192429534252</v>
      </c>
      <c r="Z9" s="133">
        <f t="shared" si="1"/>
        <v>0.45492232030777247</v>
      </c>
      <c r="AA9" s="133">
        <f t="shared" si="1"/>
        <v>0.22005597088850298</v>
      </c>
      <c r="AB9" s="133">
        <f t="shared" si="1"/>
        <v>-0.17699450443043827</v>
      </c>
      <c r="AC9" s="133">
        <f t="shared" si="1"/>
        <v>1.5228851076802414</v>
      </c>
      <c r="AD9" s="133">
        <f t="shared" si="1"/>
        <v>1.802471574990931</v>
      </c>
    </row>
    <row r="10" spans="1:30">
      <c r="A10" s="29" t="s">
        <v>316</v>
      </c>
      <c r="B10" s="29">
        <v>1000</v>
      </c>
      <c r="C10" s="29" t="s">
        <v>167</v>
      </c>
      <c r="D10" s="122">
        <v>36975</v>
      </c>
      <c r="E10" s="122">
        <v>30533166</v>
      </c>
      <c r="F10" s="122">
        <v>26389310</v>
      </c>
      <c r="G10" s="122">
        <v>17407916</v>
      </c>
      <c r="H10" s="122">
        <v>2848368</v>
      </c>
      <c r="I10" s="122">
        <v>-3408072</v>
      </c>
      <c r="J10" s="122">
        <v>29797023</v>
      </c>
      <c r="K10" s="122">
        <v>38557908</v>
      </c>
      <c r="L10" s="122">
        <v>32141901</v>
      </c>
      <c r="M10" s="122">
        <v>26309660</v>
      </c>
      <c r="N10" s="122">
        <v>17496945</v>
      </c>
      <c r="O10" s="122">
        <v>3531978</v>
      </c>
      <c r="P10" s="122">
        <v>-3887030</v>
      </c>
      <c r="Q10" s="122">
        <v>35995035</v>
      </c>
      <c r="R10" s="122">
        <v>44755920</v>
      </c>
      <c r="S10" s="134">
        <f t="shared" si="0"/>
        <v>0.8642834483656231</v>
      </c>
      <c r="T10" s="134">
        <f t="shared" si="0"/>
        <v>0.57013137779423206</v>
      </c>
      <c r="U10" s="134">
        <f t="shared" si="0"/>
        <v>9.3287672821089046E-2</v>
      </c>
      <c r="V10" s="134">
        <f t="shared" si="0"/>
        <v>-0.11161869031203643</v>
      </c>
      <c r="W10" s="134">
        <f t="shared" si="0"/>
        <v>0.97589038097130187</v>
      </c>
      <c r="X10" s="134">
        <f t="shared" si="0"/>
        <v>1.2628205014835343</v>
      </c>
      <c r="Y10" s="134">
        <f t="shared" si="1"/>
        <v>0.81854710460342717</v>
      </c>
      <c r="Z10" s="134">
        <f t="shared" si="1"/>
        <v>0.54436559306184162</v>
      </c>
      <c r="AA10" s="134">
        <f t="shared" si="1"/>
        <v>0.10988702877281589</v>
      </c>
      <c r="AB10" s="134">
        <f t="shared" si="1"/>
        <v>-0.12093341958834358</v>
      </c>
      <c r="AC10" s="134">
        <f t="shared" si="1"/>
        <v>1.1198788459960722</v>
      </c>
      <c r="AD10" s="134">
        <f t="shared" si="1"/>
        <v>1.3924478206811726</v>
      </c>
    </row>
    <row r="11" spans="1:30">
      <c r="A11" s="120" t="s">
        <v>317</v>
      </c>
      <c r="B11" s="120">
        <v>1400</v>
      </c>
      <c r="C11" s="120" t="s">
        <v>170</v>
      </c>
      <c r="D11" s="121">
        <v>29799</v>
      </c>
      <c r="E11" s="121">
        <v>24887589</v>
      </c>
      <c r="F11" s="121">
        <v>22435406</v>
      </c>
      <c r="G11" s="121">
        <v>13420165</v>
      </c>
      <c r="H11" s="121">
        <v>2783675</v>
      </c>
      <c r="I11" s="121">
        <v>-5563358</v>
      </c>
      <c r="J11" s="121">
        <v>26662834</v>
      </c>
      <c r="K11" s="121">
        <v>39036631</v>
      </c>
      <c r="L11" s="121">
        <v>26811533</v>
      </c>
      <c r="M11" s="121">
        <v>22441115</v>
      </c>
      <c r="N11" s="121">
        <v>13734846</v>
      </c>
      <c r="O11" s="121">
        <v>3863140</v>
      </c>
      <c r="P11" s="121">
        <v>-6133458</v>
      </c>
      <c r="Q11" s="121">
        <v>30611632</v>
      </c>
      <c r="R11" s="121">
        <v>43191048</v>
      </c>
      <c r="S11" s="133">
        <f t="shared" si="0"/>
        <v>0.90146964416681741</v>
      </c>
      <c r="T11" s="133">
        <f t="shared" si="0"/>
        <v>0.5392312208305915</v>
      </c>
      <c r="U11" s="133">
        <f t="shared" si="0"/>
        <v>0.11184992648343718</v>
      </c>
      <c r="V11" s="133">
        <f t="shared" si="0"/>
        <v>-0.22353945173234741</v>
      </c>
      <c r="W11" s="133">
        <f t="shared" si="0"/>
        <v>1.0713305334638883</v>
      </c>
      <c r="X11" s="133">
        <f t="shared" si="0"/>
        <v>1.5685179870175452</v>
      </c>
      <c r="Y11" s="133">
        <f t="shared" si="1"/>
        <v>0.83699484844824057</v>
      </c>
      <c r="Z11" s="133">
        <f t="shared" si="1"/>
        <v>0.51227380396339139</v>
      </c>
      <c r="AA11" s="133">
        <f t="shared" si="1"/>
        <v>0.1440850099843228</v>
      </c>
      <c r="AB11" s="133">
        <f t="shared" si="1"/>
        <v>-0.22876192868195935</v>
      </c>
      <c r="AC11" s="133">
        <f t="shared" si="1"/>
        <v>1.1417337456981664</v>
      </c>
      <c r="AD11" s="133">
        <f t="shared" si="1"/>
        <v>1.6109130350733769</v>
      </c>
    </row>
    <row r="12" spans="1:30">
      <c r="A12" s="29" t="s">
        <v>318</v>
      </c>
      <c r="B12" s="29">
        <v>6000</v>
      </c>
      <c r="C12" s="29" t="s">
        <v>204</v>
      </c>
      <c r="D12" s="122">
        <v>18925</v>
      </c>
      <c r="E12" s="122">
        <v>19027070</v>
      </c>
      <c r="F12" s="122">
        <v>15440995</v>
      </c>
      <c r="G12" s="122">
        <v>12053399</v>
      </c>
      <c r="H12" s="122">
        <v>1618391</v>
      </c>
      <c r="I12" s="122">
        <v>-1386608</v>
      </c>
      <c r="J12" s="122">
        <v>16258043</v>
      </c>
      <c r="K12" s="122">
        <v>20123334</v>
      </c>
      <c r="L12" s="122">
        <v>25606103</v>
      </c>
      <c r="M12" s="122">
        <v>15357568</v>
      </c>
      <c r="N12" s="122">
        <v>15105842</v>
      </c>
      <c r="O12" s="122">
        <v>3218957</v>
      </c>
      <c r="P12" s="122">
        <v>-4032471</v>
      </c>
      <c r="Q12" s="122">
        <v>24478625</v>
      </c>
      <c r="R12" s="122">
        <v>29436682</v>
      </c>
      <c r="S12" s="134">
        <f t="shared" si="0"/>
        <v>0.81152773390753274</v>
      </c>
      <c r="T12" s="134">
        <f t="shared" si="0"/>
        <v>0.63348686897141804</v>
      </c>
      <c r="U12" s="134">
        <f t="shared" si="0"/>
        <v>8.5057289430269606E-2</v>
      </c>
      <c r="V12" s="134">
        <f t="shared" si="0"/>
        <v>-7.2875539954391291E-2</v>
      </c>
      <c r="W12" s="134">
        <f t="shared" si="0"/>
        <v>0.85446908010534461</v>
      </c>
      <c r="X12" s="134">
        <f t="shared" si="0"/>
        <v>1.0576160176001874</v>
      </c>
      <c r="Y12" s="134">
        <f t="shared" si="1"/>
        <v>0.59976201767211512</v>
      </c>
      <c r="Z12" s="134">
        <f t="shared" si="1"/>
        <v>0.58993131442140967</v>
      </c>
      <c r="AA12" s="134">
        <f t="shared" si="1"/>
        <v>0.12571053861651654</v>
      </c>
      <c r="AB12" s="134">
        <f t="shared" si="1"/>
        <v>-0.1574808552476728</v>
      </c>
      <c r="AC12" s="134">
        <f t="shared" si="1"/>
        <v>0.95596838769257475</v>
      </c>
      <c r="AD12" s="134">
        <f t="shared" si="1"/>
        <v>1.1495963286564925</v>
      </c>
    </row>
    <row r="13" spans="1:30">
      <c r="A13" s="120" t="s">
        <v>319</v>
      </c>
      <c r="B13" s="120">
        <v>2000</v>
      </c>
      <c r="C13" s="120" t="s">
        <v>173</v>
      </c>
      <c r="D13" s="121">
        <v>18920</v>
      </c>
      <c r="E13" s="121">
        <v>15662169</v>
      </c>
      <c r="F13" s="121">
        <v>14019129</v>
      </c>
      <c r="G13" s="121">
        <v>7191297</v>
      </c>
      <c r="H13" s="121">
        <v>3828680</v>
      </c>
      <c r="I13" s="121">
        <v>-1397845</v>
      </c>
      <c r="J13" s="121">
        <v>22989540</v>
      </c>
      <c r="K13" s="121">
        <v>29123572</v>
      </c>
      <c r="L13" s="121">
        <v>23187382</v>
      </c>
      <c r="M13" s="121">
        <v>13971308</v>
      </c>
      <c r="N13" s="121">
        <v>8643745</v>
      </c>
      <c r="O13" s="121">
        <v>5789344</v>
      </c>
      <c r="P13" s="121">
        <v>-4368870</v>
      </c>
      <c r="Q13" s="121">
        <v>39558311</v>
      </c>
      <c r="R13" s="121">
        <v>48619410</v>
      </c>
      <c r="S13" s="133">
        <f t="shared" si="0"/>
        <v>0.89509498971694146</v>
      </c>
      <c r="T13" s="133">
        <f t="shared" si="0"/>
        <v>0.45915077279526229</v>
      </c>
      <c r="U13" s="133">
        <f t="shared" si="0"/>
        <v>0.24445400889238267</v>
      </c>
      <c r="V13" s="133">
        <f t="shared" si="0"/>
        <v>-8.924977121623448E-2</v>
      </c>
      <c r="W13" s="133">
        <f t="shared" si="0"/>
        <v>1.4678388414784695</v>
      </c>
      <c r="X13" s="133">
        <f t="shared" si="0"/>
        <v>1.8594852347717612</v>
      </c>
      <c r="Y13" s="133">
        <f t="shared" si="1"/>
        <v>0.60253926036151906</v>
      </c>
      <c r="Z13" s="133">
        <f t="shared" si="1"/>
        <v>0.37277796173798317</v>
      </c>
      <c r="AA13" s="133">
        <f t="shared" si="1"/>
        <v>0.24967648352884339</v>
      </c>
      <c r="AB13" s="133">
        <f t="shared" si="1"/>
        <v>-0.18841583754474739</v>
      </c>
      <c r="AC13" s="133">
        <f t="shared" si="1"/>
        <v>1.7060274851210024</v>
      </c>
      <c r="AD13" s="133">
        <f t="shared" si="1"/>
        <v>2.0968046327955436</v>
      </c>
    </row>
    <row r="14" spans="1:30">
      <c r="A14" s="29" t="s">
        <v>320</v>
      </c>
      <c r="B14" s="29">
        <v>1300</v>
      </c>
      <c r="C14" s="29" t="s">
        <v>169</v>
      </c>
      <c r="D14" s="122">
        <v>16299</v>
      </c>
      <c r="E14" s="122">
        <v>14272291</v>
      </c>
      <c r="F14" s="122">
        <v>12614558</v>
      </c>
      <c r="G14" s="122">
        <v>6975032</v>
      </c>
      <c r="H14" s="122">
        <v>1633779</v>
      </c>
      <c r="I14" s="122">
        <v>-2229003</v>
      </c>
      <c r="J14" s="122">
        <v>11116298</v>
      </c>
      <c r="K14" s="122">
        <v>13380680</v>
      </c>
      <c r="L14" s="122">
        <v>15116286</v>
      </c>
      <c r="M14" s="122">
        <v>12587093</v>
      </c>
      <c r="N14" s="122">
        <v>7079382</v>
      </c>
      <c r="O14" s="122">
        <v>2146506</v>
      </c>
      <c r="P14" s="122">
        <v>-2772686</v>
      </c>
      <c r="Q14" s="122">
        <v>11929174</v>
      </c>
      <c r="R14" s="122">
        <v>14193556</v>
      </c>
      <c r="S14" s="134">
        <f t="shared" si="0"/>
        <v>0.88384955155412681</v>
      </c>
      <c r="T14" s="134">
        <f t="shared" si="0"/>
        <v>0.48871144793782584</v>
      </c>
      <c r="U14" s="134">
        <f t="shared" si="0"/>
        <v>0.11447209141125275</v>
      </c>
      <c r="V14" s="134">
        <f t="shared" si="0"/>
        <v>-0.15617695855556757</v>
      </c>
      <c r="W14" s="134">
        <f t="shared" si="0"/>
        <v>0.77887271216653309</v>
      </c>
      <c r="X14" s="134">
        <f t="shared" si="0"/>
        <v>0.93752852993258051</v>
      </c>
      <c r="Y14" s="134">
        <f t="shared" si="1"/>
        <v>0.83268423209245979</v>
      </c>
      <c r="Z14" s="134">
        <f t="shared" si="1"/>
        <v>0.46832813298187131</v>
      </c>
      <c r="AA14" s="134">
        <f t="shared" si="1"/>
        <v>0.14199956259096977</v>
      </c>
      <c r="AB14" s="134">
        <f t="shared" si="1"/>
        <v>-0.18342375898418434</v>
      </c>
      <c r="AC14" s="134">
        <f t="shared" si="1"/>
        <v>0.78916037973877973</v>
      </c>
      <c r="AD14" s="134">
        <f t="shared" si="1"/>
        <v>0.93895788952392145</v>
      </c>
    </row>
    <row r="15" spans="1:30">
      <c r="A15" s="120" t="s">
        <v>321</v>
      </c>
      <c r="B15" s="120">
        <v>1604</v>
      </c>
      <c r="C15" s="120" t="s">
        <v>171</v>
      </c>
      <c r="D15" s="121">
        <v>11463</v>
      </c>
      <c r="E15" s="121">
        <v>10484492</v>
      </c>
      <c r="F15" s="121">
        <v>8806353</v>
      </c>
      <c r="G15" s="121">
        <v>4820965</v>
      </c>
      <c r="H15" s="121">
        <v>1292708</v>
      </c>
      <c r="I15" s="121">
        <v>-1222029</v>
      </c>
      <c r="J15" s="121">
        <v>9819181</v>
      </c>
      <c r="K15" s="121">
        <v>11444269</v>
      </c>
      <c r="L15" s="121">
        <v>11251630</v>
      </c>
      <c r="M15" s="121">
        <v>8792227</v>
      </c>
      <c r="N15" s="121">
        <v>4849791</v>
      </c>
      <c r="O15" s="121">
        <v>1508411</v>
      </c>
      <c r="P15" s="121">
        <v>-1401609</v>
      </c>
      <c r="Q15" s="121">
        <v>10596915</v>
      </c>
      <c r="R15" s="121">
        <v>12246066</v>
      </c>
      <c r="S15" s="133">
        <f t="shared" si="0"/>
        <v>0.83994083833532418</v>
      </c>
      <c r="T15" s="133">
        <f t="shared" si="0"/>
        <v>0.45981865406545208</v>
      </c>
      <c r="U15" s="133">
        <f t="shared" si="0"/>
        <v>0.12329715164072803</v>
      </c>
      <c r="V15" s="133">
        <f t="shared" si="0"/>
        <v>-0.1165558617432299</v>
      </c>
      <c r="W15" s="133">
        <f t="shared" si="0"/>
        <v>0.93654332513201399</v>
      </c>
      <c r="X15" s="133">
        <f t="shared" si="0"/>
        <v>1.0915425373017595</v>
      </c>
      <c r="Y15" s="133">
        <f t="shared" si="1"/>
        <v>0.78141807009295539</v>
      </c>
      <c r="Z15" s="133">
        <f t="shared" si="1"/>
        <v>0.4310300818636944</v>
      </c>
      <c r="AA15" s="133">
        <f t="shared" si="1"/>
        <v>0.13406155374821249</v>
      </c>
      <c r="AB15" s="133">
        <f t="shared" si="1"/>
        <v>-0.1245694179421115</v>
      </c>
      <c r="AC15" s="133">
        <f t="shared" si="1"/>
        <v>0.9418115419721409</v>
      </c>
      <c r="AD15" s="133">
        <f t="shared" si="1"/>
        <v>1.0883815056129644</v>
      </c>
    </row>
    <row r="16" spans="1:30">
      <c r="A16" s="29" t="s">
        <v>322</v>
      </c>
      <c r="B16" s="29">
        <v>8200</v>
      </c>
      <c r="C16" s="29" t="s">
        <v>229</v>
      </c>
      <c r="D16" s="122">
        <v>9485</v>
      </c>
      <c r="E16" s="122">
        <v>8000165</v>
      </c>
      <c r="F16" s="122">
        <v>6918053</v>
      </c>
      <c r="G16" s="122">
        <v>4680950</v>
      </c>
      <c r="H16" s="122">
        <v>430317</v>
      </c>
      <c r="I16" s="122">
        <v>-1777758</v>
      </c>
      <c r="J16" s="122">
        <v>10221260</v>
      </c>
      <c r="K16" s="122">
        <v>12113487</v>
      </c>
      <c r="L16" s="122">
        <v>9151687</v>
      </c>
      <c r="M16" s="122">
        <v>6880523</v>
      </c>
      <c r="N16" s="122">
        <v>4865805</v>
      </c>
      <c r="O16" s="122">
        <v>1092325</v>
      </c>
      <c r="P16" s="122">
        <v>-2535752</v>
      </c>
      <c r="Q16" s="122">
        <v>10119544</v>
      </c>
      <c r="R16" s="122">
        <v>12305099</v>
      </c>
      <c r="S16" s="134">
        <f t="shared" si="0"/>
        <v>0.8647387897624611</v>
      </c>
      <c r="T16" s="134">
        <f t="shared" si="0"/>
        <v>0.58510668217468009</v>
      </c>
      <c r="U16" s="134">
        <f t="shared" si="0"/>
        <v>5.3788515611865505E-2</v>
      </c>
      <c r="V16" s="134">
        <f t="shared" si="0"/>
        <v>-0.22221516681218451</v>
      </c>
      <c r="W16" s="134">
        <f t="shared" si="0"/>
        <v>1.2776311488575549</v>
      </c>
      <c r="X16" s="134">
        <f t="shared" si="0"/>
        <v>1.5141546455604353</v>
      </c>
      <c r="Y16" s="134">
        <f t="shared" si="1"/>
        <v>0.75183111048269025</v>
      </c>
      <c r="Z16" s="134">
        <f t="shared" si="1"/>
        <v>0.53168393980257411</v>
      </c>
      <c r="AA16" s="134">
        <f t="shared" si="1"/>
        <v>0.11935777523859809</v>
      </c>
      <c r="AB16" s="134">
        <f t="shared" si="1"/>
        <v>-0.27708028038983412</v>
      </c>
      <c r="AC16" s="134">
        <f t="shared" si="1"/>
        <v>1.1057572226847356</v>
      </c>
      <c r="AD16" s="134">
        <f t="shared" si="1"/>
        <v>1.3445716620334589</v>
      </c>
    </row>
    <row r="17" spans="1:30">
      <c r="A17" s="120" t="s">
        <v>323</v>
      </c>
      <c r="B17" s="120">
        <v>3000</v>
      </c>
      <c r="C17" s="120" t="s">
        <v>178</v>
      </c>
      <c r="D17" s="121">
        <v>7411</v>
      </c>
      <c r="E17" s="121">
        <v>6739639.1999999993</v>
      </c>
      <c r="F17" s="121">
        <v>6004300.1999999993</v>
      </c>
      <c r="G17" s="121">
        <v>4203912.9000000004</v>
      </c>
      <c r="H17" s="121">
        <v>1439573.4</v>
      </c>
      <c r="I17" s="121">
        <v>-565582.69999999995</v>
      </c>
      <c r="J17" s="121">
        <v>2325168</v>
      </c>
      <c r="K17" s="121">
        <v>6211970.5999999996</v>
      </c>
      <c r="L17" s="121">
        <v>7644491.8999999994</v>
      </c>
      <c r="M17" s="121">
        <v>5993250.0999999996</v>
      </c>
      <c r="N17" s="121">
        <v>4967394.5</v>
      </c>
      <c r="O17" s="121">
        <v>1490107.2000000002</v>
      </c>
      <c r="P17" s="121">
        <v>-565582.69999999995</v>
      </c>
      <c r="Q17" s="121">
        <v>2772927.9</v>
      </c>
      <c r="R17" s="121">
        <v>6684946</v>
      </c>
      <c r="S17" s="133">
        <f t="shared" si="0"/>
        <v>0.89089341755861351</v>
      </c>
      <c r="T17" s="133">
        <f t="shared" si="0"/>
        <v>0.62375934011423062</v>
      </c>
      <c r="U17" s="133">
        <f t="shared" si="0"/>
        <v>0.21359799201120441</v>
      </c>
      <c r="V17" s="133">
        <f t="shared" si="0"/>
        <v>-8.391883945360161E-2</v>
      </c>
      <c r="W17" s="133">
        <f t="shared" si="0"/>
        <v>0.34499888361976411</v>
      </c>
      <c r="X17" s="133">
        <f t="shared" si="0"/>
        <v>0.92170669907671021</v>
      </c>
      <c r="Y17" s="133">
        <f t="shared" si="1"/>
        <v>0.78399587289771344</v>
      </c>
      <c r="Z17" s="133">
        <f t="shared" si="1"/>
        <v>0.64980047921824602</v>
      </c>
      <c r="AA17" s="133">
        <f t="shared" si="1"/>
        <v>0.19492560388480498</v>
      </c>
      <c r="AB17" s="133">
        <f t="shared" si="1"/>
        <v>-7.3985649719898322E-2</v>
      </c>
      <c r="AC17" s="133">
        <f t="shared" si="1"/>
        <v>0.36273540953061906</v>
      </c>
      <c r="AD17" s="133">
        <f t="shared" si="1"/>
        <v>0.87447878648416133</v>
      </c>
    </row>
    <row r="18" spans="1:30">
      <c r="A18" s="29" t="s">
        <v>324</v>
      </c>
      <c r="B18" s="29">
        <v>7300</v>
      </c>
      <c r="C18" s="29" t="s">
        <v>220</v>
      </c>
      <c r="D18" s="122">
        <v>5070</v>
      </c>
      <c r="E18" s="122">
        <v>5926418</v>
      </c>
      <c r="F18" s="122">
        <v>5048213</v>
      </c>
      <c r="G18" s="122">
        <v>3456523</v>
      </c>
      <c r="H18" s="122">
        <v>783880</v>
      </c>
      <c r="I18" s="122">
        <v>-429907</v>
      </c>
      <c r="J18" s="122">
        <v>6420602</v>
      </c>
      <c r="K18" s="122">
        <v>8746839</v>
      </c>
      <c r="L18" s="122">
        <v>8123507</v>
      </c>
      <c r="M18" s="122">
        <v>5030284</v>
      </c>
      <c r="N18" s="122">
        <v>4156534</v>
      </c>
      <c r="O18" s="122">
        <v>1636185</v>
      </c>
      <c r="P18" s="122">
        <v>-761506</v>
      </c>
      <c r="Q18" s="122">
        <v>6868323</v>
      </c>
      <c r="R18" s="122">
        <v>9344147</v>
      </c>
      <c r="S18" s="134">
        <f t="shared" si="0"/>
        <v>0.85181521114440462</v>
      </c>
      <c r="T18" s="134">
        <f t="shared" si="0"/>
        <v>0.58323982547299225</v>
      </c>
      <c r="U18" s="134">
        <f t="shared" si="0"/>
        <v>0.13226876673228247</v>
      </c>
      <c r="V18" s="134">
        <f t="shared" si="0"/>
        <v>-7.2540782644761131E-2</v>
      </c>
      <c r="W18" s="134">
        <f t="shared" si="0"/>
        <v>1.0833866257830616</v>
      </c>
      <c r="X18" s="134">
        <f t="shared" si="0"/>
        <v>1.4759065256618753</v>
      </c>
      <c r="Y18" s="134">
        <f t="shared" si="1"/>
        <v>0.61922566202011031</v>
      </c>
      <c r="Z18" s="134">
        <f t="shared" si="1"/>
        <v>0.51166743624397693</v>
      </c>
      <c r="AA18" s="134">
        <f t="shared" si="1"/>
        <v>0.20141362591304471</v>
      </c>
      <c r="AB18" s="134">
        <f t="shared" si="1"/>
        <v>-9.374104066137938E-2</v>
      </c>
      <c r="AC18" s="134">
        <f t="shared" si="1"/>
        <v>0.84548742310433167</v>
      </c>
      <c r="AD18" s="134">
        <f t="shared" si="1"/>
        <v>1.1502602262791182</v>
      </c>
    </row>
    <row r="19" spans="1:30">
      <c r="A19" s="120" t="s">
        <v>325</v>
      </c>
      <c r="B19" s="120">
        <v>1100</v>
      </c>
      <c r="C19" s="120" t="s">
        <v>168</v>
      </c>
      <c r="D19" s="121">
        <v>4664</v>
      </c>
      <c r="E19" s="121">
        <v>4057538</v>
      </c>
      <c r="F19" s="121">
        <v>3502825</v>
      </c>
      <c r="G19" s="121">
        <v>2490351</v>
      </c>
      <c r="H19" s="121">
        <v>895</v>
      </c>
      <c r="I19" s="121">
        <v>-1068854</v>
      </c>
      <c r="J19" s="121">
        <v>1870399</v>
      </c>
      <c r="K19" s="121">
        <v>3262947</v>
      </c>
      <c r="L19" s="121">
        <v>4372424</v>
      </c>
      <c r="M19" s="121">
        <v>3497331</v>
      </c>
      <c r="N19" s="121">
        <v>2536046</v>
      </c>
      <c r="O19" s="121">
        <v>201257</v>
      </c>
      <c r="P19" s="121">
        <v>-2032573</v>
      </c>
      <c r="Q19" s="121">
        <v>3382263</v>
      </c>
      <c r="R19" s="121">
        <v>4849345</v>
      </c>
      <c r="S19" s="133">
        <f t="shared" si="0"/>
        <v>0.86328827974007882</v>
      </c>
      <c r="T19" s="133">
        <f t="shared" si="0"/>
        <v>0.61375913176906782</v>
      </c>
      <c r="U19" s="133">
        <f t="shared" si="0"/>
        <v>2.2057710858160786E-4</v>
      </c>
      <c r="V19" s="133">
        <f t="shared" si="0"/>
        <v>-0.26342427353730269</v>
      </c>
      <c r="W19" s="133">
        <f t="shared" si="0"/>
        <v>0.46096894225020196</v>
      </c>
      <c r="X19" s="133">
        <f t="shared" si="0"/>
        <v>0.80416917845254932</v>
      </c>
      <c r="Y19" s="133">
        <f t="shared" si="1"/>
        <v>0.79986090095562556</v>
      </c>
      <c r="Z19" s="133">
        <f t="shared" si="1"/>
        <v>0.58000916654011592</v>
      </c>
      <c r="AA19" s="133">
        <f t="shared" si="1"/>
        <v>4.6028701699560699E-2</v>
      </c>
      <c r="AB19" s="133">
        <f t="shared" si="1"/>
        <v>-0.46486182492823203</v>
      </c>
      <c r="AC19" s="133">
        <f t="shared" si="1"/>
        <v>0.77354414850892772</v>
      </c>
      <c r="AD19" s="133">
        <f t="shared" si="1"/>
        <v>1.1090747374911492</v>
      </c>
    </row>
    <row r="20" spans="1:30">
      <c r="A20" s="29" t="s">
        <v>327</v>
      </c>
      <c r="B20" s="29">
        <v>8000</v>
      </c>
      <c r="C20" s="29" t="s">
        <v>228</v>
      </c>
      <c r="D20" s="122">
        <v>4301</v>
      </c>
      <c r="E20" s="122">
        <v>3959797.9999999995</v>
      </c>
      <c r="F20" s="122">
        <v>3438653.5999999996</v>
      </c>
      <c r="G20" s="122">
        <v>2268231.6</v>
      </c>
      <c r="H20" s="122">
        <v>830575</v>
      </c>
      <c r="I20" s="122">
        <v>-264060</v>
      </c>
      <c r="J20" s="122">
        <v>1229775</v>
      </c>
      <c r="K20" s="122">
        <v>4950983</v>
      </c>
      <c r="L20" s="122">
        <v>5016738</v>
      </c>
      <c r="M20" s="122">
        <v>3426251.5999999996</v>
      </c>
      <c r="N20" s="122">
        <v>2788866.6</v>
      </c>
      <c r="O20" s="122">
        <v>1071734</v>
      </c>
      <c r="P20" s="122">
        <v>-396038</v>
      </c>
      <c r="Q20" s="122">
        <v>1269173</v>
      </c>
      <c r="R20" s="122">
        <v>5185928</v>
      </c>
      <c r="S20" s="134">
        <f t="shared" si="0"/>
        <v>0.86839116540793249</v>
      </c>
      <c r="T20" s="134">
        <f t="shared" si="0"/>
        <v>0.57281497692559069</v>
      </c>
      <c r="U20" s="134">
        <f t="shared" si="0"/>
        <v>0.20975186107978239</v>
      </c>
      <c r="V20" s="134">
        <f t="shared" si="0"/>
        <v>-6.6685219801616152E-2</v>
      </c>
      <c r="W20" s="134">
        <f t="shared" si="0"/>
        <v>0.3105650843805669</v>
      </c>
      <c r="X20" s="134">
        <f t="shared" si="0"/>
        <v>1.2503120108652008</v>
      </c>
      <c r="Y20" s="134">
        <f t="shared" si="1"/>
        <v>0.68296402961446256</v>
      </c>
      <c r="Z20" s="134">
        <f t="shared" si="1"/>
        <v>0.555912347824423</v>
      </c>
      <c r="AA20" s="134">
        <f t="shared" si="1"/>
        <v>0.21363164669950874</v>
      </c>
      <c r="AB20" s="134">
        <f t="shared" si="1"/>
        <v>-7.8943329310799171E-2</v>
      </c>
      <c r="AC20" s="134">
        <f t="shared" si="1"/>
        <v>0.25298769838090007</v>
      </c>
      <c r="AD20" s="134">
        <f t="shared" si="1"/>
        <v>1.0337251018490501</v>
      </c>
    </row>
    <row r="21" spans="1:30">
      <c r="A21" s="120" t="s">
        <v>328</v>
      </c>
      <c r="B21" s="120">
        <v>5200</v>
      </c>
      <c r="C21" s="120" t="s">
        <v>197</v>
      </c>
      <c r="D21" s="121">
        <v>3992</v>
      </c>
      <c r="E21" s="121">
        <v>4686307</v>
      </c>
      <c r="F21" s="121">
        <v>3974695</v>
      </c>
      <c r="G21" s="121">
        <v>2911657</v>
      </c>
      <c r="H21" s="121">
        <v>351362</v>
      </c>
      <c r="I21" s="121">
        <v>-723870</v>
      </c>
      <c r="J21" s="121">
        <v>4836931</v>
      </c>
      <c r="K21" s="121">
        <v>5888355</v>
      </c>
      <c r="L21" s="121">
        <v>5505790</v>
      </c>
      <c r="M21" s="121">
        <v>3966554</v>
      </c>
      <c r="N21" s="121">
        <v>3081055</v>
      </c>
      <c r="O21" s="121">
        <v>611160</v>
      </c>
      <c r="P21" s="121">
        <v>-759679</v>
      </c>
      <c r="Q21" s="121">
        <v>5662234</v>
      </c>
      <c r="R21" s="121">
        <v>6818378</v>
      </c>
      <c r="S21" s="133">
        <f t="shared" si="0"/>
        <v>0.84815079336458321</v>
      </c>
      <c r="T21" s="133">
        <f t="shared" si="0"/>
        <v>0.6213116212830273</v>
      </c>
      <c r="U21" s="133">
        <f t="shared" si="0"/>
        <v>7.4976308637056857E-2</v>
      </c>
      <c r="V21" s="133">
        <f t="shared" si="0"/>
        <v>-0.15446491234995915</v>
      </c>
      <c r="W21" s="133">
        <f t="shared" si="0"/>
        <v>1.0321413001751698</v>
      </c>
      <c r="X21" s="133">
        <f t="shared" si="0"/>
        <v>1.2565021881835741</v>
      </c>
      <c r="Y21" s="133">
        <f t="shared" si="1"/>
        <v>0.72043321666827109</v>
      </c>
      <c r="Z21" s="133">
        <f t="shared" si="1"/>
        <v>0.55960270914800603</v>
      </c>
      <c r="AA21" s="133">
        <f t="shared" si="1"/>
        <v>0.11100314396299168</v>
      </c>
      <c r="AB21" s="133">
        <f t="shared" si="1"/>
        <v>-0.13797820113008305</v>
      </c>
      <c r="AC21" s="133">
        <f t="shared" si="1"/>
        <v>1.0284144509688891</v>
      </c>
      <c r="AD21" s="133">
        <f t="shared" si="1"/>
        <v>1.2384013919891605</v>
      </c>
    </row>
    <row r="22" spans="1:30">
      <c r="A22" s="29" t="s">
        <v>329</v>
      </c>
      <c r="B22" s="29">
        <v>3609</v>
      </c>
      <c r="C22" s="29" t="s">
        <v>181</v>
      </c>
      <c r="D22" s="122">
        <v>3807</v>
      </c>
      <c r="E22" s="122">
        <v>3932122</v>
      </c>
      <c r="F22" s="122">
        <v>3536700</v>
      </c>
      <c r="G22" s="122">
        <v>2071246</v>
      </c>
      <c r="H22" s="122">
        <v>641556</v>
      </c>
      <c r="I22" s="122">
        <v>-372921</v>
      </c>
      <c r="J22" s="122">
        <v>1583392</v>
      </c>
      <c r="K22" s="122">
        <v>2492611</v>
      </c>
      <c r="L22" s="122">
        <v>4299136</v>
      </c>
      <c r="M22" s="122">
        <v>3517077</v>
      </c>
      <c r="N22" s="122">
        <v>2226353</v>
      </c>
      <c r="O22" s="122">
        <v>679907</v>
      </c>
      <c r="P22" s="122">
        <v>-368525</v>
      </c>
      <c r="Q22" s="122">
        <v>3459949</v>
      </c>
      <c r="R22" s="122">
        <v>4369168</v>
      </c>
      <c r="S22" s="134">
        <f t="shared" si="0"/>
        <v>0.89943801336784568</v>
      </c>
      <c r="T22" s="134">
        <f t="shared" si="0"/>
        <v>0.5267501873034458</v>
      </c>
      <c r="U22" s="134">
        <f t="shared" si="0"/>
        <v>0.16315770466938717</v>
      </c>
      <c r="V22" s="134">
        <f t="shared" si="0"/>
        <v>-9.4839631120295864E-2</v>
      </c>
      <c r="W22" s="134">
        <f t="shared" si="0"/>
        <v>0.40268130032588001</v>
      </c>
      <c r="X22" s="134">
        <f t="shared" si="0"/>
        <v>0.63390988377268054</v>
      </c>
      <c r="Y22" s="134">
        <f t="shared" si="1"/>
        <v>0.8180892625867151</v>
      </c>
      <c r="Z22" s="134">
        <f t="shared" si="1"/>
        <v>0.51786056547175996</v>
      </c>
      <c r="AA22" s="134">
        <f t="shared" si="1"/>
        <v>0.15814968402953525</v>
      </c>
      <c r="AB22" s="134">
        <f t="shared" si="1"/>
        <v>-8.5720712254741413E-2</v>
      </c>
      <c r="AC22" s="134">
        <f t="shared" si="1"/>
        <v>0.80480101117992076</v>
      </c>
      <c r="AD22" s="134">
        <f t="shared" si="1"/>
        <v>1.0162897847381427</v>
      </c>
    </row>
    <row r="23" spans="1:30">
      <c r="A23" s="120" t="s">
        <v>330</v>
      </c>
      <c r="B23" s="120">
        <v>4200</v>
      </c>
      <c r="C23" s="120" t="s">
        <v>189</v>
      </c>
      <c r="D23" s="121">
        <v>3800</v>
      </c>
      <c r="E23" s="121">
        <v>4214030</v>
      </c>
      <c r="F23" s="121">
        <v>3291145</v>
      </c>
      <c r="G23" s="121">
        <v>2485158</v>
      </c>
      <c r="H23" s="121">
        <v>348904</v>
      </c>
      <c r="I23" s="121">
        <v>-938054</v>
      </c>
      <c r="J23" s="121">
        <v>3693677</v>
      </c>
      <c r="K23" s="121">
        <v>5267395</v>
      </c>
      <c r="L23" s="121">
        <v>4919509</v>
      </c>
      <c r="M23" s="121">
        <v>3291145</v>
      </c>
      <c r="N23" s="121">
        <v>2646589</v>
      </c>
      <c r="O23" s="121">
        <v>514243</v>
      </c>
      <c r="P23" s="121">
        <v>-954570</v>
      </c>
      <c r="Q23" s="121">
        <v>5919847</v>
      </c>
      <c r="R23" s="121">
        <v>7493565</v>
      </c>
      <c r="S23" s="133">
        <f t="shared" si="0"/>
        <v>0.78099705032949462</v>
      </c>
      <c r="T23" s="133">
        <f t="shared" si="0"/>
        <v>0.58973429235197661</v>
      </c>
      <c r="U23" s="133">
        <f t="shared" si="0"/>
        <v>8.2795803541977631E-2</v>
      </c>
      <c r="V23" s="133">
        <f t="shared" si="0"/>
        <v>-0.22260259181828321</v>
      </c>
      <c r="W23" s="133">
        <f t="shared" si="0"/>
        <v>0.87651891419852257</v>
      </c>
      <c r="X23" s="133">
        <f t="shared" si="0"/>
        <v>1.2499661843888155</v>
      </c>
      <c r="Y23" s="133">
        <f t="shared" si="1"/>
        <v>0.66899867446121153</v>
      </c>
      <c r="Z23" s="133">
        <f t="shared" si="1"/>
        <v>0.53797828197895359</v>
      </c>
      <c r="AA23" s="133">
        <f t="shared" si="1"/>
        <v>0.1045313668498218</v>
      </c>
      <c r="AB23" s="133">
        <f t="shared" si="1"/>
        <v>-0.19403765701007966</v>
      </c>
      <c r="AC23" s="133">
        <f t="shared" si="1"/>
        <v>1.2033410244802887</v>
      </c>
      <c r="AD23" s="133">
        <f t="shared" si="1"/>
        <v>1.5232343309057876</v>
      </c>
    </row>
    <row r="24" spans="1:30">
      <c r="A24" s="29" t="s">
        <v>331</v>
      </c>
      <c r="B24" s="29">
        <v>7620</v>
      </c>
      <c r="C24" s="29" t="s">
        <v>226</v>
      </c>
      <c r="D24" s="122">
        <v>3600</v>
      </c>
      <c r="E24" s="122">
        <v>4044099</v>
      </c>
      <c r="F24" s="122">
        <v>3551030</v>
      </c>
      <c r="G24" s="122">
        <v>2245574</v>
      </c>
      <c r="H24" s="122">
        <v>518132</v>
      </c>
      <c r="I24" s="122">
        <v>-176829</v>
      </c>
      <c r="J24" s="122">
        <v>4516295</v>
      </c>
      <c r="K24" s="122">
        <v>5023664</v>
      </c>
      <c r="L24" s="122">
        <v>4491043</v>
      </c>
      <c r="M24" s="122">
        <v>3527065</v>
      </c>
      <c r="N24" s="122">
        <v>2331854</v>
      </c>
      <c r="O24" s="122">
        <v>755106</v>
      </c>
      <c r="P24" s="122">
        <v>-269693</v>
      </c>
      <c r="Q24" s="122">
        <v>7633617</v>
      </c>
      <c r="R24" s="122">
        <v>8145903</v>
      </c>
      <c r="S24" s="134">
        <f t="shared" si="0"/>
        <v>0.87807692146013239</v>
      </c>
      <c r="T24" s="134">
        <f t="shared" si="0"/>
        <v>0.55527176758036834</v>
      </c>
      <c r="U24" s="134">
        <f t="shared" si="0"/>
        <v>0.12812050347926696</v>
      </c>
      <c r="V24" s="134">
        <f t="shared" si="0"/>
        <v>-4.3725190703788407E-2</v>
      </c>
      <c r="W24" s="134">
        <f t="shared" si="0"/>
        <v>1.1167617311050002</v>
      </c>
      <c r="X24" s="134">
        <f t="shared" si="0"/>
        <v>1.2422208259491174</v>
      </c>
      <c r="Y24" s="134">
        <f t="shared" si="1"/>
        <v>0.78535542857193752</v>
      </c>
      <c r="Z24" s="134">
        <f t="shared" si="1"/>
        <v>0.51922326283671749</v>
      </c>
      <c r="AA24" s="134">
        <f t="shared" si="1"/>
        <v>0.16813599869785259</v>
      </c>
      <c r="AB24" s="134">
        <f t="shared" si="1"/>
        <v>-6.0051306567316325E-2</v>
      </c>
      <c r="AC24" s="134">
        <f t="shared" si="1"/>
        <v>1.6997425765017169</v>
      </c>
      <c r="AD24" s="134">
        <f t="shared" si="1"/>
        <v>1.8138109566085205</v>
      </c>
    </row>
    <row r="25" spans="1:30">
      <c r="A25" s="120" t="s">
        <v>332</v>
      </c>
      <c r="B25" s="120">
        <v>2510</v>
      </c>
      <c r="C25" s="120" t="s">
        <v>294</v>
      </c>
      <c r="D25" s="121">
        <v>3480</v>
      </c>
      <c r="E25" s="121">
        <v>3644777.7</v>
      </c>
      <c r="F25" s="121">
        <v>3178245.6</v>
      </c>
      <c r="G25" s="121">
        <v>1750148</v>
      </c>
      <c r="H25" s="121">
        <v>349256.10000000003</v>
      </c>
      <c r="I25" s="121">
        <v>-156422.20000000001</v>
      </c>
      <c r="J25" s="121">
        <v>2367333.8000000003</v>
      </c>
      <c r="K25" s="121">
        <v>3169669.9000000004</v>
      </c>
      <c r="L25" s="121">
        <v>3851685.8</v>
      </c>
      <c r="M25" s="121">
        <v>3172525.4999999995</v>
      </c>
      <c r="N25" s="121">
        <v>1803690</v>
      </c>
      <c r="O25" s="121">
        <v>414111.9</v>
      </c>
      <c r="P25" s="121">
        <v>-219714.30000000002</v>
      </c>
      <c r="Q25" s="121">
        <v>3301868.7</v>
      </c>
      <c r="R25" s="121">
        <v>4243836.4000000004</v>
      </c>
      <c r="S25" s="133">
        <f t="shared" si="0"/>
        <v>0.87199984789195784</v>
      </c>
      <c r="T25" s="133">
        <f t="shared" si="0"/>
        <v>0.48017962796469038</v>
      </c>
      <c r="U25" s="133">
        <f t="shared" si="0"/>
        <v>9.5823704145248698E-2</v>
      </c>
      <c r="V25" s="133">
        <f t="shared" si="0"/>
        <v>-4.2916801208479738E-2</v>
      </c>
      <c r="W25" s="133">
        <f t="shared" si="0"/>
        <v>0.64951390588238078</v>
      </c>
      <c r="X25" s="133">
        <f t="shared" si="0"/>
        <v>0.86964697462893281</v>
      </c>
      <c r="Y25" s="133">
        <f t="shared" si="1"/>
        <v>0.82367193606498212</v>
      </c>
      <c r="Z25" s="133">
        <f t="shared" si="1"/>
        <v>0.46828586070026795</v>
      </c>
      <c r="AA25" s="133">
        <f t="shared" si="1"/>
        <v>0.10751445509911531</v>
      </c>
      <c r="AB25" s="133">
        <f t="shared" si="1"/>
        <v>-5.7043671630744135E-2</v>
      </c>
      <c r="AC25" s="133">
        <f t="shared" si="1"/>
        <v>0.85725286834144165</v>
      </c>
      <c r="AD25" s="133">
        <f t="shared" si="1"/>
        <v>1.1018127179532662</v>
      </c>
    </row>
    <row r="26" spans="1:30">
      <c r="A26" s="29" t="s">
        <v>333</v>
      </c>
      <c r="B26" s="29">
        <v>2300</v>
      </c>
      <c r="C26" s="29" t="s">
        <v>174</v>
      </c>
      <c r="D26" s="122">
        <v>3427</v>
      </c>
      <c r="E26" s="122">
        <v>3051080</v>
      </c>
      <c r="F26" s="122">
        <v>2776768</v>
      </c>
      <c r="G26" s="122">
        <v>1608967</v>
      </c>
      <c r="H26" s="122">
        <v>692112</v>
      </c>
      <c r="I26" s="122">
        <v>-514330</v>
      </c>
      <c r="J26" s="122">
        <v>968631</v>
      </c>
      <c r="K26" s="122">
        <v>1468234</v>
      </c>
      <c r="L26" s="122">
        <v>3349182</v>
      </c>
      <c r="M26" s="122">
        <v>2773847</v>
      </c>
      <c r="N26" s="122">
        <v>1667695</v>
      </c>
      <c r="O26" s="122">
        <v>804155</v>
      </c>
      <c r="P26" s="122">
        <v>-787419</v>
      </c>
      <c r="Q26" s="122">
        <v>1125094</v>
      </c>
      <c r="R26" s="122">
        <v>1744986</v>
      </c>
      <c r="S26" s="134">
        <f t="shared" si="0"/>
        <v>0.91009347509734262</v>
      </c>
      <c r="T26" s="134">
        <f t="shared" si="0"/>
        <v>0.52734343248947912</v>
      </c>
      <c r="U26" s="134">
        <f t="shared" si="0"/>
        <v>0.22684164295921444</v>
      </c>
      <c r="V26" s="134">
        <f t="shared" si="0"/>
        <v>-0.16857309542850402</v>
      </c>
      <c r="W26" s="134">
        <f t="shared" si="0"/>
        <v>0.31747151828205095</v>
      </c>
      <c r="X26" s="134">
        <f t="shared" si="0"/>
        <v>0.48121779828781941</v>
      </c>
      <c r="Y26" s="134">
        <f t="shared" si="1"/>
        <v>0.8282162629561487</v>
      </c>
      <c r="Z26" s="134">
        <f t="shared" si="1"/>
        <v>0.49794098977003937</v>
      </c>
      <c r="AA26" s="134">
        <f t="shared" si="1"/>
        <v>0.24010489725550896</v>
      </c>
      <c r="AB26" s="134">
        <f t="shared" si="1"/>
        <v>-0.23510785618697341</v>
      </c>
      <c r="AC26" s="134">
        <f t="shared" si="1"/>
        <v>0.33593098255036602</v>
      </c>
      <c r="AD26" s="134">
        <f t="shared" si="1"/>
        <v>0.52101856513023181</v>
      </c>
    </row>
    <row r="27" spans="1:30">
      <c r="A27" s="120" t="s">
        <v>334</v>
      </c>
      <c r="B27" s="120">
        <v>6100</v>
      </c>
      <c r="C27" s="120" t="s">
        <v>205</v>
      </c>
      <c r="D27" s="121">
        <v>3042</v>
      </c>
      <c r="E27" s="121">
        <v>3606033</v>
      </c>
      <c r="F27" s="121">
        <v>2796412</v>
      </c>
      <c r="G27" s="121">
        <v>2015876</v>
      </c>
      <c r="H27" s="121">
        <v>685794</v>
      </c>
      <c r="I27" s="121">
        <v>-601904</v>
      </c>
      <c r="J27" s="121">
        <v>2583160</v>
      </c>
      <c r="K27" s="121">
        <v>4527480</v>
      </c>
      <c r="L27" s="121">
        <v>4720774</v>
      </c>
      <c r="M27" s="121">
        <v>2785984</v>
      </c>
      <c r="N27" s="121">
        <v>2379632</v>
      </c>
      <c r="O27" s="121">
        <v>970078</v>
      </c>
      <c r="P27" s="121">
        <v>-810651</v>
      </c>
      <c r="Q27" s="121">
        <v>4982248</v>
      </c>
      <c r="R27" s="121">
        <v>7005499</v>
      </c>
      <c r="S27" s="133">
        <f t="shared" si="0"/>
        <v>0.77548153330820879</v>
      </c>
      <c r="T27" s="133">
        <f t="shared" si="0"/>
        <v>0.55902871659799014</v>
      </c>
      <c r="U27" s="133">
        <f t="shared" si="0"/>
        <v>0.19017962398014659</v>
      </c>
      <c r="V27" s="133">
        <f t="shared" si="0"/>
        <v>-0.16691583243969205</v>
      </c>
      <c r="W27" s="133">
        <f t="shared" si="0"/>
        <v>0.71634397133914196</v>
      </c>
      <c r="X27" s="133">
        <f t="shared" si="0"/>
        <v>1.255529275522437</v>
      </c>
      <c r="Y27" s="133">
        <f t="shared" si="1"/>
        <v>0.5901540721923989</v>
      </c>
      <c r="Z27" s="133">
        <f t="shared" si="1"/>
        <v>0.50407666200500167</v>
      </c>
      <c r="AA27" s="133">
        <f t="shared" si="1"/>
        <v>0.20549130290922632</v>
      </c>
      <c r="AB27" s="133">
        <f t="shared" si="1"/>
        <v>-0.17171993406166022</v>
      </c>
      <c r="AC27" s="133">
        <f t="shared" si="1"/>
        <v>1.055387951213085</v>
      </c>
      <c r="AD27" s="133">
        <f t="shared" si="1"/>
        <v>1.4839725434854538</v>
      </c>
    </row>
    <row r="28" spans="1:30">
      <c r="A28" s="29" t="s">
        <v>335</v>
      </c>
      <c r="B28" s="29">
        <v>8716</v>
      </c>
      <c r="C28" s="29" t="s">
        <v>236</v>
      </c>
      <c r="D28" s="122">
        <v>2628</v>
      </c>
      <c r="E28" s="122">
        <v>2741432</v>
      </c>
      <c r="F28" s="122">
        <v>2100881</v>
      </c>
      <c r="G28" s="122">
        <v>1544143</v>
      </c>
      <c r="H28" s="122">
        <v>242971</v>
      </c>
      <c r="I28" s="122">
        <v>-614425</v>
      </c>
      <c r="J28" s="122">
        <v>3165300</v>
      </c>
      <c r="K28" s="122">
        <v>3747498</v>
      </c>
      <c r="L28" s="122">
        <v>2847820</v>
      </c>
      <c r="M28" s="122">
        <v>2097051</v>
      </c>
      <c r="N28" s="122">
        <v>1546638</v>
      </c>
      <c r="O28" s="122">
        <v>300877</v>
      </c>
      <c r="P28" s="122">
        <v>-636437</v>
      </c>
      <c r="Q28" s="122">
        <v>3067821</v>
      </c>
      <c r="R28" s="122">
        <v>3650019</v>
      </c>
      <c r="S28" s="134">
        <f t="shared" si="0"/>
        <v>0.76634437768290442</v>
      </c>
      <c r="T28" s="134">
        <f t="shared" si="0"/>
        <v>0.563261463352</v>
      </c>
      <c r="U28" s="134">
        <f t="shared" si="0"/>
        <v>8.8629227352712017E-2</v>
      </c>
      <c r="V28" s="134">
        <f t="shared" si="0"/>
        <v>-0.22412556649225659</v>
      </c>
      <c r="W28" s="134">
        <f t="shared" si="0"/>
        <v>1.1546155439930663</v>
      </c>
      <c r="X28" s="134">
        <f t="shared" si="0"/>
        <v>1.3669855754218962</v>
      </c>
      <c r="Y28" s="134">
        <f t="shared" si="1"/>
        <v>0.73637062735706615</v>
      </c>
      <c r="Z28" s="134">
        <f t="shared" si="1"/>
        <v>0.54309542035662361</v>
      </c>
      <c r="AA28" s="134">
        <f t="shared" si="1"/>
        <v>0.1056516914692642</v>
      </c>
      <c r="AB28" s="134">
        <f t="shared" si="1"/>
        <v>-0.22348217232830728</v>
      </c>
      <c r="AC28" s="134">
        <f t="shared" si="1"/>
        <v>1.077252424661671</v>
      </c>
      <c r="AD28" s="134">
        <f t="shared" si="1"/>
        <v>1.281688800556215</v>
      </c>
    </row>
    <row r="29" spans="1:30">
      <c r="A29" s="120" t="s">
        <v>336</v>
      </c>
      <c r="B29" s="120">
        <v>7708</v>
      </c>
      <c r="C29" s="120" t="s">
        <v>227</v>
      </c>
      <c r="D29" s="121">
        <v>2389</v>
      </c>
      <c r="E29" s="121">
        <v>2579664</v>
      </c>
      <c r="F29" s="121">
        <v>2299995</v>
      </c>
      <c r="G29" s="121">
        <v>1221442</v>
      </c>
      <c r="H29" s="121">
        <v>644174</v>
      </c>
      <c r="I29" s="121">
        <v>-704775</v>
      </c>
      <c r="J29" s="121">
        <v>784317</v>
      </c>
      <c r="K29" s="121">
        <v>1186648</v>
      </c>
      <c r="L29" s="121">
        <v>2834826</v>
      </c>
      <c r="M29" s="121">
        <v>2294215</v>
      </c>
      <c r="N29" s="121">
        <v>1271092</v>
      </c>
      <c r="O29" s="121">
        <v>769818</v>
      </c>
      <c r="P29" s="121">
        <v>-988451</v>
      </c>
      <c r="Q29" s="121">
        <v>984935</v>
      </c>
      <c r="R29" s="121">
        <v>1453736</v>
      </c>
      <c r="S29" s="133">
        <f t="shared" si="0"/>
        <v>0.89158704389408849</v>
      </c>
      <c r="T29" s="133">
        <f t="shared" si="0"/>
        <v>0.47348879544002631</v>
      </c>
      <c r="U29" s="133">
        <f t="shared" si="0"/>
        <v>0.24971236564141686</v>
      </c>
      <c r="V29" s="133">
        <f t="shared" si="0"/>
        <v>-0.27320418473103475</v>
      </c>
      <c r="W29" s="133">
        <f t="shared" si="0"/>
        <v>0.30403843291219323</v>
      </c>
      <c r="X29" s="133">
        <f t="shared" si="0"/>
        <v>0.46000099237730185</v>
      </c>
      <c r="Y29" s="133">
        <f t="shared" si="1"/>
        <v>0.8092965846933815</v>
      </c>
      <c r="Z29" s="133">
        <f t="shared" si="1"/>
        <v>0.4483844863847023</v>
      </c>
      <c r="AA29" s="133">
        <f t="shared" si="1"/>
        <v>0.27155740775624326</v>
      </c>
      <c r="AB29" s="133">
        <f t="shared" si="1"/>
        <v>-0.3486813652760346</v>
      </c>
      <c r="AC29" s="133">
        <f t="shared" si="1"/>
        <v>0.34744107751234116</v>
      </c>
      <c r="AD29" s="133">
        <f t="shared" si="1"/>
        <v>0.5128131320934689</v>
      </c>
    </row>
    <row r="30" spans="1:30">
      <c r="A30" s="29" t="s">
        <v>337</v>
      </c>
      <c r="B30" s="29">
        <v>8717</v>
      </c>
      <c r="C30" s="29" t="s">
        <v>237</v>
      </c>
      <c r="D30" s="122">
        <v>2153</v>
      </c>
      <c r="E30" s="122">
        <v>2225969</v>
      </c>
      <c r="F30" s="122">
        <v>1974009</v>
      </c>
      <c r="G30" s="122">
        <v>1109506</v>
      </c>
      <c r="H30" s="122">
        <v>346456</v>
      </c>
      <c r="I30" s="122">
        <v>-254695</v>
      </c>
      <c r="J30" s="122">
        <v>1492979</v>
      </c>
      <c r="K30" s="122">
        <v>1917728</v>
      </c>
      <c r="L30" s="122">
        <v>2539410</v>
      </c>
      <c r="M30" s="122">
        <v>1969132</v>
      </c>
      <c r="N30" s="122">
        <v>1173964</v>
      </c>
      <c r="O30" s="122">
        <v>505069</v>
      </c>
      <c r="P30" s="122">
        <v>-514264</v>
      </c>
      <c r="Q30" s="122">
        <v>1880992</v>
      </c>
      <c r="R30" s="122">
        <v>2326423</v>
      </c>
      <c r="S30" s="134">
        <f t="shared" si="0"/>
        <v>0.88680884594529397</v>
      </c>
      <c r="T30" s="134">
        <f t="shared" si="0"/>
        <v>0.49843730977385581</v>
      </c>
      <c r="U30" s="134">
        <f t="shared" si="0"/>
        <v>0.15564277849332134</v>
      </c>
      <c r="V30" s="134">
        <f t="shared" si="0"/>
        <v>-0.11441983244151199</v>
      </c>
      <c r="W30" s="134">
        <f t="shared" si="0"/>
        <v>0.67070969991046592</v>
      </c>
      <c r="X30" s="134">
        <f t="shared" si="0"/>
        <v>0.86152502573036727</v>
      </c>
      <c r="Y30" s="134">
        <f t="shared" si="1"/>
        <v>0.77542893821793246</v>
      </c>
      <c r="Z30" s="134">
        <f t="shared" si="1"/>
        <v>0.46229793534718694</v>
      </c>
      <c r="AA30" s="134">
        <f t="shared" si="1"/>
        <v>0.19889226237590621</v>
      </c>
      <c r="AB30" s="134">
        <f t="shared" si="1"/>
        <v>-0.20251318219586439</v>
      </c>
      <c r="AC30" s="134">
        <f t="shared" si="1"/>
        <v>0.74072008852449978</v>
      </c>
      <c r="AD30" s="134">
        <f t="shared" si="1"/>
        <v>0.91612736816819651</v>
      </c>
    </row>
    <row r="31" spans="1:30">
      <c r="A31" s="120" t="s">
        <v>338</v>
      </c>
      <c r="B31" s="120">
        <v>6250</v>
      </c>
      <c r="C31" s="120" t="s">
        <v>206</v>
      </c>
      <c r="D31" s="121">
        <v>2007</v>
      </c>
      <c r="E31" s="121">
        <v>2308099</v>
      </c>
      <c r="F31" s="121">
        <v>1811705</v>
      </c>
      <c r="G31" s="121">
        <v>1288137</v>
      </c>
      <c r="H31" s="121">
        <v>428844</v>
      </c>
      <c r="I31" s="121">
        <v>-253714</v>
      </c>
      <c r="J31" s="121">
        <v>728889</v>
      </c>
      <c r="K31" s="121">
        <v>1853911</v>
      </c>
      <c r="L31" s="121">
        <v>2892709</v>
      </c>
      <c r="M31" s="121">
        <v>1803427</v>
      </c>
      <c r="N31" s="121">
        <v>1583936</v>
      </c>
      <c r="O31" s="121">
        <v>581961</v>
      </c>
      <c r="P31" s="121">
        <v>-316521</v>
      </c>
      <c r="Q31" s="121">
        <v>970650</v>
      </c>
      <c r="R31" s="121">
        <v>2139685</v>
      </c>
      <c r="S31" s="133">
        <f t="shared" si="0"/>
        <v>0.78493383516045023</v>
      </c>
      <c r="T31" s="133">
        <f t="shared" si="0"/>
        <v>0.55809434517323564</v>
      </c>
      <c r="U31" s="133">
        <f t="shared" si="0"/>
        <v>0.18579965590730727</v>
      </c>
      <c r="V31" s="133">
        <f t="shared" si="0"/>
        <v>-0.10992336117298261</v>
      </c>
      <c r="W31" s="133">
        <f t="shared" si="0"/>
        <v>0.31579624617488244</v>
      </c>
      <c r="X31" s="133">
        <f t="shared" si="0"/>
        <v>0.80321987921661941</v>
      </c>
      <c r="Y31" s="133">
        <f t="shared" si="1"/>
        <v>0.62343879042102057</v>
      </c>
      <c r="Z31" s="133">
        <f t="shared" si="1"/>
        <v>0.54756147265417987</v>
      </c>
      <c r="AA31" s="133">
        <f t="shared" si="1"/>
        <v>0.20118200620940441</v>
      </c>
      <c r="AB31" s="133">
        <f t="shared" si="1"/>
        <v>-0.10942027006518804</v>
      </c>
      <c r="AC31" s="133">
        <f t="shared" si="1"/>
        <v>0.33555051683387438</v>
      </c>
      <c r="AD31" s="133">
        <f t="shared" si="1"/>
        <v>0.73968207655868601</v>
      </c>
    </row>
    <row r="32" spans="1:30">
      <c r="A32" s="29" t="s">
        <v>339</v>
      </c>
      <c r="B32" s="29">
        <v>8613</v>
      </c>
      <c r="C32" s="29" t="s">
        <v>233</v>
      </c>
      <c r="D32" s="122">
        <v>1924</v>
      </c>
      <c r="E32" s="122">
        <v>1802080</v>
      </c>
      <c r="F32" s="122">
        <v>1568130</v>
      </c>
      <c r="G32" s="122">
        <v>890217</v>
      </c>
      <c r="H32" s="122">
        <v>345328</v>
      </c>
      <c r="I32" s="122">
        <v>-630159</v>
      </c>
      <c r="J32" s="122">
        <v>812888</v>
      </c>
      <c r="K32" s="122">
        <v>952554</v>
      </c>
      <c r="L32" s="122">
        <v>1937481</v>
      </c>
      <c r="M32" s="122">
        <v>1563928</v>
      </c>
      <c r="N32" s="122">
        <v>890326</v>
      </c>
      <c r="O32" s="122">
        <v>385162</v>
      </c>
      <c r="P32" s="122">
        <v>-610641</v>
      </c>
      <c r="Q32" s="122">
        <v>1009073</v>
      </c>
      <c r="R32" s="122">
        <v>1148739</v>
      </c>
      <c r="S32" s="134">
        <f t="shared" si="0"/>
        <v>0.87017779454852173</v>
      </c>
      <c r="T32" s="134">
        <f t="shared" si="0"/>
        <v>0.49399416230134069</v>
      </c>
      <c r="U32" s="134">
        <f t="shared" si="0"/>
        <v>0.19162745272129983</v>
      </c>
      <c r="V32" s="134">
        <f t="shared" si="0"/>
        <v>-0.34968425375122081</v>
      </c>
      <c r="W32" s="134">
        <f t="shared" si="0"/>
        <v>0.45108319275503861</v>
      </c>
      <c r="X32" s="134">
        <f t="shared" si="0"/>
        <v>0.52858585634378052</v>
      </c>
      <c r="Y32" s="134">
        <f t="shared" si="1"/>
        <v>0.80719656089530689</v>
      </c>
      <c r="Z32" s="134">
        <f t="shared" si="1"/>
        <v>0.45952760310939822</v>
      </c>
      <c r="AA32" s="134">
        <f t="shared" si="1"/>
        <v>0.1987952397984806</v>
      </c>
      <c r="AB32" s="134">
        <f t="shared" si="1"/>
        <v>-0.31517263911233195</v>
      </c>
      <c r="AC32" s="134">
        <f t="shared" si="1"/>
        <v>0.52081697833423912</v>
      </c>
      <c r="AD32" s="134">
        <f t="shared" si="1"/>
        <v>0.59290336266523391</v>
      </c>
    </row>
    <row r="33" spans="1:30">
      <c r="A33" s="120" t="s">
        <v>340</v>
      </c>
      <c r="B33" s="120">
        <v>6400</v>
      </c>
      <c r="C33" s="120" t="s">
        <v>207</v>
      </c>
      <c r="D33" s="121">
        <v>1905</v>
      </c>
      <c r="E33" s="121">
        <v>2079886</v>
      </c>
      <c r="F33" s="121">
        <v>1753382</v>
      </c>
      <c r="G33" s="121">
        <v>1167392</v>
      </c>
      <c r="H33" s="121">
        <v>309746</v>
      </c>
      <c r="I33" s="121">
        <v>-180189</v>
      </c>
      <c r="J33" s="121">
        <v>871566</v>
      </c>
      <c r="K33" s="121">
        <v>1358240</v>
      </c>
      <c r="L33" s="121">
        <v>2431015</v>
      </c>
      <c r="M33" s="121">
        <v>1747924</v>
      </c>
      <c r="N33" s="121">
        <v>1249045</v>
      </c>
      <c r="O33" s="121">
        <v>433157</v>
      </c>
      <c r="P33" s="121">
        <v>-293877</v>
      </c>
      <c r="Q33" s="121">
        <v>1100160</v>
      </c>
      <c r="R33" s="121">
        <v>1675239</v>
      </c>
      <c r="S33" s="133">
        <f t="shared" si="0"/>
        <v>0.84301831927326787</v>
      </c>
      <c r="T33" s="133">
        <f t="shared" si="0"/>
        <v>0.56127691613867303</v>
      </c>
      <c r="U33" s="133">
        <f t="shared" si="0"/>
        <v>0.14892450836247756</v>
      </c>
      <c r="V33" s="133">
        <f t="shared" si="0"/>
        <v>-8.6634075136810387E-2</v>
      </c>
      <c r="W33" s="133">
        <f t="shared" si="0"/>
        <v>0.41904508227854798</v>
      </c>
      <c r="X33" s="133">
        <f t="shared" si="0"/>
        <v>0.65303579138472012</v>
      </c>
      <c r="Y33" s="133">
        <f t="shared" si="1"/>
        <v>0.71900996085997004</v>
      </c>
      <c r="Z33" s="133">
        <f t="shared" si="1"/>
        <v>0.51379567793699343</v>
      </c>
      <c r="AA33" s="133">
        <f t="shared" si="1"/>
        <v>0.17817948470083483</v>
      </c>
      <c r="AB33" s="133">
        <f t="shared" si="1"/>
        <v>-0.12088654327513405</v>
      </c>
      <c r="AC33" s="133">
        <f t="shared" si="1"/>
        <v>0.4525517119392517</v>
      </c>
      <c r="AD33" s="133">
        <f t="shared" si="1"/>
        <v>0.68911092691735754</v>
      </c>
    </row>
    <row r="34" spans="1:30">
      <c r="A34" s="29" t="s">
        <v>341</v>
      </c>
      <c r="B34" s="29">
        <v>3714</v>
      </c>
      <c r="C34" s="29" t="s">
        <v>186</v>
      </c>
      <c r="D34" s="122">
        <v>1674</v>
      </c>
      <c r="E34" s="122">
        <v>1995843.4</v>
      </c>
      <c r="F34" s="122">
        <v>1718884.4</v>
      </c>
      <c r="G34" s="122">
        <v>1158199</v>
      </c>
      <c r="H34" s="122">
        <v>291851</v>
      </c>
      <c r="I34" s="122">
        <v>-231263</v>
      </c>
      <c r="J34" s="122">
        <v>1115793</v>
      </c>
      <c r="K34" s="122">
        <v>1540429</v>
      </c>
      <c r="L34" s="122">
        <v>2511325.4</v>
      </c>
      <c r="M34" s="122">
        <v>1718884.4</v>
      </c>
      <c r="N34" s="122">
        <v>1369562</v>
      </c>
      <c r="O34" s="122">
        <v>435484</v>
      </c>
      <c r="P34" s="122">
        <v>-289114</v>
      </c>
      <c r="Q34" s="122">
        <v>1506084</v>
      </c>
      <c r="R34" s="122">
        <v>1941584</v>
      </c>
      <c r="S34" s="134">
        <f t="shared" si="0"/>
        <v>0.86123209867066719</v>
      </c>
      <c r="T34" s="134">
        <f t="shared" si="0"/>
        <v>0.58030554902253351</v>
      </c>
      <c r="U34" s="134">
        <f t="shared" si="0"/>
        <v>0.14622940857985151</v>
      </c>
      <c r="V34" s="134">
        <f t="shared" si="0"/>
        <v>-0.11587231743733001</v>
      </c>
      <c r="W34" s="134">
        <f t="shared" si="0"/>
        <v>0.5590583910541278</v>
      </c>
      <c r="X34" s="134">
        <f t="shared" si="0"/>
        <v>0.77181857053514324</v>
      </c>
      <c r="Y34" s="134">
        <f t="shared" si="1"/>
        <v>0.68445307804396838</v>
      </c>
      <c r="Z34" s="134">
        <f t="shared" si="1"/>
        <v>0.54535425795478354</v>
      </c>
      <c r="AA34" s="134">
        <f t="shared" si="1"/>
        <v>0.17340803386132281</v>
      </c>
      <c r="AB34" s="134">
        <f t="shared" si="1"/>
        <v>-0.11512406954510954</v>
      </c>
      <c r="AC34" s="134">
        <f t="shared" si="1"/>
        <v>0.59971678700020314</v>
      </c>
      <c r="AD34" s="134">
        <f t="shared" si="1"/>
        <v>0.77313119199925273</v>
      </c>
    </row>
    <row r="35" spans="1:30">
      <c r="A35" s="120" t="s">
        <v>342</v>
      </c>
      <c r="B35" s="120">
        <v>8614</v>
      </c>
      <c r="C35" s="120" t="s">
        <v>234</v>
      </c>
      <c r="D35" s="121">
        <v>1636</v>
      </c>
      <c r="E35" s="121">
        <v>1784482</v>
      </c>
      <c r="F35" s="121">
        <v>1441459</v>
      </c>
      <c r="G35" s="121">
        <v>812721</v>
      </c>
      <c r="H35" s="121">
        <v>294078</v>
      </c>
      <c r="I35" s="121">
        <v>-100748</v>
      </c>
      <c r="J35" s="121">
        <v>1294312</v>
      </c>
      <c r="K35" s="121">
        <v>1329038</v>
      </c>
      <c r="L35" s="121">
        <v>2027067</v>
      </c>
      <c r="M35" s="121">
        <v>1432599</v>
      </c>
      <c r="N35" s="121">
        <v>822208</v>
      </c>
      <c r="O35" s="121">
        <v>302971</v>
      </c>
      <c r="P35" s="121">
        <v>-23558</v>
      </c>
      <c r="Q35" s="121">
        <v>1721877</v>
      </c>
      <c r="R35" s="121">
        <v>1756603</v>
      </c>
      <c r="S35" s="133">
        <f t="shared" si="0"/>
        <v>0.80777446900557137</v>
      </c>
      <c r="T35" s="133">
        <f t="shared" si="0"/>
        <v>0.45543804868863907</v>
      </c>
      <c r="U35" s="133">
        <f t="shared" si="0"/>
        <v>0.16479740339213284</v>
      </c>
      <c r="V35" s="133">
        <f t="shared" si="0"/>
        <v>-5.6457840426521536E-2</v>
      </c>
      <c r="W35" s="133">
        <f t="shared" si="0"/>
        <v>0.72531524554464544</v>
      </c>
      <c r="X35" s="133">
        <f t="shared" si="0"/>
        <v>0.74477523449381955</v>
      </c>
      <c r="Y35" s="133">
        <f t="shared" si="1"/>
        <v>0.70673490318770915</v>
      </c>
      <c r="Z35" s="133">
        <f t="shared" si="1"/>
        <v>0.40561461461313314</v>
      </c>
      <c r="AA35" s="133">
        <f t="shared" si="1"/>
        <v>0.14946274592798364</v>
      </c>
      <c r="AB35" s="133">
        <f t="shared" si="1"/>
        <v>-1.1621717486397835E-2</v>
      </c>
      <c r="AC35" s="133">
        <f t="shared" si="1"/>
        <v>0.84944256899253945</v>
      </c>
      <c r="AD35" s="133">
        <f t="shared" si="1"/>
        <v>0.86657372449948622</v>
      </c>
    </row>
    <row r="36" spans="1:30">
      <c r="A36" s="29" t="s">
        <v>343</v>
      </c>
      <c r="B36" s="29">
        <v>2506</v>
      </c>
      <c r="C36" s="29" t="s">
        <v>177</v>
      </c>
      <c r="D36" s="122">
        <v>1286</v>
      </c>
      <c r="E36" s="122">
        <v>1211816</v>
      </c>
      <c r="F36" s="122">
        <v>1104032</v>
      </c>
      <c r="G36" s="122">
        <v>689715</v>
      </c>
      <c r="H36" s="122">
        <v>112105</v>
      </c>
      <c r="I36" s="122">
        <v>-134126</v>
      </c>
      <c r="J36" s="122">
        <v>759229</v>
      </c>
      <c r="K36" s="122">
        <v>934097</v>
      </c>
      <c r="L36" s="122">
        <v>1263015</v>
      </c>
      <c r="M36" s="122">
        <v>1104032</v>
      </c>
      <c r="N36" s="122">
        <v>689715</v>
      </c>
      <c r="O36" s="122">
        <v>130147</v>
      </c>
      <c r="P36" s="122">
        <v>-147248</v>
      </c>
      <c r="Q36" s="122">
        <v>699275</v>
      </c>
      <c r="R36" s="122">
        <v>874143</v>
      </c>
      <c r="S36" s="134">
        <f t="shared" si="0"/>
        <v>0.91105580385140983</v>
      </c>
      <c r="T36" s="134">
        <f t="shared" si="0"/>
        <v>0.56915818903199822</v>
      </c>
      <c r="U36" s="134">
        <f t="shared" si="0"/>
        <v>9.2509918997603593E-2</v>
      </c>
      <c r="V36" s="134">
        <f t="shared" si="0"/>
        <v>-0.11068181968219598</v>
      </c>
      <c r="W36" s="134">
        <f t="shared" si="0"/>
        <v>0.6265216831598196</v>
      </c>
      <c r="X36" s="134">
        <f t="shared" si="0"/>
        <v>0.77082411851304156</v>
      </c>
      <c r="Y36" s="134">
        <f t="shared" si="1"/>
        <v>0.87412421863556644</v>
      </c>
      <c r="Z36" s="134">
        <f t="shared" si="1"/>
        <v>0.54608615099583135</v>
      </c>
      <c r="AA36" s="134">
        <f t="shared" si="1"/>
        <v>0.10304469859819559</v>
      </c>
      <c r="AB36" s="134">
        <f t="shared" si="1"/>
        <v>-0.11658452195737976</v>
      </c>
      <c r="AC36" s="134">
        <f t="shared" si="1"/>
        <v>0.553655340593738</v>
      </c>
      <c r="AD36" s="134">
        <f t="shared" si="1"/>
        <v>0.69210816973670142</v>
      </c>
    </row>
    <row r="37" spans="1:30">
      <c r="A37" s="120" t="s">
        <v>344</v>
      </c>
      <c r="B37" s="120">
        <v>3711</v>
      </c>
      <c r="C37" s="120" t="s">
        <v>184</v>
      </c>
      <c r="D37" s="121">
        <v>1201</v>
      </c>
      <c r="E37" s="121">
        <v>1269753</v>
      </c>
      <c r="F37" s="121">
        <v>1024130</v>
      </c>
      <c r="G37" s="121">
        <v>804779</v>
      </c>
      <c r="H37" s="121">
        <v>-198695</v>
      </c>
      <c r="I37" s="121">
        <v>189559</v>
      </c>
      <c r="J37" s="121">
        <v>1785499</v>
      </c>
      <c r="K37" s="121">
        <v>2027854</v>
      </c>
      <c r="L37" s="121">
        <v>1612769</v>
      </c>
      <c r="M37" s="121">
        <v>1019347</v>
      </c>
      <c r="N37" s="121">
        <v>1015371</v>
      </c>
      <c r="O37" s="121">
        <v>157421</v>
      </c>
      <c r="P37" s="121">
        <v>-119801</v>
      </c>
      <c r="Q37" s="121">
        <v>2012675</v>
      </c>
      <c r="R37" s="121">
        <v>2322180</v>
      </c>
      <c r="S37" s="133">
        <f t="shared" si="0"/>
        <v>0.80655844089362261</v>
      </c>
      <c r="T37" s="133">
        <f t="shared" si="0"/>
        <v>0.6338075200452371</v>
      </c>
      <c r="U37" s="133">
        <f t="shared" si="0"/>
        <v>-0.15648319003774749</v>
      </c>
      <c r="V37" s="133">
        <f t="shared" si="0"/>
        <v>0.14928808988834835</v>
      </c>
      <c r="W37" s="133">
        <f t="shared" si="0"/>
        <v>1.4061782094627853</v>
      </c>
      <c r="X37" s="133">
        <f t="shared" si="0"/>
        <v>1.5970460396628321</v>
      </c>
      <c r="Y37" s="133">
        <f t="shared" si="1"/>
        <v>0.63204773901284061</v>
      </c>
      <c r="Z37" s="133">
        <f t="shared" si="1"/>
        <v>0.62958241384848046</v>
      </c>
      <c r="AA37" s="133">
        <f t="shared" si="1"/>
        <v>9.7609143032883192E-2</v>
      </c>
      <c r="AB37" s="133">
        <f t="shared" si="1"/>
        <v>-7.4282801814767027E-2</v>
      </c>
      <c r="AC37" s="133">
        <f t="shared" si="1"/>
        <v>1.2479623554272186</v>
      </c>
      <c r="AD37" s="133">
        <f t="shared" si="1"/>
        <v>1.43987142610008</v>
      </c>
    </row>
    <row r="38" spans="1:30">
      <c r="A38" s="29" t="s">
        <v>345</v>
      </c>
      <c r="B38" s="29">
        <v>5508</v>
      </c>
      <c r="C38" s="29" t="s">
        <v>198</v>
      </c>
      <c r="D38" s="122">
        <v>1181</v>
      </c>
      <c r="E38" s="122">
        <v>1407428</v>
      </c>
      <c r="F38" s="122">
        <v>1178080</v>
      </c>
      <c r="G38" s="122">
        <v>746736</v>
      </c>
      <c r="H38" s="122">
        <v>156000</v>
      </c>
      <c r="I38" s="122">
        <v>-121610</v>
      </c>
      <c r="J38" s="122">
        <v>231258</v>
      </c>
      <c r="K38" s="122">
        <v>404524</v>
      </c>
      <c r="L38" s="122">
        <v>1531298</v>
      </c>
      <c r="M38" s="122">
        <v>1167750</v>
      </c>
      <c r="N38" s="122">
        <v>750114</v>
      </c>
      <c r="O38" s="122">
        <v>202286</v>
      </c>
      <c r="P38" s="122">
        <v>-135560</v>
      </c>
      <c r="Q38" s="122">
        <v>671519</v>
      </c>
      <c r="R38" s="122">
        <v>844785</v>
      </c>
      <c r="S38" s="134">
        <f t="shared" si="0"/>
        <v>0.83704459482119153</v>
      </c>
      <c r="T38" s="134">
        <f t="shared" si="0"/>
        <v>0.53056781590248314</v>
      </c>
      <c r="U38" s="134">
        <f t="shared" si="0"/>
        <v>0.11084048349187312</v>
      </c>
      <c r="V38" s="134">
        <f t="shared" si="0"/>
        <v>-8.6405841009273648E-2</v>
      </c>
      <c r="W38" s="134">
        <f t="shared" si="0"/>
        <v>0.16431249058566405</v>
      </c>
      <c r="X38" s="134">
        <f t="shared" si="0"/>
        <v>0.28742074194914413</v>
      </c>
      <c r="Y38" s="134">
        <f t="shared" si="1"/>
        <v>0.76258834008795151</v>
      </c>
      <c r="Z38" s="134">
        <f t="shared" si="1"/>
        <v>0.48985501189187214</v>
      </c>
      <c r="AA38" s="134">
        <f t="shared" si="1"/>
        <v>0.13210100189512428</v>
      </c>
      <c r="AB38" s="134">
        <f t="shared" si="1"/>
        <v>-8.8526204566322167E-2</v>
      </c>
      <c r="AC38" s="134">
        <f t="shared" si="1"/>
        <v>0.43852927385786439</v>
      </c>
      <c r="AD38" s="134">
        <f t="shared" si="1"/>
        <v>0.55167903308173849</v>
      </c>
    </row>
    <row r="39" spans="1:30">
      <c r="A39" s="120" t="s">
        <v>346</v>
      </c>
      <c r="B39" s="120">
        <v>8721</v>
      </c>
      <c r="C39" s="120" t="s">
        <v>240</v>
      </c>
      <c r="D39" s="121">
        <v>1121</v>
      </c>
      <c r="E39" s="121">
        <v>1249235</v>
      </c>
      <c r="F39" s="121">
        <v>1058121</v>
      </c>
      <c r="G39" s="121">
        <v>598866</v>
      </c>
      <c r="H39" s="121">
        <v>108623</v>
      </c>
      <c r="I39" s="121">
        <v>-192110</v>
      </c>
      <c r="J39" s="121">
        <v>923251</v>
      </c>
      <c r="K39" s="121">
        <v>923251</v>
      </c>
      <c r="L39" s="121">
        <v>1422708</v>
      </c>
      <c r="M39" s="121">
        <v>1052007</v>
      </c>
      <c r="N39" s="121">
        <v>610470</v>
      </c>
      <c r="O39" s="121">
        <v>177980</v>
      </c>
      <c r="P39" s="121">
        <v>-258432</v>
      </c>
      <c r="Q39" s="121">
        <v>925948</v>
      </c>
      <c r="R39" s="121">
        <v>925948</v>
      </c>
      <c r="S39" s="133">
        <f t="shared" si="0"/>
        <v>0.84701517328605103</v>
      </c>
      <c r="T39" s="133">
        <f t="shared" si="0"/>
        <v>0.47938618434481906</v>
      </c>
      <c r="U39" s="133">
        <f t="shared" si="0"/>
        <v>8.6951614388005458E-2</v>
      </c>
      <c r="V39" s="133">
        <f t="shared" si="0"/>
        <v>-0.15378211465416836</v>
      </c>
      <c r="W39" s="133">
        <f t="shared" si="0"/>
        <v>0.7390531004975045</v>
      </c>
      <c r="X39" s="133">
        <f t="shared" si="0"/>
        <v>0.7390531004975045</v>
      </c>
      <c r="Y39" s="133">
        <f t="shared" si="1"/>
        <v>0.73943985694886094</v>
      </c>
      <c r="Z39" s="133">
        <f t="shared" si="1"/>
        <v>0.42909015764303005</v>
      </c>
      <c r="AA39" s="133">
        <f t="shared" si="1"/>
        <v>0.125099458216303</v>
      </c>
      <c r="AB39" s="133">
        <f t="shared" si="1"/>
        <v>-0.18164795587007312</v>
      </c>
      <c r="AC39" s="133">
        <f t="shared" si="1"/>
        <v>0.65083488670900846</v>
      </c>
      <c r="AD39" s="133">
        <f t="shared" si="1"/>
        <v>0.65083488670900846</v>
      </c>
    </row>
    <row r="40" spans="1:30">
      <c r="A40" s="29" t="s">
        <v>347</v>
      </c>
      <c r="B40" s="29">
        <v>6513</v>
      </c>
      <c r="C40" s="29" t="s">
        <v>208</v>
      </c>
      <c r="D40" s="122">
        <v>1042</v>
      </c>
      <c r="E40" s="122">
        <v>1031905</v>
      </c>
      <c r="F40" s="122">
        <v>888396</v>
      </c>
      <c r="G40" s="122">
        <v>521158</v>
      </c>
      <c r="H40" s="122">
        <v>76318</v>
      </c>
      <c r="I40" s="122">
        <v>-117290</v>
      </c>
      <c r="J40" s="122">
        <v>189506</v>
      </c>
      <c r="K40" s="122">
        <v>189506</v>
      </c>
      <c r="L40" s="122">
        <v>1043181</v>
      </c>
      <c r="M40" s="122">
        <v>886872</v>
      </c>
      <c r="N40" s="122">
        <v>521158</v>
      </c>
      <c r="O40" s="122">
        <v>83032</v>
      </c>
      <c r="P40" s="122">
        <v>-119889</v>
      </c>
      <c r="Q40" s="122">
        <v>266093</v>
      </c>
      <c r="R40" s="122">
        <v>266093</v>
      </c>
      <c r="S40" s="134">
        <f t="shared" si="0"/>
        <v>0.86092808931054698</v>
      </c>
      <c r="T40" s="134">
        <f t="shared" si="0"/>
        <v>0.50504455351994615</v>
      </c>
      <c r="U40" s="134">
        <f t="shared" si="0"/>
        <v>7.3958358569829588E-2</v>
      </c>
      <c r="V40" s="134">
        <f t="shared" si="0"/>
        <v>-0.11366356399087126</v>
      </c>
      <c r="W40" s="134">
        <f t="shared" si="0"/>
        <v>0.1836467504276072</v>
      </c>
      <c r="X40" s="134">
        <f t="shared" si="0"/>
        <v>0.1836467504276072</v>
      </c>
      <c r="Y40" s="134">
        <f t="shared" si="1"/>
        <v>0.85016118966890697</v>
      </c>
      <c r="Z40" s="134">
        <f t="shared" si="1"/>
        <v>0.49958540272493462</v>
      </c>
      <c r="AA40" s="134">
        <f t="shared" si="1"/>
        <v>7.9595007961226288E-2</v>
      </c>
      <c r="AB40" s="134">
        <f t="shared" si="1"/>
        <v>-0.11492636464812914</v>
      </c>
      <c r="AC40" s="134">
        <f t="shared" si="1"/>
        <v>0.25507845714214505</v>
      </c>
      <c r="AD40" s="134">
        <f t="shared" si="1"/>
        <v>0.25507845714214505</v>
      </c>
    </row>
    <row r="41" spans="1:30">
      <c r="A41" s="120" t="s">
        <v>348</v>
      </c>
      <c r="B41" s="120">
        <v>4607</v>
      </c>
      <c r="C41" s="120" t="s">
        <v>192</v>
      </c>
      <c r="D41" s="121">
        <v>998</v>
      </c>
      <c r="E41" s="121">
        <v>1301580</v>
      </c>
      <c r="F41" s="121">
        <v>1039332</v>
      </c>
      <c r="G41" s="121">
        <v>724607</v>
      </c>
      <c r="H41" s="121">
        <v>-1903</v>
      </c>
      <c r="I41" s="121">
        <v>-107798</v>
      </c>
      <c r="J41" s="121">
        <v>1257669</v>
      </c>
      <c r="K41" s="121">
        <v>1432347</v>
      </c>
      <c r="L41" s="121">
        <v>1485943</v>
      </c>
      <c r="M41" s="121">
        <v>1033246</v>
      </c>
      <c r="N41" s="121">
        <v>762418</v>
      </c>
      <c r="O41" s="121">
        <v>51894</v>
      </c>
      <c r="P41" s="121">
        <v>-154107</v>
      </c>
      <c r="Q41" s="121">
        <v>1798352</v>
      </c>
      <c r="R41" s="121">
        <v>1973030</v>
      </c>
      <c r="S41" s="133">
        <f t="shared" ref="S41:X77" si="2">F41/$E41</f>
        <v>0.79851565020974513</v>
      </c>
      <c r="T41" s="133">
        <f t="shared" si="2"/>
        <v>0.55671337912383412</v>
      </c>
      <c r="U41" s="133">
        <f t="shared" si="2"/>
        <v>-1.4620691774612394E-3</v>
      </c>
      <c r="V41" s="133">
        <f t="shared" si="2"/>
        <v>-8.282087923907866E-2</v>
      </c>
      <c r="W41" s="133">
        <f t="shared" si="2"/>
        <v>0.96626331074540173</v>
      </c>
      <c r="X41" s="133">
        <f t="shared" si="2"/>
        <v>1.1004678928686673</v>
      </c>
      <c r="Y41" s="133">
        <f t="shared" ref="Y41:AD77" si="3">M41/$L41</f>
        <v>0.69534699514045961</v>
      </c>
      <c r="Z41" s="133">
        <f t="shared" si="3"/>
        <v>0.51308697574536843</v>
      </c>
      <c r="AA41" s="133">
        <f t="shared" si="3"/>
        <v>3.4923277676196192E-2</v>
      </c>
      <c r="AB41" s="133">
        <f t="shared" si="3"/>
        <v>-0.10370990004327219</v>
      </c>
      <c r="AC41" s="133">
        <f t="shared" si="3"/>
        <v>1.2102429231807681</v>
      </c>
      <c r="AD41" s="133">
        <f t="shared" si="3"/>
        <v>1.3277965574722583</v>
      </c>
    </row>
    <row r="42" spans="1:30">
      <c r="A42" s="29" t="s">
        <v>349</v>
      </c>
      <c r="B42" s="29">
        <v>4100</v>
      </c>
      <c r="C42" s="29" t="s">
        <v>188</v>
      </c>
      <c r="D42" s="122">
        <v>953</v>
      </c>
      <c r="E42" s="122">
        <v>1073520</v>
      </c>
      <c r="F42" s="122">
        <v>905620</v>
      </c>
      <c r="G42" s="122">
        <v>589797</v>
      </c>
      <c r="H42" s="122">
        <v>65124</v>
      </c>
      <c r="I42" s="122">
        <v>-205406</v>
      </c>
      <c r="J42" s="122">
        <v>966480</v>
      </c>
      <c r="K42" s="122">
        <v>1091159</v>
      </c>
      <c r="L42" s="122">
        <v>1236520</v>
      </c>
      <c r="M42" s="122">
        <v>898468</v>
      </c>
      <c r="N42" s="122">
        <v>634134</v>
      </c>
      <c r="O42" s="122">
        <v>128740</v>
      </c>
      <c r="P42" s="122">
        <v>-204430</v>
      </c>
      <c r="Q42" s="122">
        <v>1612667</v>
      </c>
      <c r="R42" s="122">
        <v>1737346</v>
      </c>
      <c r="S42" s="134">
        <f t="shared" si="2"/>
        <v>0.84359862880989644</v>
      </c>
      <c r="T42" s="134">
        <f t="shared" si="2"/>
        <v>0.54940476190476195</v>
      </c>
      <c r="U42" s="134">
        <f t="shared" si="2"/>
        <v>6.0663983903420524E-2</v>
      </c>
      <c r="V42" s="134">
        <f t="shared" si="2"/>
        <v>-0.19133877338102689</v>
      </c>
      <c r="W42" s="134">
        <f t="shared" si="2"/>
        <v>0.90029063268499887</v>
      </c>
      <c r="X42" s="134">
        <f t="shared" si="2"/>
        <v>1.016430993367613</v>
      </c>
      <c r="Y42" s="134">
        <f t="shared" si="3"/>
        <v>0.72661016400866951</v>
      </c>
      <c r="Z42" s="134">
        <f t="shared" si="3"/>
        <v>0.51283764112185815</v>
      </c>
      <c r="AA42" s="134">
        <f t="shared" si="3"/>
        <v>0.10411477371979426</v>
      </c>
      <c r="AB42" s="134">
        <f t="shared" si="3"/>
        <v>-0.16532688512923366</v>
      </c>
      <c r="AC42" s="134">
        <f t="shared" si="3"/>
        <v>1.30419807200854</v>
      </c>
      <c r="AD42" s="134">
        <f t="shared" si="3"/>
        <v>1.4050286287322487</v>
      </c>
    </row>
    <row r="43" spans="1:30">
      <c r="A43" s="120" t="s">
        <v>350</v>
      </c>
      <c r="B43" s="120">
        <v>5604</v>
      </c>
      <c r="C43" s="120" t="s">
        <v>199</v>
      </c>
      <c r="D43" s="121">
        <v>939</v>
      </c>
      <c r="E43" s="121">
        <v>988542</v>
      </c>
      <c r="F43" s="121">
        <v>834397</v>
      </c>
      <c r="G43" s="121">
        <v>532809</v>
      </c>
      <c r="H43" s="121">
        <v>68824</v>
      </c>
      <c r="I43" s="121">
        <v>-215097</v>
      </c>
      <c r="J43" s="121">
        <v>869370</v>
      </c>
      <c r="K43" s="121">
        <v>1129074</v>
      </c>
      <c r="L43" s="121">
        <v>1071984</v>
      </c>
      <c r="M43" s="121">
        <v>825336</v>
      </c>
      <c r="N43" s="121">
        <v>555651</v>
      </c>
      <c r="O43" s="121">
        <v>90385</v>
      </c>
      <c r="P43" s="121">
        <v>-236187</v>
      </c>
      <c r="Q43" s="121">
        <v>1149157</v>
      </c>
      <c r="R43" s="121">
        <v>1408861</v>
      </c>
      <c r="S43" s="133">
        <f t="shared" si="2"/>
        <v>0.84406833498222633</v>
      </c>
      <c r="T43" s="133">
        <f t="shared" si="2"/>
        <v>0.53898468653835652</v>
      </c>
      <c r="U43" s="133">
        <f t="shared" si="2"/>
        <v>6.9621725733453918E-2</v>
      </c>
      <c r="V43" s="133">
        <f t="shared" si="2"/>
        <v>-0.21759014791480788</v>
      </c>
      <c r="W43" s="133">
        <f t="shared" si="2"/>
        <v>0.87944670029194516</v>
      </c>
      <c r="X43" s="133">
        <f t="shared" si="2"/>
        <v>1.142160879355657</v>
      </c>
      <c r="Y43" s="133">
        <f t="shared" si="3"/>
        <v>0.76991447633546772</v>
      </c>
      <c r="Z43" s="133">
        <f t="shared" si="3"/>
        <v>0.51833889311780768</v>
      </c>
      <c r="AA43" s="133">
        <f t="shared" si="3"/>
        <v>8.4315624113792745E-2</v>
      </c>
      <c r="AB43" s="133">
        <f t="shared" si="3"/>
        <v>-0.220326982492276</v>
      </c>
      <c r="AC43" s="133">
        <f t="shared" si="3"/>
        <v>1.0719908132957208</v>
      </c>
      <c r="AD43" s="133">
        <f t="shared" si="3"/>
        <v>1.314255623218257</v>
      </c>
    </row>
    <row r="44" spans="1:30">
      <c r="A44" s="29" t="s">
        <v>351</v>
      </c>
      <c r="B44" s="29">
        <v>6612</v>
      </c>
      <c r="C44" s="29" t="s">
        <v>216</v>
      </c>
      <c r="D44" s="122">
        <v>894</v>
      </c>
      <c r="E44" s="122">
        <v>1089890</v>
      </c>
      <c r="F44" s="122">
        <v>949886</v>
      </c>
      <c r="G44" s="122">
        <v>640610</v>
      </c>
      <c r="H44" s="122">
        <v>70310</v>
      </c>
      <c r="I44" s="122">
        <v>-22750</v>
      </c>
      <c r="J44" s="122">
        <v>339601</v>
      </c>
      <c r="K44" s="122">
        <v>339601</v>
      </c>
      <c r="L44" s="122">
        <v>1125297</v>
      </c>
      <c r="M44" s="122">
        <v>948274</v>
      </c>
      <c r="N44" s="122">
        <v>640610</v>
      </c>
      <c r="O44" s="122">
        <v>83406</v>
      </c>
      <c r="P44" s="122">
        <v>-34149</v>
      </c>
      <c r="Q44" s="122">
        <v>543641</v>
      </c>
      <c r="R44" s="122">
        <v>543641</v>
      </c>
      <c r="S44" s="134">
        <f t="shared" si="2"/>
        <v>0.87154299975226857</v>
      </c>
      <c r="T44" s="134">
        <f t="shared" si="2"/>
        <v>0.58777491306462115</v>
      </c>
      <c r="U44" s="134">
        <f t="shared" si="2"/>
        <v>6.4511097450201393E-2</v>
      </c>
      <c r="V44" s="134">
        <f t="shared" si="2"/>
        <v>-2.0873666149794932E-2</v>
      </c>
      <c r="W44" s="134">
        <f t="shared" si="2"/>
        <v>0.3115919955224839</v>
      </c>
      <c r="X44" s="134">
        <f t="shared" si="2"/>
        <v>0.3115919955224839</v>
      </c>
      <c r="Y44" s="134">
        <f t="shared" si="3"/>
        <v>0.84268775265552121</v>
      </c>
      <c r="Z44" s="134">
        <f t="shared" si="3"/>
        <v>0.56928082097437382</v>
      </c>
      <c r="AA44" s="134">
        <f t="shared" si="3"/>
        <v>7.4119099224471408E-2</v>
      </c>
      <c r="AB44" s="134">
        <f t="shared" si="3"/>
        <v>-3.0346655149707143E-2</v>
      </c>
      <c r="AC44" s="134">
        <f t="shared" si="3"/>
        <v>0.48310890369386927</v>
      </c>
      <c r="AD44" s="134">
        <f t="shared" si="3"/>
        <v>0.48310890369386927</v>
      </c>
    </row>
    <row r="45" spans="1:30">
      <c r="A45" s="120" t="s">
        <v>352</v>
      </c>
      <c r="B45" s="120">
        <v>3709</v>
      </c>
      <c r="C45" s="120" t="s">
        <v>182</v>
      </c>
      <c r="D45" s="121">
        <v>866</v>
      </c>
      <c r="E45" s="121">
        <v>962625</v>
      </c>
      <c r="F45" s="121">
        <v>828757</v>
      </c>
      <c r="G45" s="121">
        <v>514121</v>
      </c>
      <c r="H45" s="121">
        <v>108196</v>
      </c>
      <c r="I45" s="121">
        <v>-114199</v>
      </c>
      <c r="J45" s="121">
        <v>1398605</v>
      </c>
      <c r="K45" s="121">
        <v>1480802</v>
      </c>
      <c r="L45" s="121">
        <v>1114604</v>
      </c>
      <c r="M45" s="121">
        <v>828757</v>
      </c>
      <c r="N45" s="121">
        <v>538499</v>
      </c>
      <c r="O45" s="121">
        <v>139473</v>
      </c>
      <c r="P45" s="121">
        <v>-86498</v>
      </c>
      <c r="Q45" s="121">
        <v>1487572</v>
      </c>
      <c r="R45" s="121">
        <v>1628590</v>
      </c>
      <c r="S45" s="133">
        <f t="shared" si="2"/>
        <v>0.86093442410076615</v>
      </c>
      <c r="T45" s="133">
        <f t="shared" si="2"/>
        <v>0.53408232697052327</v>
      </c>
      <c r="U45" s="133">
        <f t="shared" si="2"/>
        <v>0.11239683158031424</v>
      </c>
      <c r="V45" s="133">
        <f t="shared" si="2"/>
        <v>-0.11863290481755616</v>
      </c>
      <c r="W45" s="133">
        <f t="shared" si="2"/>
        <v>1.4529074146214778</v>
      </c>
      <c r="X45" s="133">
        <f t="shared" si="2"/>
        <v>1.5382958057395144</v>
      </c>
      <c r="Y45" s="133">
        <f t="shared" si="3"/>
        <v>0.7435438954103879</v>
      </c>
      <c r="Z45" s="133">
        <f t="shared" si="3"/>
        <v>0.48313033148992829</v>
      </c>
      <c r="AA45" s="133">
        <f t="shared" si="3"/>
        <v>0.12513233399485377</v>
      </c>
      <c r="AB45" s="133">
        <f t="shared" si="3"/>
        <v>-7.7604243300759726E-2</v>
      </c>
      <c r="AC45" s="133">
        <f t="shared" si="3"/>
        <v>1.3346192907974492</v>
      </c>
      <c r="AD45" s="133">
        <f t="shared" si="3"/>
        <v>1.4611377673146697</v>
      </c>
    </row>
    <row r="46" spans="1:30">
      <c r="A46" s="29" t="s">
        <v>353</v>
      </c>
      <c r="B46" s="29">
        <v>8710</v>
      </c>
      <c r="C46" s="29" t="s">
        <v>235</v>
      </c>
      <c r="D46" s="122">
        <v>786</v>
      </c>
      <c r="E46" s="122">
        <v>926554</v>
      </c>
      <c r="F46" s="122">
        <v>668588</v>
      </c>
      <c r="G46" s="122">
        <v>475419</v>
      </c>
      <c r="H46" s="122">
        <v>79051</v>
      </c>
      <c r="I46" s="122">
        <v>-32194</v>
      </c>
      <c r="J46" s="122">
        <v>643405</v>
      </c>
      <c r="K46" s="122">
        <v>643405</v>
      </c>
      <c r="L46" s="122">
        <v>1093798</v>
      </c>
      <c r="M46" s="122">
        <v>668025</v>
      </c>
      <c r="N46" s="122">
        <v>515199</v>
      </c>
      <c r="O46" s="122">
        <v>142085</v>
      </c>
      <c r="P46" s="122">
        <v>-122437</v>
      </c>
      <c r="Q46" s="122">
        <v>839152</v>
      </c>
      <c r="R46" s="122">
        <v>848136</v>
      </c>
      <c r="S46" s="134">
        <f t="shared" si="2"/>
        <v>0.72158557407339452</v>
      </c>
      <c r="T46" s="134">
        <f t="shared" si="2"/>
        <v>0.51310447097524803</v>
      </c>
      <c r="U46" s="134">
        <f t="shared" si="2"/>
        <v>8.5317207631719252E-2</v>
      </c>
      <c r="V46" s="134">
        <f t="shared" si="2"/>
        <v>-3.4745951126431918E-2</v>
      </c>
      <c r="W46" s="134">
        <f t="shared" si="2"/>
        <v>0.69440637027091778</v>
      </c>
      <c r="X46" s="134">
        <f t="shared" si="2"/>
        <v>0.69440637027091778</v>
      </c>
      <c r="Y46" s="134">
        <f t="shared" si="3"/>
        <v>0.61073891157233784</v>
      </c>
      <c r="Z46" s="134">
        <f t="shared" si="3"/>
        <v>0.47101841473471334</v>
      </c>
      <c r="AA46" s="134">
        <f t="shared" si="3"/>
        <v>0.12990058493432974</v>
      </c>
      <c r="AB46" s="134">
        <f t="shared" si="3"/>
        <v>-0.11193748754340381</v>
      </c>
      <c r="AC46" s="134">
        <f t="shared" si="3"/>
        <v>0.76719101698851155</v>
      </c>
      <c r="AD46" s="134">
        <f t="shared" si="3"/>
        <v>0.77540459938672401</v>
      </c>
    </row>
    <row r="47" spans="1:30">
      <c r="A47" s="120" t="s">
        <v>354</v>
      </c>
      <c r="B47" s="120">
        <v>8508</v>
      </c>
      <c r="C47" s="120" t="s">
        <v>230</v>
      </c>
      <c r="D47" s="121">
        <v>695</v>
      </c>
      <c r="E47" s="121">
        <v>694314</v>
      </c>
      <c r="F47" s="121">
        <v>598342</v>
      </c>
      <c r="G47" s="121">
        <v>328320</v>
      </c>
      <c r="H47" s="121">
        <v>150412</v>
      </c>
      <c r="I47" s="121">
        <v>-129569</v>
      </c>
      <c r="J47" s="121">
        <v>457242</v>
      </c>
      <c r="K47" s="121">
        <v>537841</v>
      </c>
      <c r="L47" s="121">
        <v>714726</v>
      </c>
      <c r="M47" s="121">
        <v>595599</v>
      </c>
      <c r="N47" s="121">
        <v>328320</v>
      </c>
      <c r="O47" s="121">
        <v>139584</v>
      </c>
      <c r="P47" s="121">
        <v>-219582</v>
      </c>
      <c r="Q47" s="121">
        <v>593204</v>
      </c>
      <c r="R47" s="121">
        <v>673803</v>
      </c>
      <c r="S47" s="133">
        <f t="shared" si="2"/>
        <v>0.86177435569497374</v>
      </c>
      <c r="T47" s="133">
        <f t="shared" si="2"/>
        <v>0.47286962383014025</v>
      </c>
      <c r="U47" s="133">
        <f t="shared" si="2"/>
        <v>0.21663397252539918</v>
      </c>
      <c r="V47" s="133">
        <f t="shared" si="2"/>
        <v>-0.18661441365146028</v>
      </c>
      <c r="W47" s="133">
        <f t="shared" si="2"/>
        <v>0.65855218244194991</v>
      </c>
      <c r="X47" s="133">
        <f t="shared" si="2"/>
        <v>0.77463654772912549</v>
      </c>
      <c r="Y47" s="133">
        <f t="shared" si="3"/>
        <v>0.83332493850790368</v>
      </c>
      <c r="Z47" s="133">
        <f t="shared" si="3"/>
        <v>0.45936484750799605</v>
      </c>
      <c r="AA47" s="133">
        <f t="shared" si="3"/>
        <v>0.19529721879433518</v>
      </c>
      <c r="AB47" s="133">
        <f t="shared" si="3"/>
        <v>-0.30722542624726118</v>
      </c>
      <c r="AC47" s="133">
        <f t="shared" si="3"/>
        <v>0.82997400402391963</v>
      </c>
      <c r="AD47" s="133">
        <f t="shared" si="3"/>
        <v>0.94274309315737781</v>
      </c>
    </row>
    <row r="48" spans="1:30">
      <c r="A48" s="29" t="s">
        <v>355</v>
      </c>
      <c r="B48" s="29">
        <v>7000</v>
      </c>
      <c r="C48" s="29" t="s">
        <v>219</v>
      </c>
      <c r="D48" s="122">
        <v>685</v>
      </c>
      <c r="E48" s="122">
        <v>820272</v>
      </c>
      <c r="F48" s="122">
        <v>632757</v>
      </c>
      <c r="G48" s="122">
        <v>433054</v>
      </c>
      <c r="H48" s="122">
        <v>69039</v>
      </c>
      <c r="I48" s="122">
        <v>-25974</v>
      </c>
      <c r="J48" s="122">
        <v>397874</v>
      </c>
      <c r="K48" s="122">
        <v>725375</v>
      </c>
      <c r="L48" s="122">
        <v>1086280</v>
      </c>
      <c r="M48" s="122">
        <v>632757</v>
      </c>
      <c r="N48" s="122">
        <v>477951</v>
      </c>
      <c r="O48" s="122">
        <v>191479</v>
      </c>
      <c r="P48" s="122">
        <v>-125801</v>
      </c>
      <c r="Q48" s="122">
        <v>779675</v>
      </c>
      <c r="R48" s="122">
        <v>1107176</v>
      </c>
      <c r="S48" s="134">
        <f t="shared" si="2"/>
        <v>0.77139899935631107</v>
      </c>
      <c r="T48" s="134">
        <f t="shared" si="2"/>
        <v>0.52793951274699125</v>
      </c>
      <c r="U48" s="134">
        <f t="shared" si="2"/>
        <v>8.4165983966294114E-2</v>
      </c>
      <c r="V48" s="134">
        <f t="shared" si="2"/>
        <v>-3.1665106208672245E-2</v>
      </c>
      <c r="W48" s="134">
        <f t="shared" si="2"/>
        <v>0.4850513000565666</v>
      </c>
      <c r="X48" s="134">
        <f t="shared" si="2"/>
        <v>0.88431032633077811</v>
      </c>
      <c r="Y48" s="134">
        <f t="shared" si="3"/>
        <v>0.58249898736973893</v>
      </c>
      <c r="Z48" s="134">
        <f t="shared" si="3"/>
        <v>0.43998876900983169</v>
      </c>
      <c r="AA48" s="134">
        <f t="shared" si="3"/>
        <v>0.17627039069116618</v>
      </c>
      <c r="AB48" s="134">
        <f t="shared" si="3"/>
        <v>-0.11580899952130205</v>
      </c>
      <c r="AC48" s="134">
        <f t="shared" si="3"/>
        <v>0.71774772618477745</v>
      </c>
      <c r="AD48" s="134">
        <f t="shared" si="3"/>
        <v>1.019236292668557</v>
      </c>
    </row>
    <row r="49" spans="1:30">
      <c r="A49" s="120" t="s">
        <v>356</v>
      </c>
      <c r="B49" s="120">
        <v>3811</v>
      </c>
      <c r="C49" s="120" t="s">
        <v>187</v>
      </c>
      <c r="D49" s="121">
        <v>673</v>
      </c>
      <c r="E49" s="121">
        <v>774000</v>
      </c>
      <c r="F49" s="121">
        <v>654068</v>
      </c>
      <c r="G49" s="121">
        <v>398873</v>
      </c>
      <c r="H49" s="121">
        <v>111978</v>
      </c>
      <c r="I49" s="121">
        <v>-13372</v>
      </c>
      <c r="J49" s="121">
        <v>505073</v>
      </c>
      <c r="K49" s="121">
        <v>599236</v>
      </c>
      <c r="L49" s="121">
        <v>930475</v>
      </c>
      <c r="M49" s="121">
        <v>648061</v>
      </c>
      <c r="N49" s="121">
        <v>494551</v>
      </c>
      <c r="O49" s="121">
        <v>100463</v>
      </c>
      <c r="P49" s="121">
        <v>-131524</v>
      </c>
      <c r="Q49" s="121">
        <v>550358</v>
      </c>
      <c r="R49" s="121">
        <v>644521</v>
      </c>
      <c r="S49" s="133">
        <f t="shared" si="2"/>
        <v>0.84504909560723518</v>
      </c>
      <c r="T49" s="133">
        <f t="shared" si="2"/>
        <v>0.5153397932816538</v>
      </c>
      <c r="U49" s="133">
        <f t="shared" si="2"/>
        <v>0.14467441860465116</v>
      </c>
      <c r="V49" s="133">
        <f t="shared" si="2"/>
        <v>-1.7276485788113694E-2</v>
      </c>
      <c r="W49" s="133">
        <f t="shared" si="2"/>
        <v>0.65254909560723517</v>
      </c>
      <c r="X49" s="133">
        <f t="shared" si="2"/>
        <v>0.77420671834625321</v>
      </c>
      <c r="Y49" s="133">
        <f t="shared" si="3"/>
        <v>0.69648405384346701</v>
      </c>
      <c r="Z49" s="133">
        <f t="shared" si="3"/>
        <v>0.53150380182165025</v>
      </c>
      <c r="AA49" s="133">
        <f t="shared" si="3"/>
        <v>0.10796958542679815</v>
      </c>
      <c r="AB49" s="133">
        <f t="shared" si="3"/>
        <v>-0.14135146027566564</v>
      </c>
      <c r="AC49" s="133">
        <f t="shared" si="3"/>
        <v>0.59148069534377601</v>
      </c>
      <c r="AD49" s="133">
        <f t="shared" si="3"/>
        <v>0.69267954539348187</v>
      </c>
    </row>
    <row r="50" spans="1:30">
      <c r="A50" s="29" t="s">
        <v>357</v>
      </c>
      <c r="B50" s="29">
        <v>8722</v>
      </c>
      <c r="C50" s="29" t="s">
        <v>241</v>
      </c>
      <c r="D50" s="122">
        <v>667</v>
      </c>
      <c r="E50" s="122">
        <v>689676</v>
      </c>
      <c r="F50" s="122">
        <v>609449</v>
      </c>
      <c r="G50" s="122">
        <v>364214</v>
      </c>
      <c r="H50" s="122">
        <v>60916</v>
      </c>
      <c r="I50" s="122">
        <v>-42578</v>
      </c>
      <c r="J50" s="122">
        <v>153768</v>
      </c>
      <c r="K50" s="122">
        <v>153768</v>
      </c>
      <c r="L50" s="122">
        <v>705700</v>
      </c>
      <c r="M50" s="122">
        <v>609084</v>
      </c>
      <c r="N50" s="122">
        <v>364214</v>
      </c>
      <c r="O50" s="122">
        <v>61380</v>
      </c>
      <c r="P50" s="122">
        <v>-48978</v>
      </c>
      <c r="Q50" s="122">
        <v>192236</v>
      </c>
      <c r="R50" s="122">
        <v>192236</v>
      </c>
      <c r="S50" s="134">
        <f t="shared" si="2"/>
        <v>0.88367436303423641</v>
      </c>
      <c r="T50" s="134">
        <f t="shared" si="2"/>
        <v>0.52809435155058315</v>
      </c>
      <c r="U50" s="134">
        <f t="shared" si="2"/>
        <v>8.8325532568916412E-2</v>
      </c>
      <c r="V50" s="134">
        <f t="shared" si="2"/>
        <v>-6.1736235565685915E-2</v>
      </c>
      <c r="W50" s="134">
        <f t="shared" si="2"/>
        <v>0.22295686670262557</v>
      </c>
      <c r="X50" s="134">
        <f t="shared" si="2"/>
        <v>0.22295686670262557</v>
      </c>
      <c r="Y50" s="134">
        <f t="shared" si="3"/>
        <v>0.86309196542440125</v>
      </c>
      <c r="Z50" s="134">
        <f t="shared" si="3"/>
        <v>0.51610315998299561</v>
      </c>
      <c r="AA50" s="134">
        <f t="shared" si="3"/>
        <v>8.6977469179538053E-2</v>
      </c>
      <c r="AB50" s="134">
        <f t="shared" si="3"/>
        <v>-6.9403429219214968E-2</v>
      </c>
      <c r="AC50" s="134">
        <f t="shared" si="3"/>
        <v>0.27240470454867505</v>
      </c>
      <c r="AD50" s="134">
        <f t="shared" si="3"/>
        <v>0.27240470454867505</v>
      </c>
    </row>
    <row r="51" spans="1:30">
      <c r="A51" s="120" t="s">
        <v>358</v>
      </c>
      <c r="B51" s="120">
        <v>7502</v>
      </c>
      <c r="C51" s="120" t="s">
        <v>221</v>
      </c>
      <c r="D51" s="121">
        <v>660</v>
      </c>
      <c r="E51" s="121">
        <v>719906</v>
      </c>
      <c r="F51" s="121">
        <v>618838</v>
      </c>
      <c r="G51" s="121">
        <v>457805</v>
      </c>
      <c r="H51" s="121">
        <v>-126602</v>
      </c>
      <c r="I51" s="121">
        <v>-87888</v>
      </c>
      <c r="J51" s="121">
        <v>556600</v>
      </c>
      <c r="K51" s="121">
        <v>626061</v>
      </c>
      <c r="L51" s="121">
        <v>1046883</v>
      </c>
      <c r="M51" s="121">
        <v>617683</v>
      </c>
      <c r="N51" s="121">
        <v>624031</v>
      </c>
      <c r="O51" s="121">
        <v>76195</v>
      </c>
      <c r="P51" s="121">
        <v>-82457</v>
      </c>
      <c r="Q51" s="121">
        <v>436827</v>
      </c>
      <c r="R51" s="121">
        <v>506288</v>
      </c>
      <c r="S51" s="133">
        <f t="shared" si="2"/>
        <v>0.85960944901139869</v>
      </c>
      <c r="T51" s="133">
        <f t="shared" si="2"/>
        <v>0.63592330109764328</v>
      </c>
      <c r="U51" s="133">
        <f t="shared" si="2"/>
        <v>-0.17585907048975838</v>
      </c>
      <c r="V51" s="133">
        <f t="shared" si="2"/>
        <v>-0.12208260522901601</v>
      </c>
      <c r="W51" s="133">
        <f t="shared" si="2"/>
        <v>0.77315649543134801</v>
      </c>
      <c r="X51" s="133">
        <f t="shared" si="2"/>
        <v>0.8696427033529377</v>
      </c>
      <c r="Y51" s="133">
        <f t="shared" si="3"/>
        <v>0.59002104342128014</v>
      </c>
      <c r="Z51" s="133">
        <f t="shared" si="3"/>
        <v>0.59608475827766805</v>
      </c>
      <c r="AA51" s="133">
        <f t="shared" si="3"/>
        <v>7.2782727391695154E-2</v>
      </c>
      <c r="AB51" s="133">
        <f t="shared" si="3"/>
        <v>-7.8764293622114415E-2</v>
      </c>
      <c r="AC51" s="133">
        <f t="shared" si="3"/>
        <v>0.41726439344224714</v>
      </c>
      <c r="AD51" s="133">
        <f t="shared" si="3"/>
        <v>0.48361469237727617</v>
      </c>
    </row>
    <row r="52" spans="1:30">
      <c r="A52" s="29" t="s">
        <v>359</v>
      </c>
      <c r="B52" s="29">
        <v>3511</v>
      </c>
      <c r="C52" s="29" t="s">
        <v>180</v>
      </c>
      <c r="D52" s="122">
        <v>638</v>
      </c>
      <c r="E52" s="122">
        <v>830884</v>
      </c>
      <c r="F52" s="122">
        <v>773208</v>
      </c>
      <c r="G52" s="122">
        <v>413005</v>
      </c>
      <c r="H52" s="122">
        <v>118699</v>
      </c>
      <c r="I52" s="122">
        <v>14243</v>
      </c>
      <c r="J52" s="122">
        <v>204108</v>
      </c>
      <c r="K52" s="122">
        <v>204108</v>
      </c>
      <c r="L52" s="122">
        <v>838166</v>
      </c>
      <c r="M52" s="122">
        <v>773023</v>
      </c>
      <c r="N52" s="122">
        <v>413076</v>
      </c>
      <c r="O52" s="122">
        <v>120244</v>
      </c>
      <c r="P52" s="122">
        <v>14243</v>
      </c>
      <c r="Q52" s="122">
        <v>202471</v>
      </c>
      <c r="R52" s="122">
        <v>202471</v>
      </c>
      <c r="S52" s="134">
        <f t="shared" si="2"/>
        <v>0.93058477477000401</v>
      </c>
      <c r="T52" s="134">
        <f t="shared" si="2"/>
        <v>0.49706697926545701</v>
      </c>
      <c r="U52" s="134">
        <f t="shared" si="2"/>
        <v>0.14285869026241929</v>
      </c>
      <c r="V52" s="134">
        <f t="shared" si="2"/>
        <v>1.7141983718545549E-2</v>
      </c>
      <c r="W52" s="134">
        <f t="shared" si="2"/>
        <v>0.24565161923926807</v>
      </c>
      <c r="X52" s="134">
        <f t="shared" si="2"/>
        <v>0.24565161923926807</v>
      </c>
      <c r="Y52" s="134">
        <f t="shared" si="3"/>
        <v>0.92227911893348091</v>
      </c>
      <c r="Z52" s="134">
        <f t="shared" si="3"/>
        <v>0.49283316192735088</v>
      </c>
      <c r="AA52" s="134">
        <f t="shared" si="3"/>
        <v>0.14346084188573624</v>
      </c>
      <c r="AB52" s="134">
        <f t="shared" si="3"/>
        <v>1.6993053881927924E-2</v>
      </c>
      <c r="AC52" s="134">
        <f t="shared" si="3"/>
        <v>0.24156432019432905</v>
      </c>
      <c r="AD52" s="134">
        <f t="shared" si="3"/>
        <v>0.24156432019432905</v>
      </c>
    </row>
    <row r="53" spans="1:30">
      <c r="A53" s="120" t="s">
        <v>360</v>
      </c>
      <c r="B53" s="120">
        <v>8720</v>
      </c>
      <c r="C53" s="120" t="s">
        <v>239</v>
      </c>
      <c r="D53" s="121">
        <v>626</v>
      </c>
      <c r="E53" s="121">
        <v>769292</v>
      </c>
      <c r="F53" s="121">
        <v>676489</v>
      </c>
      <c r="G53" s="121">
        <v>273175</v>
      </c>
      <c r="H53" s="121">
        <v>139312</v>
      </c>
      <c r="I53" s="121">
        <v>-106828</v>
      </c>
      <c r="J53" s="121">
        <v>204999</v>
      </c>
      <c r="K53" s="121">
        <v>204999</v>
      </c>
      <c r="L53" s="121">
        <v>794542</v>
      </c>
      <c r="M53" s="121">
        <v>675806</v>
      </c>
      <c r="N53" s="121">
        <v>273175</v>
      </c>
      <c r="O53" s="121">
        <v>138669</v>
      </c>
      <c r="P53" s="121">
        <v>-102063</v>
      </c>
      <c r="Q53" s="121">
        <v>226938</v>
      </c>
      <c r="R53" s="121">
        <v>226938</v>
      </c>
      <c r="S53" s="133">
        <f t="shared" si="2"/>
        <v>0.87936570249008184</v>
      </c>
      <c r="T53" s="133">
        <f t="shared" si="2"/>
        <v>0.35509923410096556</v>
      </c>
      <c r="U53" s="133">
        <f t="shared" si="2"/>
        <v>0.18109118514166272</v>
      </c>
      <c r="V53" s="133">
        <f t="shared" si="2"/>
        <v>-0.13886534631843306</v>
      </c>
      <c r="W53" s="133">
        <f t="shared" si="2"/>
        <v>0.26647748839192398</v>
      </c>
      <c r="X53" s="133">
        <f t="shared" si="2"/>
        <v>0.26647748839192398</v>
      </c>
      <c r="Y53" s="133">
        <f t="shared" si="3"/>
        <v>0.85056044866098957</v>
      </c>
      <c r="Z53" s="133">
        <f t="shared" si="3"/>
        <v>0.34381442390710626</v>
      </c>
      <c r="AA53" s="133">
        <f t="shared" si="3"/>
        <v>0.17452696018586808</v>
      </c>
      <c r="AB53" s="133">
        <f t="shared" si="3"/>
        <v>-0.12845513515962656</v>
      </c>
      <c r="AC53" s="133">
        <f t="shared" si="3"/>
        <v>0.28562115029790747</v>
      </c>
      <c r="AD53" s="133">
        <f t="shared" si="3"/>
        <v>0.28562115029790747</v>
      </c>
    </row>
    <row r="54" spans="1:30">
      <c r="A54" s="29" t="s">
        <v>361</v>
      </c>
      <c r="B54" s="29">
        <v>6515</v>
      </c>
      <c r="C54" s="29" t="s">
        <v>209</v>
      </c>
      <c r="D54" s="122">
        <v>616</v>
      </c>
      <c r="E54" s="122">
        <v>629198</v>
      </c>
      <c r="F54" s="122">
        <v>508016</v>
      </c>
      <c r="G54" s="122">
        <v>300563</v>
      </c>
      <c r="H54" s="122">
        <v>66012</v>
      </c>
      <c r="I54" s="122">
        <v>-41983</v>
      </c>
      <c r="J54" s="122">
        <v>201899</v>
      </c>
      <c r="K54" s="122">
        <v>201899</v>
      </c>
      <c r="L54" s="122">
        <v>638815</v>
      </c>
      <c r="M54" s="122">
        <v>508016</v>
      </c>
      <c r="N54" s="122">
        <v>300563</v>
      </c>
      <c r="O54" s="122">
        <v>70221</v>
      </c>
      <c r="P54" s="122">
        <v>-43393</v>
      </c>
      <c r="Q54" s="122">
        <v>201899</v>
      </c>
      <c r="R54" s="122">
        <v>201899</v>
      </c>
      <c r="S54" s="134">
        <f t="shared" si="2"/>
        <v>0.80740243929573841</v>
      </c>
      <c r="T54" s="134">
        <f t="shared" si="2"/>
        <v>0.47769223678396944</v>
      </c>
      <c r="U54" s="134">
        <f t="shared" si="2"/>
        <v>0.10491451021776929</v>
      </c>
      <c r="V54" s="134">
        <f t="shared" si="2"/>
        <v>-6.6724624045213107E-2</v>
      </c>
      <c r="W54" s="134">
        <f t="shared" si="2"/>
        <v>0.32088309244466767</v>
      </c>
      <c r="X54" s="134">
        <f t="shared" si="2"/>
        <v>0.32088309244466767</v>
      </c>
      <c r="Y54" s="134">
        <f t="shared" si="3"/>
        <v>0.79524745035730215</v>
      </c>
      <c r="Z54" s="134">
        <f t="shared" si="3"/>
        <v>0.47050084922864993</v>
      </c>
      <c r="AA54" s="134">
        <f t="shared" si="3"/>
        <v>0.10992384336623279</v>
      </c>
      <c r="AB54" s="134">
        <f t="shared" si="3"/>
        <v>-6.7927334204738454E-2</v>
      </c>
      <c r="AC54" s="134">
        <f t="shared" si="3"/>
        <v>0.3160523782315694</v>
      </c>
      <c r="AD54" s="134">
        <f t="shared" si="3"/>
        <v>0.3160523782315694</v>
      </c>
    </row>
    <row r="55" spans="1:30">
      <c r="A55" s="120" t="s">
        <v>362</v>
      </c>
      <c r="B55" s="120">
        <v>8509</v>
      </c>
      <c r="C55" s="120" t="s">
        <v>231</v>
      </c>
      <c r="D55" s="121">
        <v>583</v>
      </c>
      <c r="E55" s="121">
        <v>620309</v>
      </c>
      <c r="F55" s="121">
        <v>535456</v>
      </c>
      <c r="G55" s="121">
        <v>263159</v>
      </c>
      <c r="H55" s="121">
        <v>76954</v>
      </c>
      <c r="I55" s="121">
        <v>-120105</v>
      </c>
      <c r="J55" s="121">
        <v>240535</v>
      </c>
      <c r="K55" s="121">
        <v>248647</v>
      </c>
      <c r="L55" s="121">
        <v>656794</v>
      </c>
      <c r="M55" s="121">
        <v>534492</v>
      </c>
      <c r="N55" s="121">
        <v>263159</v>
      </c>
      <c r="O55" s="121">
        <v>84077</v>
      </c>
      <c r="P55" s="121">
        <v>-56406</v>
      </c>
      <c r="Q55" s="121">
        <v>223954</v>
      </c>
      <c r="R55" s="121">
        <v>232066</v>
      </c>
      <c r="S55" s="133">
        <f t="shared" si="2"/>
        <v>0.86320849770033969</v>
      </c>
      <c r="T55" s="133">
        <f t="shared" si="2"/>
        <v>0.42423856497326334</v>
      </c>
      <c r="U55" s="133">
        <f t="shared" si="2"/>
        <v>0.12405752616840962</v>
      </c>
      <c r="V55" s="133">
        <f t="shared" si="2"/>
        <v>-0.19362124360600927</v>
      </c>
      <c r="W55" s="133">
        <f t="shared" si="2"/>
        <v>0.3877664196392443</v>
      </c>
      <c r="X55" s="133">
        <f t="shared" si="2"/>
        <v>0.40084377302279994</v>
      </c>
      <c r="Y55" s="133">
        <f t="shared" si="3"/>
        <v>0.81378940733319727</v>
      </c>
      <c r="Z55" s="133">
        <f t="shared" si="3"/>
        <v>0.40067205242435222</v>
      </c>
      <c r="AA55" s="133">
        <f t="shared" si="3"/>
        <v>0.12801121812927646</v>
      </c>
      <c r="AB55" s="133">
        <f t="shared" si="3"/>
        <v>-8.588080889898507E-2</v>
      </c>
      <c r="AC55" s="133">
        <f t="shared" si="3"/>
        <v>0.34098058143040283</v>
      </c>
      <c r="AD55" s="133">
        <f t="shared" si="3"/>
        <v>0.35333148597581587</v>
      </c>
    </row>
    <row r="56" spans="1:30">
      <c r="A56" s="29" t="s">
        <v>363</v>
      </c>
      <c r="B56" s="29">
        <v>6709</v>
      </c>
      <c r="C56" s="29" t="s">
        <v>218</v>
      </c>
      <c r="D56" s="122">
        <v>504</v>
      </c>
      <c r="E56" s="122">
        <v>712385</v>
      </c>
      <c r="F56" s="122">
        <v>552132</v>
      </c>
      <c r="G56" s="122">
        <v>326564</v>
      </c>
      <c r="H56" s="122">
        <v>129263</v>
      </c>
      <c r="I56" s="122">
        <v>-164450</v>
      </c>
      <c r="J56" s="122">
        <v>701473</v>
      </c>
      <c r="K56" s="122">
        <v>743510</v>
      </c>
      <c r="L56" s="122">
        <v>923349</v>
      </c>
      <c r="M56" s="122">
        <v>552132</v>
      </c>
      <c r="N56" s="122">
        <v>464091</v>
      </c>
      <c r="O56" s="122">
        <v>158579</v>
      </c>
      <c r="P56" s="122">
        <v>-175002</v>
      </c>
      <c r="Q56" s="122">
        <v>610826</v>
      </c>
      <c r="R56" s="122">
        <v>652863</v>
      </c>
      <c r="S56" s="134">
        <f t="shared" si="2"/>
        <v>0.77504720060079868</v>
      </c>
      <c r="T56" s="134">
        <f t="shared" si="2"/>
        <v>0.45840942748654168</v>
      </c>
      <c r="U56" s="134">
        <f t="shared" si="2"/>
        <v>0.18145104122068825</v>
      </c>
      <c r="V56" s="134">
        <f t="shared" si="2"/>
        <v>-0.23084427662008605</v>
      </c>
      <c r="W56" s="134">
        <f t="shared" si="2"/>
        <v>0.9846824399727675</v>
      </c>
      <c r="X56" s="134">
        <f t="shared" si="2"/>
        <v>1.0436912624493777</v>
      </c>
      <c r="Y56" s="134">
        <f t="shared" si="3"/>
        <v>0.59796674930064364</v>
      </c>
      <c r="Z56" s="134">
        <f t="shared" si="3"/>
        <v>0.50261710360871137</v>
      </c>
      <c r="AA56" s="134">
        <f t="shared" si="3"/>
        <v>0.17174329533036803</v>
      </c>
      <c r="AB56" s="134">
        <f t="shared" si="3"/>
        <v>-0.1895296361397478</v>
      </c>
      <c r="AC56" s="134">
        <f t="shared" si="3"/>
        <v>0.66153317976193182</v>
      </c>
      <c r="AD56" s="134">
        <f t="shared" si="3"/>
        <v>0.70705984411094824</v>
      </c>
    </row>
    <row r="57" spans="1:30">
      <c r="A57" s="120" t="s">
        <v>364</v>
      </c>
      <c r="B57" s="120">
        <v>6607</v>
      </c>
      <c r="C57" s="120" t="s">
        <v>214</v>
      </c>
      <c r="D57" s="121">
        <v>502</v>
      </c>
      <c r="E57" s="121">
        <v>491976</v>
      </c>
      <c r="F57" s="121">
        <v>437326</v>
      </c>
      <c r="G57" s="121">
        <v>282789</v>
      </c>
      <c r="H57" s="121">
        <v>24346</v>
      </c>
      <c r="I57" s="121">
        <v>139960</v>
      </c>
      <c r="J57" s="121">
        <v>107317</v>
      </c>
      <c r="K57" s="121">
        <v>185504</v>
      </c>
      <c r="L57" s="121">
        <v>532383</v>
      </c>
      <c r="M57" s="121">
        <v>436435</v>
      </c>
      <c r="N57" s="121">
        <v>282789</v>
      </c>
      <c r="O57" s="121">
        <v>22281</v>
      </c>
      <c r="P57" s="121">
        <v>112573</v>
      </c>
      <c r="Q57" s="121">
        <v>121106</v>
      </c>
      <c r="R57" s="121">
        <v>199293</v>
      </c>
      <c r="S57" s="133">
        <f t="shared" si="2"/>
        <v>0.88891734556157209</v>
      </c>
      <c r="T57" s="133">
        <f t="shared" si="2"/>
        <v>0.57480242938679937</v>
      </c>
      <c r="U57" s="133">
        <f t="shared" si="2"/>
        <v>4.9486153796120133E-2</v>
      </c>
      <c r="V57" s="133">
        <f t="shared" si="2"/>
        <v>0.28448542205310828</v>
      </c>
      <c r="W57" s="133">
        <f t="shared" si="2"/>
        <v>0.21813462445322537</v>
      </c>
      <c r="X57" s="133">
        <f t="shared" si="2"/>
        <v>0.37705904353057873</v>
      </c>
      <c r="Y57" s="133">
        <f t="shared" si="3"/>
        <v>0.81977636400861786</v>
      </c>
      <c r="Z57" s="133">
        <f t="shared" si="3"/>
        <v>0.53117586399265193</v>
      </c>
      <c r="AA57" s="133">
        <f t="shared" si="3"/>
        <v>4.1851449050777353E-2</v>
      </c>
      <c r="AB57" s="133">
        <f t="shared" si="3"/>
        <v>0.21145115452597096</v>
      </c>
      <c r="AC57" s="133">
        <f t="shared" si="3"/>
        <v>0.22747908930225044</v>
      </c>
      <c r="AD57" s="133">
        <f t="shared" si="3"/>
        <v>0.37434140459030435</v>
      </c>
    </row>
    <row r="58" spans="1:30">
      <c r="A58" s="29" t="s">
        <v>365</v>
      </c>
      <c r="B58" s="29">
        <v>8719</v>
      </c>
      <c r="C58" s="29" t="s">
        <v>238</v>
      </c>
      <c r="D58" s="122">
        <v>493</v>
      </c>
      <c r="E58" s="122">
        <v>915933</v>
      </c>
      <c r="F58" s="122">
        <v>722420</v>
      </c>
      <c r="G58" s="122">
        <v>338293</v>
      </c>
      <c r="H58" s="122">
        <v>148926</v>
      </c>
      <c r="I58" s="122">
        <v>-20518</v>
      </c>
      <c r="J58" s="122">
        <v>791036</v>
      </c>
      <c r="K58" s="122">
        <v>791036</v>
      </c>
      <c r="L58" s="122">
        <v>1080305</v>
      </c>
      <c r="M58" s="122">
        <v>721595</v>
      </c>
      <c r="N58" s="122">
        <v>349968</v>
      </c>
      <c r="O58" s="122">
        <v>190090</v>
      </c>
      <c r="P58" s="122">
        <v>-32883</v>
      </c>
      <c r="Q58" s="122">
        <v>990102</v>
      </c>
      <c r="R58" s="122">
        <v>990102</v>
      </c>
      <c r="S58" s="134">
        <f t="shared" si="2"/>
        <v>0.78872581291426336</v>
      </c>
      <c r="T58" s="134">
        <f t="shared" si="2"/>
        <v>0.36934251741120805</v>
      </c>
      <c r="U58" s="134">
        <f t="shared" si="2"/>
        <v>0.16259486228796211</v>
      </c>
      <c r="V58" s="134">
        <f t="shared" si="2"/>
        <v>-2.2401201834632008E-2</v>
      </c>
      <c r="W58" s="134">
        <f t="shared" si="2"/>
        <v>0.86363958935861029</v>
      </c>
      <c r="X58" s="134">
        <f t="shared" si="2"/>
        <v>0.86363958935861029</v>
      </c>
      <c r="Y58" s="134">
        <f t="shared" si="3"/>
        <v>0.6679548831117138</v>
      </c>
      <c r="Z58" s="134">
        <f t="shared" si="3"/>
        <v>0.32395295772953009</v>
      </c>
      <c r="AA58" s="134">
        <f t="shared" si="3"/>
        <v>0.17595956697414156</v>
      </c>
      <c r="AB58" s="134">
        <f t="shared" si="3"/>
        <v>-3.0438626128732164E-2</v>
      </c>
      <c r="AC58" s="134">
        <f t="shared" si="3"/>
        <v>0.91650228407718193</v>
      </c>
      <c r="AD58" s="134">
        <f t="shared" si="3"/>
        <v>0.91650228407718193</v>
      </c>
    </row>
    <row r="59" spans="1:30">
      <c r="A59" s="120" t="s">
        <v>366</v>
      </c>
      <c r="B59" s="120">
        <v>6601</v>
      </c>
      <c r="C59" s="120" t="s">
        <v>210</v>
      </c>
      <c r="D59" s="121">
        <v>491</v>
      </c>
      <c r="E59" s="121">
        <v>441699</v>
      </c>
      <c r="F59" s="121">
        <v>418091</v>
      </c>
      <c r="G59" s="121">
        <v>216871</v>
      </c>
      <c r="H59" s="121">
        <v>95648</v>
      </c>
      <c r="I59" s="121">
        <v>-75122</v>
      </c>
      <c r="J59" s="121">
        <v>52664</v>
      </c>
      <c r="K59" s="121">
        <v>52664</v>
      </c>
      <c r="L59" s="121">
        <v>448581</v>
      </c>
      <c r="M59" s="121">
        <v>417029</v>
      </c>
      <c r="N59" s="121">
        <v>216871</v>
      </c>
      <c r="O59" s="121">
        <v>96659</v>
      </c>
      <c r="P59" s="121">
        <v>-140828</v>
      </c>
      <c r="Q59" s="121">
        <v>56250</v>
      </c>
      <c r="R59" s="121">
        <v>56250</v>
      </c>
      <c r="S59" s="133">
        <f t="shared" si="2"/>
        <v>0.94655183733719117</v>
      </c>
      <c r="T59" s="133">
        <f t="shared" si="2"/>
        <v>0.49099273487148487</v>
      </c>
      <c r="U59" s="133">
        <f t="shared" si="2"/>
        <v>0.2165456566575881</v>
      </c>
      <c r="V59" s="133">
        <f t="shared" si="2"/>
        <v>-0.17007509638917001</v>
      </c>
      <c r="W59" s="133">
        <f t="shared" si="2"/>
        <v>0.11923051670934279</v>
      </c>
      <c r="X59" s="133">
        <f t="shared" si="2"/>
        <v>0.11923051670934279</v>
      </c>
      <c r="Y59" s="133">
        <f t="shared" si="3"/>
        <v>0.92966264732567805</v>
      </c>
      <c r="Z59" s="133">
        <f t="shared" si="3"/>
        <v>0.48346006629794841</v>
      </c>
      <c r="AA59" s="133">
        <f t="shared" si="3"/>
        <v>0.21547724937079368</v>
      </c>
      <c r="AB59" s="133">
        <f t="shared" si="3"/>
        <v>-0.31394107195801874</v>
      </c>
      <c r="AC59" s="133">
        <f t="shared" si="3"/>
        <v>0.12539541353735445</v>
      </c>
      <c r="AD59" s="133">
        <f t="shared" si="3"/>
        <v>0.12539541353735445</v>
      </c>
    </row>
    <row r="60" spans="1:30">
      <c r="A60" s="29" t="s">
        <v>367</v>
      </c>
      <c r="B60" s="29">
        <v>7617</v>
      </c>
      <c r="C60" s="29" t="s">
        <v>225</v>
      </c>
      <c r="D60" s="122">
        <v>472</v>
      </c>
      <c r="E60" s="122">
        <v>589353</v>
      </c>
      <c r="F60" s="122">
        <v>494430</v>
      </c>
      <c r="G60" s="122">
        <v>350346</v>
      </c>
      <c r="H60" s="122">
        <v>22340</v>
      </c>
      <c r="I60" s="122">
        <v>-29514</v>
      </c>
      <c r="J60" s="122">
        <v>621093</v>
      </c>
      <c r="K60" s="122">
        <v>631917</v>
      </c>
      <c r="L60" s="122">
        <v>710108</v>
      </c>
      <c r="M60" s="122">
        <v>493425</v>
      </c>
      <c r="N60" s="122">
        <v>361141</v>
      </c>
      <c r="O60" s="122">
        <v>85335</v>
      </c>
      <c r="P60" s="122">
        <v>12109</v>
      </c>
      <c r="Q60" s="122">
        <v>414866</v>
      </c>
      <c r="R60" s="122">
        <v>429164</v>
      </c>
      <c r="S60" s="134">
        <f t="shared" si="2"/>
        <v>0.83893693592804308</v>
      </c>
      <c r="T60" s="134">
        <f t="shared" si="2"/>
        <v>0.59445866908287559</v>
      </c>
      <c r="U60" s="134">
        <f t="shared" si="2"/>
        <v>3.7905974857173882E-2</v>
      </c>
      <c r="V60" s="134">
        <f t="shared" si="2"/>
        <v>-5.0078645565560881E-2</v>
      </c>
      <c r="W60" s="134">
        <f t="shared" si="2"/>
        <v>1.0538556688436302</v>
      </c>
      <c r="X60" s="134">
        <f t="shared" si="2"/>
        <v>1.0722215717914392</v>
      </c>
      <c r="Y60" s="134">
        <f t="shared" si="3"/>
        <v>0.69485909185645001</v>
      </c>
      <c r="Z60" s="134">
        <f t="shared" si="3"/>
        <v>0.50857193553656632</v>
      </c>
      <c r="AA60" s="134">
        <f t="shared" si="3"/>
        <v>0.12017186118167941</v>
      </c>
      <c r="AB60" s="134">
        <f t="shared" si="3"/>
        <v>1.7052335701048291E-2</v>
      </c>
      <c r="AC60" s="134">
        <f t="shared" si="3"/>
        <v>0.58422944115542985</v>
      </c>
      <c r="AD60" s="134">
        <f t="shared" si="3"/>
        <v>0.6043644065409769</v>
      </c>
    </row>
    <row r="61" spans="1:30">
      <c r="A61" s="120" t="s">
        <v>368</v>
      </c>
      <c r="B61" s="120">
        <v>5609</v>
      </c>
      <c r="C61" s="120" t="s">
        <v>200</v>
      </c>
      <c r="D61" s="121">
        <v>452</v>
      </c>
      <c r="E61" s="121">
        <v>523531</v>
      </c>
      <c r="F61" s="121">
        <v>454514</v>
      </c>
      <c r="G61" s="121">
        <v>271103</v>
      </c>
      <c r="H61" s="121">
        <v>26500</v>
      </c>
      <c r="I61" s="121">
        <v>61669</v>
      </c>
      <c r="J61" s="121">
        <v>148685</v>
      </c>
      <c r="K61" s="121">
        <v>318666</v>
      </c>
      <c r="L61" s="121">
        <v>610307</v>
      </c>
      <c r="M61" s="121">
        <v>448487</v>
      </c>
      <c r="N61" s="121">
        <v>286950</v>
      </c>
      <c r="O61" s="121">
        <v>67511</v>
      </c>
      <c r="P61" s="121">
        <v>-28780</v>
      </c>
      <c r="Q61" s="121">
        <v>315835</v>
      </c>
      <c r="R61" s="121">
        <v>485816</v>
      </c>
      <c r="S61" s="133">
        <f t="shared" si="2"/>
        <v>0.86817017521407525</v>
      </c>
      <c r="T61" s="133">
        <f t="shared" si="2"/>
        <v>0.51783562004924255</v>
      </c>
      <c r="U61" s="133">
        <f t="shared" si="2"/>
        <v>5.06178239683992E-2</v>
      </c>
      <c r="V61" s="133">
        <f t="shared" si="2"/>
        <v>0.11779436174744189</v>
      </c>
      <c r="W61" s="133">
        <f t="shared" si="2"/>
        <v>0.28400419459401638</v>
      </c>
      <c r="X61" s="133">
        <f t="shared" si="2"/>
        <v>0.60868601859297733</v>
      </c>
      <c r="Y61" s="133">
        <f t="shared" si="3"/>
        <v>0.73485475342737339</v>
      </c>
      <c r="Z61" s="133">
        <f t="shared" si="3"/>
        <v>0.47017320791011735</v>
      </c>
      <c r="AA61" s="133">
        <f t="shared" si="3"/>
        <v>0.11061809876013219</v>
      </c>
      <c r="AB61" s="133">
        <f t="shared" si="3"/>
        <v>-4.7156594959585914E-2</v>
      </c>
      <c r="AC61" s="133">
        <f t="shared" si="3"/>
        <v>0.51750184743088312</v>
      </c>
      <c r="AD61" s="133">
        <f t="shared" si="3"/>
        <v>0.79601905270626094</v>
      </c>
    </row>
    <row r="62" spans="1:30">
      <c r="A62" s="29" t="s">
        <v>369</v>
      </c>
      <c r="B62" s="29">
        <v>4911</v>
      </c>
      <c r="C62" s="29" t="s">
        <v>196</v>
      </c>
      <c r="D62" s="122">
        <v>449</v>
      </c>
      <c r="E62" s="122">
        <v>599052</v>
      </c>
      <c r="F62" s="122">
        <v>512626</v>
      </c>
      <c r="G62" s="122">
        <v>352902</v>
      </c>
      <c r="H62" s="122">
        <v>19237</v>
      </c>
      <c r="I62" s="122">
        <v>-55908</v>
      </c>
      <c r="J62" s="122">
        <v>494201</v>
      </c>
      <c r="K62" s="122">
        <v>531232</v>
      </c>
      <c r="L62" s="122">
        <v>676873</v>
      </c>
      <c r="M62" s="122">
        <v>511400</v>
      </c>
      <c r="N62" s="122">
        <v>374143</v>
      </c>
      <c r="O62" s="122">
        <v>24516</v>
      </c>
      <c r="P62" s="122">
        <v>-71085</v>
      </c>
      <c r="Q62" s="122">
        <v>663648</v>
      </c>
      <c r="R62" s="122">
        <v>700679</v>
      </c>
      <c r="S62" s="134">
        <f t="shared" si="2"/>
        <v>0.85572871804117168</v>
      </c>
      <c r="T62" s="134">
        <f t="shared" si="2"/>
        <v>0.58910077923118531</v>
      </c>
      <c r="U62" s="134">
        <f t="shared" si="2"/>
        <v>3.2112404265406007E-2</v>
      </c>
      <c r="V62" s="134">
        <f t="shared" si="2"/>
        <v>-9.3327457382664611E-2</v>
      </c>
      <c r="W62" s="134">
        <f t="shared" si="2"/>
        <v>0.82497178875957344</v>
      </c>
      <c r="X62" s="134">
        <f t="shared" si="2"/>
        <v>0.88678779137704244</v>
      </c>
      <c r="Y62" s="134">
        <f t="shared" si="3"/>
        <v>0.75553316501027523</v>
      </c>
      <c r="Z62" s="134">
        <f t="shared" si="3"/>
        <v>0.55275214109589244</v>
      </c>
      <c r="AA62" s="134">
        <f t="shared" si="3"/>
        <v>3.6219497601470294E-2</v>
      </c>
      <c r="AB62" s="134">
        <f t="shared" si="3"/>
        <v>-0.10501970088923623</v>
      </c>
      <c r="AC62" s="134">
        <f t="shared" si="3"/>
        <v>0.98046162278595839</v>
      </c>
      <c r="AD62" s="134">
        <f t="shared" si="3"/>
        <v>1.0351705563672948</v>
      </c>
    </row>
    <row r="63" spans="1:30">
      <c r="A63" s="120" t="s">
        <v>370</v>
      </c>
      <c r="B63" s="120">
        <v>5612</v>
      </c>
      <c r="C63" s="120" t="s">
        <v>202</v>
      </c>
      <c r="D63" s="121">
        <v>371</v>
      </c>
      <c r="E63" s="121">
        <v>466050</v>
      </c>
      <c r="F63" s="121">
        <v>417525</v>
      </c>
      <c r="G63" s="121">
        <v>190001</v>
      </c>
      <c r="H63" s="121">
        <v>29312</v>
      </c>
      <c r="I63" s="121">
        <v>-25919</v>
      </c>
      <c r="J63" s="121">
        <v>97257</v>
      </c>
      <c r="K63" s="121">
        <v>97257</v>
      </c>
      <c r="L63" s="121">
        <v>480512</v>
      </c>
      <c r="M63" s="121">
        <v>417388</v>
      </c>
      <c r="N63" s="121">
        <v>190301</v>
      </c>
      <c r="O63" s="121">
        <v>23363</v>
      </c>
      <c r="P63" s="121">
        <v>-42503</v>
      </c>
      <c r="Q63" s="121">
        <v>262024</v>
      </c>
      <c r="R63" s="121">
        <v>262024</v>
      </c>
      <c r="S63" s="133">
        <f t="shared" si="2"/>
        <v>0.89588027035725781</v>
      </c>
      <c r="T63" s="133">
        <f t="shared" si="2"/>
        <v>0.40768372492221866</v>
      </c>
      <c r="U63" s="133">
        <f t="shared" si="2"/>
        <v>6.2894539212530839E-2</v>
      </c>
      <c r="V63" s="133">
        <f t="shared" si="2"/>
        <v>-5.5614204484497373E-2</v>
      </c>
      <c r="W63" s="133">
        <f t="shared" si="2"/>
        <v>0.20868361763759252</v>
      </c>
      <c r="X63" s="133">
        <f t="shared" si="2"/>
        <v>0.20868361763759252</v>
      </c>
      <c r="Y63" s="133">
        <f t="shared" si="3"/>
        <v>0.86863179275439528</v>
      </c>
      <c r="Z63" s="133">
        <f t="shared" si="3"/>
        <v>0.39603797615876396</v>
      </c>
      <c r="AA63" s="133">
        <f t="shared" si="3"/>
        <v>4.8621054208843897E-2</v>
      </c>
      <c r="AB63" s="133">
        <f t="shared" si="3"/>
        <v>-8.8453566196057543E-2</v>
      </c>
      <c r="AC63" s="133">
        <f t="shared" si="3"/>
        <v>0.54530167820990938</v>
      </c>
      <c r="AD63" s="133">
        <f t="shared" si="3"/>
        <v>0.54530167820990938</v>
      </c>
    </row>
    <row r="64" spans="1:30">
      <c r="A64" s="29" t="s">
        <v>371</v>
      </c>
      <c r="B64" s="29">
        <v>6602</v>
      </c>
      <c r="C64" s="29" t="s">
        <v>213</v>
      </c>
      <c r="D64" s="122">
        <v>371</v>
      </c>
      <c r="E64" s="122">
        <v>420945</v>
      </c>
      <c r="F64" s="122">
        <v>358665</v>
      </c>
      <c r="G64" s="122">
        <v>246349</v>
      </c>
      <c r="H64" s="122">
        <v>25081</v>
      </c>
      <c r="I64" s="122">
        <v>-30092</v>
      </c>
      <c r="J64" s="122">
        <v>106492</v>
      </c>
      <c r="K64" s="122">
        <v>179094</v>
      </c>
      <c r="L64" s="122">
        <v>552561</v>
      </c>
      <c r="M64" s="122">
        <v>356812</v>
      </c>
      <c r="N64" s="122">
        <v>343517</v>
      </c>
      <c r="O64" s="122">
        <v>33015</v>
      </c>
      <c r="P64" s="122">
        <v>-52292</v>
      </c>
      <c r="Q64" s="122">
        <v>234676</v>
      </c>
      <c r="R64" s="122">
        <v>307278</v>
      </c>
      <c r="S64" s="134">
        <f t="shared" si="2"/>
        <v>0.85204717956027509</v>
      </c>
      <c r="T64" s="134">
        <f t="shared" si="2"/>
        <v>0.58522847402867362</v>
      </c>
      <c r="U64" s="134">
        <f t="shared" si="2"/>
        <v>5.9582605803608545E-2</v>
      </c>
      <c r="V64" s="134">
        <f t="shared" si="2"/>
        <v>-7.1486773806554299E-2</v>
      </c>
      <c r="W64" s="134">
        <f t="shared" si="2"/>
        <v>0.25298316882253025</v>
      </c>
      <c r="X64" s="134">
        <f t="shared" si="2"/>
        <v>0.42545700744752879</v>
      </c>
      <c r="Y64" s="134">
        <f t="shared" si="3"/>
        <v>0.64574228003786005</v>
      </c>
      <c r="Z64" s="134">
        <f t="shared" si="3"/>
        <v>0.62168158809615592</v>
      </c>
      <c r="AA64" s="134">
        <f t="shared" si="3"/>
        <v>5.9749059379869372E-2</v>
      </c>
      <c r="AB64" s="134">
        <f t="shared" si="3"/>
        <v>-9.4635705379134613E-2</v>
      </c>
      <c r="AC64" s="134">
        <f t="shared" si="3"/>
        <v>0.42470605055369454</v>
      </c>
      <c r="AD64" s="134">
        <f t="shared" si="3"/>
        <v>0.55609787878623351</v>
      </c>
    </row>
    <row r="65" spans="1:30">
      <c r="A65" s="120" t="s">
        <v>372</v>
      </c>
      <c r="B65" s="120">
        <v>4502</v>
      </c>
      <c r="C65" s="120" t="s">
        <v>190</v>
      </c>
      <c r="D65" s="121">
        <v>258</v>
      </c>
      <c r="E65" s="121">
        <v>430887</v>
      </c>
      <c r="F65" s="121">
        <v>340424</v>
      </c>
      <c r="G65" s="121">
        <v>248885</v>
      </c>
      <c r="H65" s="121">
        <v>4452</v>
      </c>
      <c r="I65" s="121">
        <v>-37952</v>
      </c>
      <c r="J65" s="121">
        <v>127862</v>
      </c>
      <c r="K65" s="121">
        <v>127862</v>
      </c>
      <c r="L65" s="121">
        <v>575712</v>
      </c>
      <c r="M65" s="121">
        <v>338697</v>
      </c>
      <c r="N65" s="121">
        <v>363518</v>
      </c>
      <c r="O65" s="121">
        <v>-1359</v>
      </c>
      <c r="P65" s="121">
        <v>-72437</v>
      </c>
      <c r="Q65" s="121">
        <v>177629</v>
      </c>
      <c r="R65" s="121">
        <v>177629</v>
      </c>
      <c r="S65" s="133">
        <f t="shared" si="2"/>
        <v>0.79005400487830912</v>
      </c>
      <c r="T65" s="133">
        <f t="shared" si="2"/>
        <v>0.57761083532341428</v>
      </c>
      <c r="U65" s="133">
        <f t="shared" si="2"/>
        <v>1.0332175257085964E-2</v>
      </c>
      <c r="V65" s="133">
        <f t="shared" si="2"/>
        <v>-8.8078777034350075E-2</v>
      </c>
      <c r="W65" s="133">
        <f t="shared" si="2"/>
        <v>0.29674137302819531</v>
      </c>
      <c r="X65" s="133">
        <f t="shared" si="2"/>
        <v>0.29674137302819531</v>
      </c>
      <c r="Y65" s="133">
        <f t="shared" si="3"/>
        <v>0.58830977988994493</v>
      </c>
      <c r="Z65" s="133">
        <f t="shared" si="3"/>
        <v>0.63142335056417098</v>
      </c>
      <c r="AA65" s="133">
        <f t="shared" si="3"/>
        <v>-2.3605552776388193E-3</v>
      </c>
      <c r="AB65" s="133">
        <f t="shared" si="3"/>
        <v>-0.12582159135123117</v>
      </c>
      <c r="AC65" s="133">
        <f t="shared" si="3"/>
        <v>0.30853794953032071</v>
      </c>
      <c r="AD65" s="133">
        <f t="shared" si="3"/>
        <v>0.30853794953032071</v>
      </c>
    </row>
    <row r="66" spans="1:30">
      <c r="A66" s="29" t="s">
        <v>373</v>
      </c>
      <c r="B66" s="29">
        <v>4604</v>
      </c>
      <c r="C66" s="29" t="s">
        <v>191</v>
      </c>
      <c r="D66" s="122">
        <v>258</v>
      </c>
      <c r="E66" s="122">
        <v>392559</v>
      </c>
      <c r="F66" s="122">
        <v>357647</v>
      </c>
      <c r="G66" s="122">
        <v>96474</v>
      </c>
      <c r="H66" s="122">
        <v>80494</v>
      </c>
      <c r="I66" s="122">
        <v>-29178</v>
      </c>
      <c r="J66" s="122">
        <v>332675</v>
      </c>
      <c r="K66" s="122">
        <v>332675</v>
      </c>
      <c r="L66" s="122">
        <v>424603</v>
      </c>
      <c r="M66" s="122">
        <v>356519</v>
      </c>
      <c r="N66" s="122">
        <v>106880</v>
      </c>
      <c r="O66" s="122">
        <v>67128</v>
      </c>
      <c r="P66" s="122">
        <v>-30451</v>
      </c>
      <c r="Q66" s="122">
        <v>338531</v>
      </c>
      <c r="R66" s="122">
        <v>338531</v>
      </c>
      <c r="S66" s="134">
        <f t="shared" si="2"/>
        <v>0.91106559778275364</v>
      </c>
      <c r="T66" s="134">
        <f t="shared" si="2"/>
        <v>0.24575668880346649</v>
      </c>
      <c r="U66" s="134">
        <f t="shared" si="2"/>
        <v>0.20504943205989418</v>
      </c>
      <c r="V66" s="134">
        <f t="shared" si="2"/>
        <v>-7.4327680679846853E-2</v>
      </c>
      <c r="W66" s="134">
        <f t="shared" si="2"/>
        <v>0.84745223011063309</v>
      </c>
      <c r="X66" s="134">
        <f t="shared" si="2"/>
        <v>0.84745223011063309</v>
      </c>
      <c r="Y66" s="134">
        <f t="shared" si="3"/>
        <v>0.8396525695767576</v>
      </c>
      <c r="Z66" s="134">
        <f t="shared" si="3"/>
        <v>0.25171748668756461</v>
      </c>
      <c r="AA66" s="134">
        <f t="shared" si="3"/>
        <v>0.15809591547869423</v>
      </c>
      <c r="AB66" s="134">
        <f t="shared" si="3"/>
        <v>-7.171640332263314E-2</v>
      </c>
      <c r="AC66" s="134">
        <f t="shared" si="3"/>
        <v>0.79728829047368954</v>
      </c>
      <c r="AD66" s="134">
        <f t="shared" si="3"/>
        <v>0.79728829047368954</v>
      </c>
    </row>
    <row r="67" spans="1:30">
      <c r="A67" s="120" t="s">
        <v>374</v>
      </c>
      <c r="B67" s="120">
        <v>8610</v>
      </c>
      <c r="C67" s="120" t="s">
        <v>232</v>
      </c>
      <c r="D67" s="121">
        <v>248</v>
      </c>
      <c r="E67" s="121">
        <v>287867</v>
      </c>
      <c r="F67" s="121">
        <v>243433</v>
      </c>
      <c r="G67" s="121">
        <v>128876</v>
      </c>
      <c r="H67" s="121">
        <v>13510</v>
      </c>
      <c r="I67" s="121">
        <v>-3685</v>
      </c>
      <c r="J67" s="121">
        <v>18089</v>
      </c>
      <c r="K67" s="121">
        <v>18089</v>
      </c>
      <c r="L67" s="121">
        <v>291638</v>
      </c>
      <c r="M67" s="121">
        <v>243433</v>
      </c>
      <c r="N67" s="121">
        <v>128876</v>
      </c>
      <c r="O67" s="121">
        <v>20774</v>
      </c>
      <c r="P67" s="121">
        <v>-39586</v>
      </c>
      <c r="Q67" s="121">
        <v>49564</v>
      </c>
      <c r="R67" s="121">
        <v>49564</v>
      </c>
      <c r="S67" s="133">
        <f t="shared" si="2"/>
        <v>0.84564399531728196</v>
      </c>
      <c r="T67" s="133">
        <f t="shared" si="2"/>
        <v>0.44769285816019205</v>
      </c>
      <c r="U67" s="133">
        <f t="shared" si="2"/>
        <v>4.6931395401348538E-2</v>
      </c>
      <c r="V67" s="133">
        <f t="shared" si="2"/>
        <v>-1.2801050485119864E-2</v>
      </c>
      <c r="W67" s="133">
        <f t="shared" si="2"/>
        <v>6.2838046736861122E-2</v>
      </c>
      <c r="X67" s="133">
        <f t="shared" si="2"/>
        <v>6.2838046736861122E-2</v>
      </c>
      <c r="Y67" s="133">
        <f t="shared" si="3"/>
        <v>0.83470946858776973</v>
      </c>
      <c r="Z67" s="133">
        <f t="shared" si="3"/>
        <v>0.44190400427927773</v>
      </c>
      <c r="AA67" s="133">
        <f t="shared" si="3"/>
        <v>7.1232143959292005E-2</v>
      </c>
      <c r="AB67" s="133">
        <f t="shared" si="3"/>
        <v>-0.1357367695567793</v>
      </c>
      <c r="AC67" s="133">
        <f t="shared" si="3"/>
        <v>0.16995041798393901</v>
      </c>
      <c r="AD67" s="133">
        <f t="shared" si="3"/>
        <v>0.16995041798393901</v>
      </c>
    </row>
    <row r="68" spans="1:30">
      <c r="A68" s="29" t="s">
        <v>375</v>
      </c>
      <c r="B68" s="29">
        <v>1606</v>
      </c>
      <c r="C68" s="29" t="s">
        <v>172</v>
      </c>
      <c r="D68" s="122">
        <v>238</v>
      </c>
      <c r="E68" s="122">
        <v>264261</v>
      </c>
      <c r="F68" s="122">
        <v>193374</v>
      </c>
      <c r="G68" s="122">
        <v>39178</v>
      </c>
      <c r="H68" s="122">
        <v>39850</v>
      </c>
      <c r="I68" s="122">
        <v>9619</v>
      </c>
      <c r="J68" s="122">
        <v>62809</v>
      </c>
      <c r="K68" s="122">
        <v>62809</v>
      </c>
      <c r="L68" s="122">
        <v>320170</v>
      </c>
      <c r="M68" s="122">
        <v>193374</v>
      </c>
      <c r="N68" s="122">
        <v>60779</v>
      </c>
      <c r="O68" s="122">
        <v>39628</v>
      </c>
      <c r="P68" s="122">
        <v>6923</v>
      </c>
      <c r="Q68" s="122">
        <v>556747</v>
      </c>
      <c r="R68" s="122">
        <v>556747</v>
      </c>
      <c r="S68" s="134">
        <f t="shared" si="2"/>
        <v>0.73175383427747565</v>
      </c>
      <c r="T68" s="134">
        <f t="shared" si="2"/>
        <v>0.14825494492187649</v>
      </c>
      <c r="U68" s="134">
        <f t="shared" si="2"/>
        <v>0.15079788542388017</v>
      </c>
      <c r="V68" s="134">
        <f t="shared" si="2"/>
        <v>3.6399620072579762E-2</v>
      </c>
      <c r="W68" s="134">
        <f t="shared" si="2"/>
        <v>0.23767790177135484</v>
      </c>
      <c r="X68" s="134">
        <f t="shared" si="2"/>
        <v>0.23767790177135484</v>
      </c>
      <c r="Y68" s="134">
        <f t="shared" si="3"/>
        <v>0.60397288940250493</v>
      </c>
      <c r="Z68" s="134">
        <f t="shared" si="3"/>
        <v>0.18983352593934472</v>
      </c>
      <c r="AA68" s="134">
        <f t="shared" si="3"/>
        <v>0.12377174625979948</v>
      </c>
      <c r="AB68" s="134">
        <f t="shared" si="3"/>
        <v>2.1622887840834555E-2</v>
      </c>
      <c r="AC68" s="134">
        <f t="shared" si="3"/>
        <v>1.7389105787550363</v>
      </c>
      <c r="AD68" s="134">
        <f t="shared" si="3"/>
        <v>1.7389105787550363</v>
      </c>
    </row>
    <row r="69" spans="1:30">
      <c r="A69" s="120" t="s">
        <v>376</v>
      </c>
      <c r="B69" s="120">
        <v>4803</v>
      </c>
      <c r="C69" s="120" t="s">
        <v>193</v>
      </c>
      <c r="D69" s="121">
        <v>204</v>
      </c>
      <c r="E69" s="121">
        <v>302567</v>
      </c>
      <c r="F69" s="121">
        <v>257842</v>
      </c>
      <c r="G69" s="121">
        <v>135909</v>
      </c>
      <c r="H69" s="121">
        <v>32216</v>
      </c>
      <c r="I69" s="121">
        <v>-48887</v>
      </c>
      <c r="J69" s="121">
        <v>55395</v>
      </c>
      <c r="K69" s="121">
        <v>55395</v>
      </c>
      <c r="L69" s="121">
        <v>322459</v>
      </c>
      <c r="M69" s="121">
        <v>256534</v>
      </c>
      <c r="N69" s="121">
        <v>140080</v>
      </c>
      <c r="O69" s="121">
        <v>38610</v>
      </c>
      <c r="P69" s="121">
        <v>-48887</v>
      </c>
      <c r="Q69" s="121">
        <v>61616</v>
      </c>
      <c r="R69" s="121">
        <v>61616</v>
      </c>
      <c r="S69" s="133">
        <f t="shared" si="2"/>
        <v>0.8521815002958022</v>
      </c>
      <c r="T69" s="133">
        <f t="shared" si="2"/>
        <v>0.44918646118049887</v>
      </c>
      <c r="U69" s="133">
        <f t="shared" si="2"/>
        <v>0.10647559053036187</v>
      </c>
      <c r="V69" s="133">
        <f t="shared" si="2"/>
        <v>-0.16157413068840951</v>
      </c>
      <c r="W69" s="133">
        <f t="shared" si="2"/>
        <v>0.18308341623508181</v>
      </c>
      <c r="X69" s="133">
        <f t="shared" si="2"/>
        <v>0.18308341623508181</v>
      </c>
      <c r="Y69" s="133">
        <f t="shared" si="3"/>
        <v>0.79555540394282687</v>
      </c>
      <c r="Z69" s="133">
        <f t="shared" si="3"/>
        <v>0.43441181669607609</v>
      </c>
      <c r="AA69" s="133">
        <f t="shared" si="3"/>
        <v>0.11973615250310893</v>
      </c>
      <c r="AB69" s="133">
        <f t="shared" si="3"/>
        <v>-0.15160687095103564</v>
      </c>
      <c r="AC69" s="133">
        <f t="shared" si="3"/>
        <v>0.19108165689281428</v>
      </c>
      <c r="AD69" s="133">
        <f t="shared" si="3"/>
        <v>0.19108165689281428</v>
      </c>
    </row>
    <row r="70" spans="1:30">
      <c r="A70" s="29" t="s">
        <v>377</v>
      </c>
      <c r="B70" s="29">
        <v>5706</v>
      </c>
      <c r="C70" s="29" t="s">
        <v>203</v>
      </c>
      <c r="D70" s="122">
        <v>202</v>
      </c>
      <c r="E70" s="122">
        <v>190868.3</v>
      </c>
      <c r="F70" s="122">
        <v>189055.9</v>
      </c>
      <c r="G70" s="122">
        <v>10316.200000000001</v>
      </c>
      <c r="H70" s="122">
        <v>34355.300000000003</v>
      </c>
      <c r="I70" s="122">
        <v>-15256</v>
      </c>
      <c r="J70" s="122">
        <v>23210.2</v>
      </c>
      <c r="K70" s="122">
        <v>23210.2</v>
      </c>
      <c r="L70" s="122">
        <v>190868.3</v>
      </c>
      <c r="M70" s="122">
        <v>189055.9</v>
      </c>
      <c r="N70" s="122">
        <v>10316.200000000001</v>
      </c>
      <c r="O70" s="122">
        <v>34355.300000000003</v>
      </c>
      <c r="P70" s="122">
        <v>-15256</v>
      </c>
      <c r="Q70" s="122">
        <v>23210.2</v>
      </c>
      <c r="R70" s="122">
        <v>23210.2</v>
      </c>
      <c r="S70" s="134">
        <f t="shared" si="2"/>
        <v>0.99050444730738418</v>
      </c>
      <c r="T70" s="134">
        <f t="shared" si="2"/>
        <v>5.4048786519291056E-2</v>
      </c>
      <c r="U70" s="134">
        <f t="shared" si="2"/>
        <v>0.17999479222060449</v>
      </c>
      <c r="V70" s="134">
        <f t="shared" si="2"/>
        <v>-7.9929459213499573E-2</v>
      </c>
      <c r="W70" s="134">
        <f t="shared" si="2"/>
        <v>0.12160322065005033</v>
      </c>
      <c r="X70" s="134">
        <f t="shared" si="2"/>
        <v>0.12160322065005033</v>
      </c>
      <c r="Y70" s="134">
        <f t="shared" si="3"/>
        <v>0.99050444730738418</v>
      </c>
      <c r="Z70" s="134">
        <f t="shared" si="3"/>
        <v>5.4048786519291056E-2</v>
      </c>
      <c r="AA70" s="134">
        <f t="shared" si="3"/>
        <v>0.17999479222060449</v>
      </c>
      <c r="AB70" s="134">
        <f t="shared" si="3"/>
        <v>-7.9929459213499573E-2</v>
      </c>
      <c r="AC70" s="134">
        <f t="shared" si="3"/>
        <v>0.12160322065005033</v>
      </c>
      <c r="AD70" s="134">
        <f t="shared" si="3"/>
        <v>0.12160322065005033</v>
      </c>
    </row>
    <row r="71" spans="1:30">
      <c r="A71" s="120" t="s">
        <v>378</v>
      </c>
      <c r="B71" s="120">
        <v>3713</v>
      </c>
      <c r="C71" s="120" t="s">
        <v>185</v>
      </c>
      <c r="D71" s="121">
        <v>117</v>
      </c>
      <c r="E71" s="121">
        <v>146820</v>
      </c>
      <c r="F71" s="121">
        <v>113330</v>
      </c>
      <c r="G71" s="121">
        <v>77810</v>
      </c>
      <c r="H71" s="121">
        <v>-4148</v>
      </c>
      <c r="I71" s="121">
        <v>-30949</v>
      </c>
      <c r="J71" s="121">
        <v>19389</v>
      </c>
      <c r="K71" s="121">
        <v>19389</v>
      </c>
      <c r="L71" s="121">
        <v>149275</v>
      </c>
      <c r="M71" s="121">
        <v>113330</v>
      </c>
      <c r="N71" s="121">
        <v>77810</v>
      </c>
      <c r="O71" s="121">
        <v>-3728</v>
      </c>
      <c r="P71" s="121">
        <v>-33318</v>
      </c>
      <c r="Q71" s="121">
        <v>19389</v>
      </c>
      <c r="R71" s="121">
        <v>19389</v>
      </c>
      <c r="S71" s="133">
        <f t="shared" si="2"/>
        <v>0.77189756164010348</v>
      </c>
      <c r="T71" s="133">
        <f t="shared" si="2"/>
        <v>0.52996866911864871</v>
      </c>
      <c r="U71" s="133">
        <f t="shared" si="2"/>
        <v>-2.8252281705489716E-2</v>
      </c>
      <c r="V71" s="133">
        <f t="shared" si="2"/>
        <v>-0.21079553194387685</v>
      </c>
      <c r="W71" s="133">
        <f t="shared" si="2"/>
        <v>0.13205966489579077</v>
      </c>
      <c r="X71" s="133">
        <f t="shared" si="2"/>
        <v>0.13205966489579077</v>
      </c>
      <c r="Y71" s="133">
        <f t="shared" si="3"/>
        <v>0.75920281359906217</v>
      </c>
      <c r="Z71" s="133">
        <f t="shared" si="3"/>
        <v>0.52125272148718804</v>
      </c>
      <c r="AA71" s="133">
        <f t="shared" si="3"/>
        <v>-2.4974041199129125E-2</v>
      </c>
      <c r="AB71" s="133">
        <f t="shared" si="3"/>
        <v>-0.22319879417183053</v>
      </c>
      <c r="AC71" s="133">
        <f t="shared" si="3"/>
        <v>0.12988779098978395</v>
      </c>
      <c r="AD71" s="133">
        <f t="shared" si="3"/>
        <v>0.12988779098978395</v>
      </c>
    </row>
    <row r="72" spans="1:30">
      <c r="A72" s="29" t="s">
        <v>379</v>
      </c>
      <c r="B72" s="29">
        <v>7509</v>
      </c>
      <c r="C72" s="29" t="s">
        <v>223</v>
      </c>
      <c r="D72" s="122">
        <v>109</v>
      </c>
      <c r="E72" s="122">
        <v>156322</v>
      </c>
      <c r="F72" s="122">
        <v>121240</v>
      </c>
      <c r="G72" s="122">
        <v>69894</v>
      </c>
      <c r="H72" s="122">
        <v>47247</v>
      </c>
      <c r="I72" s="122">
        <v>-27833</v>
      </c>
      <c r="J72" s="122">
        <v>38236</v>
      </c>
      <c r="K72" s="122">
        <v>38236</v>
      </c>
      <c r="L72" s="122">
        <v>168877</v>
      </c>
      <c r="M72" s="122">
        <v>120144</v>
      </c>
      <c r="N72" s="122">
        <v>74170</v>
      </c>
      <c r="O72" s="122">
        <v>49739</v>
      </c>
      <c r="P72" s="122">
        <v>-40273</v>
      </c>
      <c r="Q72" s="122">
        <v>96446</v>
      </c>
      <c r="R72" s="122">
        <v>96446</v>
      </c>
      <c r="S72" s="134">
        <f t="shared" si="2"/>
        <v>0.77557861337495682</v>
      </c>
      <c r="T72" s="134">
        <f t="shared" si="2"/>
        <v>0.44711556914573763</v>
      </c>
      <c r="U72" s="134">
        <f t="shared" si="2"/>
        <v>0.30224152710431035</v>
      </c>
      <c r="V72" s="134">
        <f t="shared" si="2"/>
        <v>-0.17804915494939932</v>
      </c>
      <c r="W72" s="134">
        <f t="shared" si="2"/>
        <v>0.2445976893847315</v>
      </c>
      <c r="X72" s="134">
        <f t="shared" si="2"/>
        <v>0.2445976893847315</v>
      </c>
      <c r="Y72" s="134">
        <f t="shared" si="3"/>
        <v>0.71142902822764498</v>
      </c>
      <c r="Z72" s="134">
        <f t="shared" si="3"/>
        <v>0.4391953907281631</v>
      </c>
      <c r="AA72" s="134">
        <f t="shared" si="3"/>
        <v>0.29452797006105036</v>
      </c>
      <c r="AB72" s="134">
        <f t="shared" si="3"/>
        <v>-0.23847534004038443</v>
      </c>
      <c r="AC72" s="134">
        <f t="shared" si="3"/>
        <v>0.57110204468340864</v>
      </c>
      <c r="AD72" s="134">
        <f t="shared" si="3"/>
        <v>0.57110204468340864</v>
      </c>
    </row>
    <row r="73" spans="1:30">
      <c r="A73" s="120" t="s">
        <v>380</v>
      </c>
      <c r="B73" s="120">
        <v>4902</v>
      </c>
      <c r="C73" s="120" t="s">
        <v>195</v>
      </c>
      <c r="D73" s="121">
        <v>103</v>
      </c>
      <c r="E73" s="121">
        <v>118161</v>
      </c>
      <c r="F73" s="121">
        <v>92185</v>
      </c>
      <c r="G73" s="121">
        <v>73658</v>
      </c>
      <c r="H73" s="121">
        <v>5047</v>
      </c>
      <c r="I73" s="121">
        <v>3824</v>
      </c>
      <c r="J73" s="121">
        <v>38394</v>
      </c>
      <c r="K73" s="121">
        <v>38394</v>
      </c>
      <c r="L73" s="121">
        <v>134477</v>
      </c>
      <c r="M73" s="121">
        <v>91516</v>
      </c>
      <c r="N73" s="121">
        <v>76670</v>
      </c>
      <c r="O73" s="121">
        <v>12349</v>
      </c>
      <c r="P73" s="121">
        <v>-5204</v>
      </c>
      <c r="Q73" s="121">
        <v>28169</v>
      </c>
      <c r="R73" s="121">
        <v>28169</v>
      </c>
      <c r="S73" s="133">
        <f t="shared" si="2"/>
        <v>0.78016435202816492</v>
      </c>
      <c r="T73" s="133">
        <f t="shared" si="2"/>
        <v>0.62336980898942973</v>
      </c>
      <c r="U73" s="133">
        <f t="shared" si="2"/>
        <v>4.2712908658525235E-2</v>
      </c>
      <c r="V73" s="133">
        <f t="shared" si="2"/>
        <v>3.2362623877590743E-2</v>
      </c>
      <c r="W73" s="133">
        <f t="shared" si="2"/>
        <v>0.32492954528143803</v>
      </c>
      <c r="X73" s="133">
        <f t="shared" si="2"/>
        <v>0.32492954528143803</v>
      </c>
      <c r="Y73" s="133">
        <f t="shared" si="3"/>
        <v>0.68053273050410112</v>
      </c>
      <c r="Z73" s="133">
        <f t="shared" si="3"/>
        <v>0.57013466986919692</v>
      </c>
      <c r="AA73" s="133">
        <f t="shared" si="3"/>
        <v>9.1829829636294685E-2</v>
      </c>
      <c r="AB73" s="133">
        <f t="shared" si="3"/>
        <v>-3.8698067327498385E-2</v>
      </c>
      <c r="AC73" s="133">
        <f t="shared" si="3"/>
        <v>0.20947076451735241</v>
      </c>
      <c r="AD73" s="133">
        <f t="shared" si="3"/>
        <v>0.20947076451735241</v>
      </c>
    </row>
    <row r="74" spans="1:30">
      <c r="A74" s="29" t="s">
        <v>381</v>
      </c>
      <c r="B74" s="29">
        <v>6706</v>
      </c>
      <c r="C74" s="29" t="s">
        <v>217</v>
      </c>
      <c r="D74" s="122">
        <v>91</v>
      </c>
      <c r="E74" s="122">
        <v>111310.3</v>
      </c>
      <c r="F74" s="122">
        <v>93262.8</v>
      </c>
      <c r="G74" s="122">
        <v>3488.8</v>
      </c>
      <c r="H74" s="122">
        <v>14456.5</v>
      </c>
      <c r="I74" s="122">
        <v>-2079.6</v>
      </c>
      <c r="J74" s="122">
        <v>21472.6</v>
      </c>
      <c r="K74" s="122">
        <v>21472.6</v>
      </c>
      <c r="L74" s="122">
        <v>115265.5</v>
      </c>
      <c r="M74" s="122">
        <v>93262.8</v>
      </c>
      <c r="N74" s="122">
        <v>3488.8</v>
      </c>
      <c r="O74" s="122">
        <v>17390.400000000001</v>
      </c>
      <c r="P74" s="122">
        <v>-12910.9</v>
      </c>
      <c r="Q74" s="122">
        <v>75134</v>
      </c>
      <c r="R74" s="122">
        <v>75134</v>
      </c>
      <c r="S74" s="134">
        <f t="shared" si="2"/>
        <v>0.83786316270821304</v>
      </c>
      <c r="T74" s="134">
        <f t="shared" si="2"/>
        <v>3.1343011383492811E-2</v>
      </c>
      <c r="U74" s="134">
        <f t="shared" si="2"/>
        <v>0.12987567188301533</v>
      </c>
      <c r="V74" s="134">
        <f t="shared" si="2"/>
        <v>-1.8682907152347984E-2</v>
      </c>
      <c r="W74" s="134">
        <f t="shared" si="2"/>
        <v>0.19290757459103064</v>
      </c>
      <c r="X74" s="134">
        <f t="shared" si="2"/>
        <v>0.19290757459103064</v>
      </c>
      <c r="Y74" s="134">
        <f t="shared" si="3"/>
        <v>0.80911287419045597</v>
      </c>
      <c r="Z74" s="134">
        <f t="shared" si="3"/>
        <v>3.026751282907722E-2</v>
      </c>
      <c r="AA74" s="134">
        <f t="shared" si="3"/>
        <v>0.15087255076323794</v>
      </c>
      <c r="AB74" s="134">
        <f t="shared" si="3"/>
        <v>-0.11201009842494068</v>
      </c>
      <c r="AC74" s="134">
        <f t="shared" si="3"/>
        <v>0.65183424355075892</v>
      </c>
      <c r="AD74" s="134">
        <f t="shared" si="3"/>
        <v>0.65183424355075892</v>
      </c>
    </row>
    <row r="75" spans="1:30">
      <c r="A75" s="120" t="s">
        <v>382</v>
      </c>
      <c r="B75" s="120">
        <v>5611</v>
      </c>
      <c r="C75" s="120" t="s">
        <v>201</v>
      </c>
      <c r="D75" s="121">
        <v>90</v>
      </c>
      <c r="E75" s="121">
        <v>85606</v>
      </c>
      <c r="F75" s="121">
        <v>82195</v>
      </c>
      <c r="G75" s="121">
        <v>9978</v>
      </c>
      <c r="H75" s="121">
        <v>3051</v>
      </c>
      <c r="I75" s="121">
        <v>-9958</v>
      </c>
      <c r="J75" s="121">
        <v>3726</v>
      </c>
      <c r="K75" s="121">
        <v>3726</v>
      </c>
      <c r="L75" s="121">
        <v>87404</v>
      </c>
      <c r="M75" s="121">
        <v>82195</v>
      </c>
      <c r="N75" s="121">
        <v>9978</v>
      </c>
      <c r="O75" s="121">
        <v>4053</v>
      </c>
      <c r="P75" s="121">
        <v>-9958</v>
      </c>
      <c r="Q75" s="121">
        <v>20688</v>
      </c>
      <c r="R75" s="121">
        <v>20688</v>
      </c>
      <c r="S75" s="133">
        <f t="shared" si="2"/>
        <v>0.96015466205639788</v>
      </c>
      <c r="T75" s="133">
        <f t="shared" si="2"/>
        <v>0.11655725066000047</v>
      </c>
      <c r="U75" s="133">
        <f t="shared" si="2"/>
        <v>3.5640025231876267E-2</v>
      </c>
      <c r="V75" s="133">
        <f t="shared" si="2"/>
        <v>-0.1163236221760157</v>
      </c>
      <c r="W75" s="133">
        <f t="shared" si="2"/>
        <v>4.3524986566362174E-2</v>
      </c>
      <c r="X75" s="133">
        <f t="shared" si="2"/>
        <v>4.3524986566362174E-2</v>
      </c>
      <c r="Y75" s="133">
        <f t="shared" si="3"/>
        <v>0.94040318520891497</v>
      </c>
      <c r="Z75" s="133">
        <f t="shared" si="3"/>
        <v>0.11415953503272161</v>
      </c>
      <c r="AA75" s="133">
        <f t="shared" si="3"/>
        <v>4.6370875474806644E-2</v>
      </c>
      <c r="AB75" s="133">
        <f t="shared" si="3"/>
        <v>-0.11393071255320122</v>
      </c>
      <c r="AC75" s="133">
        <f t="shared" si="3"/>
        <v>0.23669397281588944</v>
      </c>
      <c r="AD75" s="133">
        <f t="shared" si="3"/>
        <v>0.23669397281588944</v>
      </c>
    </row>
    <row r="76" spans="1:30">
      <c r="A76" s="29" t="s">
        <v>383</v>
      </c>
      <c r="B76" s="29">
        <v>7505</v>
      </c>
      <c r="C76" s="29" t="s">
        <v>222</v>
      </c>
      <c r="D76" s="122">
        <v>74</v>
      </c>
      <c r="E76" s="122">
        <v>185092</v>
      </c>
      <c r="F76" s="122">
        <v>162549</v>
      </c>
      <c r="G76" s="122">
        <v>24902</v>
      </c>
      <c r="H76" s="122">
        <v>62840</v>
      </c>
      <c r="I76" s="122">
        <v>0</v>
      </c>
      <c r="J76" s="122">
        <v>16727</v>
      </c>
      <c r="K76" s="122">
        <v>16727</v>
      </c>
      <c r="L76" s="122">
        <v>185650</v>
      </c>
      <c r="M76" s="122">
        <v>162549</v>
      </c>
      <c r="N76" s="122">
        <v>24902</v>
      </c>
      <c r="O76" s="122">
        <v>62876</v>
      </c>
      <c r="P76" s="122">
        <v>0</v>
      </c>
      <c r="Q76" s="122">
        <v>24967</v>
      </c>
      <c r="R76" s="122">
        <v>24967</v>
      </c>
      <c r="S76" s="134">
        <f t="shared" si="2"/>
        <v>0.87820651351760204</v>
      </c>
      <c r="T76" s="134">
        <f t="shared" si="2"/>
        <v>0.13453849977308582</v>
      </c>
      <c r="U76" s="134">
        <f t="shared" si="2"/>
        <v>0.33950683984180841</v>
      </c>
      <c r="V76" s="134">
        <f t="shared" si="2"/>
        <v>0</v>
      </c>
      <c r="W76" s="134">
        <f t="shared" si="2"/>
        <v>9.037127482549219E-2</v>
      </c>
      <c r="X76" s="134">
        <f t="shared" si="2"/>
        <v>9.037127482549219E-2</v>
      </c>
      <c r="Y76" s="134">
        <f t="shared" si="3"/>
        <v>0.87556692701319683</v>
      </c>
      <c r="Z76" s="134">
        <f t="shared" si="3"/>
        <v>0.13413412335039052</v>
      </c>
      <c r="AA76" s="134">
        <f t="shared" si="3"/>
        <v>0.33868031241583624</v>
      </c>
      <c r="AB76" s="134">
        <f t="shared" si="3"/>
        <v>0</v>
      </c>
      <c r="AC76" s="134">
        <f t="shared" si="3"/>
        <v>0.13448424454618907</v>
      </c>
      <c r="AD76" s="134">
        <f t="shared" si="3"/>
        <v>0.13448424454618907</v>
      </c>
    </row>
    <row r="77" spans="1:30">
      <c r="A77" s="120" t="s">
        <v>384</v>
      </c>
      <c r="B77" s="120">
        <v>3710</v>
      </c>
      <c r="C77" s="120" t="s">
        <v>183</v>
      </c>
      <c r="D77" s="121">
        <v>62</v>
      </c>
      <c r="E77" s="121">
        <v>54908</v>
      </c>
      <c r="F77" s="121">
        <v>54862</v>
      </c>
      <c r="G77" s="121">
        <v>4576</v>
      </c>
      <c r="H77" s="121">
        <v>8042</v>
      </c>
      <c r="I77" s="121">
        <v>390</v>
      </c>
      <c r="J77" s="121">
        <v>9698</v>
      </c>
      <c r="K77" s="121">
        <v>9698</v>
      </c>
      <c r="L77" s="121">
        <v>56489</v>
      </c>
      <c r="M77" s="121">
        <v>54862</v>
      </c>
      <c r="N77" s="121">
        <v>4576</v>
      </c>
      <c r="O77" s="121">
        <v>8788</v>
      </c>
      <c r="P77" s="121">
        <v>-80</v>
      </c>
      <c r="Q77" s="121">
        <v>11809</v>
      </c>
      <c r="R77" s="121">
        <v>11809</v>
      </c>
      <c r="S77" s="133">
        <f t="shared" si="2"/>
        <v>0.99916223501129164</v>
      </c>
      <c r="T77" s="133">
        <f t="shared" si="2"/>
        <v>8.3339404094121078E-2</v>
      </c>
      <c r="U77" s="133">
        <f t="shared" si="2"/>
        <v>0.14646317476506157</v>
      </c>
      <c r="V77" s="133">
        <f t="shared" si="2"/>
        <v>7.1027901216580459E-3</v>
      </c>
      <c r="W77" s="133">
        <f t="shared" si="2"/>
        <v>0.17662271435856342</v>
      </c>
      <c r="X77" s="133">
        <f t="shared" si="2"/>
        <v>0.17662271435856342</v>
      </c>
      <c r="Y77" s="133">
        <f t="shared" si="3"/>
        <v>0.97119793234080976</v>
      </c>
      <c r="Z77" s="133">
        <f t="shared" si="3"/>
        <v>8.1006921701570214E-2</v>
      </c>
      <c r="AA77" s="133">
        <f t="shared" si="3"/>
        <v>0.15557011099506099</v>
      </c>
      <c r="AB77" s="133">
        <f t="shared" si="3"/>
        <v>-1.4162049248526262E-3</v>
      </c>
      <c r="AC77" s="133">
        <f t="shared" si="3"/>
        <v>0.20904954946980828</v>
      </c>
      <c r="AD77" s="133">
        <f t="shared" si="3"/>
        <v>0.20904954946980828</v>
      </c>
    </row>
    <row r="78" spans="1:30">
      <c r="A78" s="29" t="s">
        <v>385</v>
      </c>
      <c r="B78" s="29">
        <v>3506</v>
      </c>
      <c r="C78" s="29" t="s">
        <v>179</v>
      </c>
      <c r="D78" s="122">
        <v>58</v>
      </c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</row>
    <row r="79" spans="1:30">
      <c r="A79" s="120" t="s">
        <v>386</v>
      </c>
      <c r="B79" s="120">
        <v>6611</v>
      </c>
      <c r="C79" s="120" t="s">
        <v>215</v>
      </c>
      <c r="D79" s="121">
        <v>55</v>
      </c>
      <c r="E79" s="121">
        <v>40658.6</v>
      </c>
      <c r="F79" s="121">
        <v>40419</v>
      </c>
      <c r="G79" s="121">
        <v>5553.6</v>
      </c>
      <c r="H79" s="121">
        <v>18840.999999999996</v>
      </c>
      <c r="I79" s="121">
        <v>-14.099999999999909</v>
      </c>
      <c r="J79" s="121">
        <v>4266.8</v>
      </c>
      <c r="K79" s="121">
        <v>4266.8</v>
      </c>
      <c r="L79" s="121">
        <v>40658.6</v>
      </c>
      <c r="M79" s="121">
        <v>40419</v>
      </c>
      <c r="N79" s="121">
        <v>5553.6</v>
      </c>
      <c r="O79" s="121">
        <v>18840.999999999996</v>
      </c>
      <c r="P79" s="121">
        <v>-14.099999999999909</v>
      </c>
      <c r="Q79" s="121">
        <v>4266.8</v>
      </c>
      <c r="R79" s="121">
        <v>4266.8</v>
      </c>
      <c r="S79" s="133">
        <f t="shared" ref="S79:X80" si="4">F79/$E79</f>
        <v>0.99410702778747917</v>
      </c>
      <c r="T79" s="133">
        <f t="shared" si="4"/>
        <v>0.13659102871225276</v>
      </c>
      <c r="U79" s="133">
        <f t="shared" si="4"/>
        <v>0.46339519806387819</v>
      </c>
      <c r="V79" s="133">
        <f t="shared" si="4"/>
        <v>-3.467901009872428E-4</v>
      </c>
      <c r="W79" s="133">
        <f t="shared" si="4"/>
        <v>0.10494212786470759</v>
      </c>
      <c r="X79" s="133">
        <f t="shared" si="4"/>
        <v>0.10494212786470759</v>
      </c>
      <c r="Y79" s="133">
        <f t="shared" ref="Y79:AD80" si="5">M79/$L79</f>
        <v>0.99410702778747917</v>
      </c>
      <c r="Z79" s="133">
        <f t="shared" si="5"/>
        <v>0.13659102871225276</v>
      </c>
      <c r="AA79" s="133">
        <f t="shared" si="5"/>
        <v>0.46339519806387819</v>
      </c>
      <c r="AB79" s="133">
        <f t="shared" si="5"/>
        <v>-3.467901009872428E-4</v>
      </c>
      <c r="AC79" s="133">
        <f t="shared" si="5"/>
        <v>0.10494212786470759</v>
      </c>
      <c r="AD79" s="133">
        <f t="shared" si="5"/>
        <v>0.10494212786470759</v>
      </c>
    </row>
    <row r="80" spans="1:30">
      <c r="A80" s="29" t="s">
        <v>387</v>
      </c>
      <c r="B80" s="29">
        <v>4901</v>
      </c>
      <c r="C80" s="29" t="s">
        <v>194</v>
      </c>
      <c r="D80" s="122">
        <v>40</v>
      </c>
      <c r="E80" s="122">
        <v>52328</v>
      </c>
      <c r="F80" s="122">
        <v>42581</v>
      </c>
      <c r="G80" s="122">
        <v>5859</v>
      </c>
      <c r="H80" s="122">
        <v>13208</v>
      </c>
      <c r="I80" s="122">
        <v>10456</v>
      </c>
      <c r="J80" s="122">
        <v>11813</v>
      </c>
      <c r="K80" s="122">
        <v>11813</v>
      </c>
      <c r="L80" s="122">
        <v>55762</v>
      </c>
      <c r="M80" s="122">
        <v>42581</v>
      </c>
      <c r="N80" s="122">
        <v>5859</v>
      </c>
      <c r="O80" s="122">
        <v>13937</v>
      </c>
      <c r="P80" s="122">
        <v>7738</v>
      </c>
      <c r="Q80" s="122">
        <v>11813</v>
      </c>
      <c r="R80" s="122">
        <v>11813</v>
      </c>
      <c r="S80" s="134">
        <f t="shared" si="4"/>
        <v>0.81373260969270755</v>
      </c>
      <c r="T80" s="134">
        <f t="shared" si="4"/>
        <v>0.11196682464454977</v>
      </c>
      <c r="U80" s="134">
        <f t="shared" si="4"/>
        <v>0.25240788870203335</v>
      </c>
      <c r="V80" s="134">
        <f t="shared" si="4"/>
        <v>0.1998165418131784</v>
      </c>
      <c r="W80" s="134">
        <f t="shared" si="4"/>
        <v>0.22574912092952149</v>
      </c>
      <c r="X80" s="134">
        <f t="shared" si="4"/>
        <v>0.22574912092952149</v>
      </c>
      <c r="Y80" s="134">
        <f t="shared" si="5"/>
        <v>0.76362038664323373</v>
      </c>
      <c r="Z80" s="134">
        <f t="shared" si="5"/>
        <v>0.10507155410494602</v>
      </c>
      <c r="AA80" s="134">
        <f t="shared" si="5"/>
        <v>0.24993723324127542</v>
      </c>
      <c r="AB80" s="134">
        <f t="shared" si="5"/>
        <v>0.13876833686022738</v>
      </c>
      <c r="AC80" s="134">
        <f t="shared" si="5"/>
        <v>0.21184677737527349</v>
      </c>
      <c r="AD80" s="134">
        <f t="shared" si="5"/>
        <v>0.21184677737527349</v>
      </c>
    </row>
    <row r="81" spans="1:30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</row>
    <row r="82" spans="1:30">
      <c r="A82" s="29"/>
      <c r="B82" s="29"/>
      <c r="C82" s="29"/>
      <c r="D82" s="123">
        <f>SUM(D9:D80)</f>
        <v>356991</v>
      </c>
      <c r="E82" s="123">
        <f t="shared" ref="E82:R82" si="6">SUM(E9:E80)</f>
        <v>335079716.19999999</v>
      </c>
      <c r="F82" s="123">
        <f t="shared" si="6"/>
        <v>285272904.40000004</v>
      </c>
      <c r="G82" s="123">
        <f t="shared" si="6"/>
        <v>184715305.40000001</v>
      </c>
      <c r="H82" s="123">
        <f t="shared" si="6"/>
        <v>38013839.199999996</v>
      </c>
      <c r="I82" s="123">
        <f t="shared" si="6"/>
        <v>-41333343.200000003</v>
      </c>
      <c r="J82" s="123">
        <f t="shared" si="6"/>
        <v>258220910.70000002</v>
      </c>
      <c r="K82" s="123">
        <f t="shared" si="6"/>
        <v>355235813.40000004</v>
      </c>
      <c r="L82" s="123">
        <f t="shared" si="6"/>
        <v>430098011.70000005</v>
      </c>
      <c r="M82" s="123">
        <f t="shared" si="6"/>
        <v>284192508.30000001</v>
      </c>
      <c r="N82" s="123">
        <f t="shared" si="6"/>
        <v>208875798.29999998</v>
      </c>
      <c r="O82" s="123">
        <f t="shared" si="6"/>
        <v>77070078.200000003</v>
      </c>
      <c r="P82" s="123">
        <f t="shared" si="6"/>
        <v>-71711100.299999997</v>
      </c>
      <c r="Q82" s="123">
        <f t="shared" si="6"/>
        <v>516561534.69999993</v>
      </c>
      <c r="R82" s="123">
        <f t="shared" si="6"/>
        <v>634055899.60000002</v>
      </c>
      <c r="S82" s="135">
        <f t="shared" ref="S82:X82" si="7">F82/$E82</f>
        <v>0.85135832044733017</v>
      </c>
      <c r="T82" s="135">
        <f t="shared" si="7"/>
        <v>0.55125779469667591</v>
      </c>
      <c r="U82" s="135">
        <f t="shared" si="7"/>
        <v>0.1134471511170511</v>
      </c>
      <c r="V82" s="135">
        <f t="shared" si="7"/>
        <v>-0.12335376091619121</v>
      </c>
      <c r="W82" s="135">
        <f t="shared" si="7"/>
        <v>0.77062531157772307</v>
      </c>
      <c r="X82" s="135">
        <f t="shared" si="7"/>
        <v>1.0601531403589033</v>
      </c>
      <c r="Y82" s="135">
        <f t="shared" ref="Y82:AD82" si="8">M82/$L82</f>
        <v>0.66076219970583971</v>
      </c>
      <c r="Z82" s="135">
        <f t="shared" si="8"/>
        <v>0.48564697491718251</v>
      </c>
      <c r="AA82" s="135">
        <f t="shared" si="8"/>
        <v>0.17919189604102975</v>
      </c>
      <c r="AB82" s="135">
        <f t="shared" si="8"/>
        <v>-0.16673199677570141</v>
      </c>
      <c r="AC82" s="135">
        <f t="shared" si="8"/>
        <v>1.2010321383682878</v>
      </c>
      <c r="AD82" s="135">
        <f t="shared" si="8"/>
        <v>1.4742125802763852</v>
      </c>
    </row>
  </sheetData>
  <mergeCells count="2">
    <mergeCell ref="S4:X4"/>
    <mergeCell ref="Y4:AD4"/>
  </mergeCells>
  <hyperlinks>
    <hyperlink ref="C1" location="Efnisyfirlit!A1" display="Efnisyfirlit" xr:uid="{F8B03660-CF9E-435B-B651-50C07227068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C8F1-464E-4FDD-833B-12F98798B3C1}">
  <dimension ref="A1:AB83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6.33203125" hidden="1" customWidth="1"/>
    <col min="3" max="3" width="22.88671875" customWidth="1"/>
    <col min="4" max="4" width="8.6640625" customWidth="1"/>
    <col min="5" max="16" width="12.6640625" hidden="1" customWidth="1"/>
    <col min="17" max="17" width="10.6640625" customWidth="1"/>
    <col min="18" max="18" width="12.109375" customWidth="1"/>
    <col min="19" max="19" width="10.88671875" customWidth="1"/>
    <col min="20" max="20" width="10.33203125" customWidth="1"/>
    <col min="21" max="21" width="9.33203125" customWidth="1"/>
    <col min="22" max="22" width="10.33203125" customWidth="1"/>
    <col min="23" max="23" width="11" customWidth="1"/>
    <col min="24" max="24" width="12.33203125" customWidth="1"/>
    <col min="25" max="25" width="11.109375" customWidth="1"/>
    <col min="26" max="26" width="9.44140625" customWidth="1"/>
    <col min="27" max="27" width="9" customWidth="1"/>
    <col min="28" max="28" width="10" customWidth="1"/>
  </cols>
  <sheetData>
    <row r="1" spans="1:28">
      <c r="C1" s="298" t="s">
        <v>1290</v>
      </c>
    </row>
    <row r="2" spans="1:28" ht="15.6">
      <c r="Q2" s="3" t="s">
        <v>424</v>
      </c>
      <c r="W2" s="3" t="s">
        <v>425</v>
      </c>
    </row>
    <row r="4" spans="1:28">
      <c r="C4" s="16" t="s">
        <v>301</v>
      </c>
      <c r="Q4" s="318" t="s">
        <v>23</v>
      </c>
      <c r="R4" s="319"/>
      <c r="S4" s="319"/>
      <c r="T4" s="319"/>
      <c r="U4" s="319"/>
      <c r="V4" s="320"/>
      <c r="W4" s="318" t="s">
        <v>24</v>
      </c>
      <c r="X4" s="319"/>
      <c r="Y4" s="319"/>
      <c r="Z4" s="319"/>
      <c r="AA4" s="319"/>
      <c r="AB4" s="320"/>
    </row>
    <row r="5" spans="1:28">
      <c r="Q5" s="84"/>
      <c r="R5" s="84" t="s">
        <v>411</v>
      </c>
      <c r="S5" s="95" t="s">
        <v>17</v>
      </c>
      <c r="T5" s="136"/>
      <c r="U5" s="84"/>
      <c r="V5" s="95"/>
      <c r="W5" s="84"/>
      <c r="X5" s="84" t="s">
        <v>411</v>
      </c>
      <c r="Y5" s="95" t="s">
        <v>17</v>
      </c>
      <c r="Z5" s="84"/>
      <c r="AA5" s="84"/>
      <c r="AB5" s="95"/>
    </row>
    <row r="6" spans="1:28">
      <c r="E6" t="s">
        <v>23</v>
      </c>
      <c r="K6" t="s">
        <v>413</v>
      </c>
      <c r="Q6" s="83"/>
      <c r="R6" s="83" t="s">
        <v>414</v>
      </c>
      <c r="S6" s="97" t="s">
        <v>426</v>
      </c>
      <c r="T6" s="42" t="s">
        <v>427</v>
      </c>
      <c r="U6" s="83" t="s">
        <v>428</v>
      </c>
      <c r="V6" s="97" t="s">
        <v>429</v>
      </c>
      <c r="W6" s="83"/>
      <c r="X6" s="83" t="s">
        <v>414</v>
      </c>
      <c r="Y6" s="97" t="s">
        <v>426</v>
      </c>
      <c r="Z6" s="83" t="s">
        <v>427</v>
      </c>
      <c r="AA6" s="83" t="s">
        <v>428</v>
      </c>
      <c r="AB6" s="97" t="s">
        <v>429</v>
      </c>
    </row>
    <row r="7" spans="1:28">
      <c r="D7" t="s">
        <v>306</v>
      </c>
      <c r="E7" s="130"/>
      <c r="F7" s="130"/>
      <c r="G7" s="130"/>
      <c r="H7" s="130"/>
      <c r="I7" s="130"/>
      <c r="J7" s="130"/>
      <c r="K7" s="131"/>
      <c r="L7" s="131"/>
      <c r="M7" s="131"/>
      <c r="N7" s="131"/>
      <c r="O7" s="131"/>
      <c r="P7" s="131"/>
      <c r="Q7" s="87" t="s">
        <v>29</v>
      </c>
      <c r="R7" s="87" t="s">
        <v>419</v>
      </c>
      <c r="S7" s="99" t="s">
        <v>430</v>
      </c>
      <c r="T7" s="87" t="s">
        <v>75</v>
      </c>
      <c r="U7" s="87" t="s">
        <v>75</v>
      </c>
      <c r="V7" s="99" t="s">
        <v>431</v>
      </c>
      <c r="W7" s="87" t="s">
        <v>29</v>
      </c>
      <c r="X7" s="87" t="s">
        <v>419</v>
      </c>
      <c r="Y7" s="99" t="s">
        <v>430</v>
      </c>
      <c r="Z7" s="87" t="s">
        <v>75</v>
      </c>
      <c r="AA7" s="87" t="s">
        <v>75</v>
      </c>
      <c r="AB7" s="99" t="s">
        <v>431</v>
      </c>
    </row>
    <row r="8" spans="1:28" ht="8.4" customHeight="1">
      <c r="E8" t="s">
        <v>29</v>
      </c>
      <c r="F8" t="s">
        <v>423</v>
      </c>
      <c r="G8" t="s">
        <v>432</v>
      </c>
      <c r="H8" t="s">
        <v>36</v>
      </c>
      <c r="I8" t="s">
        <v>38</v>
      </c>
      <c r="J8" t="s">
        <v>39</v>
      </c>
      <c r="K8" t="s">
        <v>29</v>
      </c>
      <c r="L8" t="s">
        <v>423</v>
      </c>
      <c r="M8" t="s">
        <v>432</v>
      </c>
      <c r="N8" t="s">
        <v>36</v>
      </c>
      <c r="O8" t="s">
        <v>38</v>
      </c>
      <c r="P8" t="s">
        <v>39</v>
      </c>
    </row>
    <row r="9" spans="1:28">
      <c r="A9" s="120" t="s">
        <v>315</v>
      </c>
      <c r="B9" s="120">
        <v>0</v>
      </c>
      <c r="C9" s="120" t="s">
        <v>19</v>
      </c>
      <c r="D9" s="121">
        <v>128793</v>
      </c>
      <c r="E9" s="121">
        <v>119791638.70000002</v>
      </c>
      <c r="F9" s="121">
        <v>67884819.299999997</v>
      </c>
      <c r="G9" s="121">
        <v>46726210</v>
      </c>
      <c r="H9" s="121">
        <v>-455100.39999999979</v>
      </c>
      <c r="I9" s="121">
        <v>0</v>
      </c>
      <c r="J9" s="121">
        <v>4725509.0000000214</v>
      </c>
      <c r="K9" s="121">
        <v>179967770.20000002</v>
      </c>
      <c r="L9" s="121">
        <v>81871355.599999994</v>
      </c>
      <c r="M9" s="121">
        <v>70988407.700000003</v>
      </c>
      <c r="N9" s="121">
        <v>-18103013.300000001</v>
      </c>
      <c r="O9" s="121">
        <v>3336658.1999999997</v>
      </c>
      <c r="P9" s="121">
        <v>12341651.800000004</v>
      </c>
      <c r="Q9" s="121">
        <f t="shared" ref="Q9:AB30" si="0">(E9/$D9)*1000</f>
        <v>930109.85612572136</v>
      </c>
      <c r="R9" s="121">
        <f t="shared" si="0"/>
        <v>527084.69637324999</v>
      </c>
      <c r="S9" s="121">
        <f t="shared" si="0"/>
        <v>362800.85097792582</v>
      </c>
      <c r="T9" s="121">
        <f t="shared" si="0"/>
        <v>-3533.5802411621735</v>
      </c>
      <c r="U9" s="121">
        <f t="shared" si="0"/>
        <v>0</v>
      </c>
      <c r="V9" s="121">
        <f t="shared" si="0"/>
        <v>36690.728533383197</v>
      </c>
      <c r="W9" s="121">
        <f t="shared" si="0"/>
        <v>1397341.2390424947</v>
      </c>
      <c r="X9" s="121">
        <f t="shared" si="0"/>
        <v>635681.71872694942</v>
      </c>
      <c r="Y9" s="121">
        <f t="shared" si="0"/>
        <v>551182.18924941577</v>
      </c>
      <c r="Z9" s="121">
        <f t="shared" si="0"/>
        <v>-140558.98457214289</v>
      </c>
      <c r="AA9" s="121">
        <f t="shared" si="0"/>
        <v>25907.139363164144</v>
      </c>
      <c r="AB9" s="121">
        <f t="shared" si="0"/>
        <v>95825.485857150648</v>
      </c>
    </row>
    <row r="10" spans="1:28">
      <c r="A10" s="29" t="s">
        <v>316</v>
      </c>
      <c r="B10" s="29">
        <v>1000</v>
      </c>
      <c r="C10" s="29" t="s">
        <v>167</v>
      </c>
      <c r="D10" s="122">
        <v>36975</v>
      </c>
      <c r="E10" s="122">
        <v>30533166</v>
      </c>
      <c r="F10" s="122">
        <v>17407916</v>
      </c>
      <c r="G10" s="122">
        <v>10874153</v>
      </c>
      <c r="H10" s="122">
        <v>-1484395</v>
      </c>
      <c r="I10" s="122">
        <v>409015</v>
      </c>
      <c r="J10" s="122">
        <v>1175717</v>
      </c>
      <c r="K10" s="122">
        <v>32141901</v>
      </c>
      <c r="L10" s="122">
        <v>17496945</v>
      </c>
      <c r="M10" s="122">
        <v>11768499</v>
      </c>
      <c r="N10" s="122">
        <v>-2012134</v>
      </c>
      <c r="O10" s="122">
        <v>427759</v>
      </c>
      <c r="P10" s="122">
        <v>1292082</v>
      </c>
      <c r="Q10" s="122">
        <f t="shared" si="0"/>
        <v>825778.66125760647</v>
      </c>
      <c r="R10" s="122">
        <f t="shared" si="0"/>
        <v>470802.32589587558</v>
      </c>
      <c r="S10" s="122">
        <f t="shared" si="0"/>
        <v>294094.739688979</v>
      </c>
      <c r="T10" s="122">
        <f t="shared" si="0"/>
        <v>-40145.909398242053</v>
      </c>
      <c r="U10" s="122">
        <f t="shared" si="0"/>
        <v>11061.933739012848</v>
      </c>
      <c r="V10" s="122">
        <f t="shared" si="0"/>
        <v>31797.62001352265</v>
      </c>
      <c r="W10" s="122">
        <f t="shared" si="0"/>
        <v>869287.38336713996</v>
      </c>
      <c r="X10" s="122">
        <f t="shared" si="0"/>
        <v>473210.14198782964</v>
      </c>
      <c r="Y10" s="122">
        <f t="shared" si="0"/>
        <v>318282.5963488844</v>
      </c>
      <c r="Z10" s="122">
        <f t="shared" si="0"/>
        <v>-54418.769438810006</v>
      </c>
      <c r="AA10" s="122">
        <f t="shared" si="0"/>
        <v>11568.870858688304</v>
      </c>
      <c r="AB10" s="122">
        <f t="shared" si="0"/>
        <v>34944.746450304257</v>
      </c>
    </row>
    <row r="11" spans="1:28">
      <c r="A11" s="120" t="s">
        <v>317</v>
      </c>
      <c r="B11" s="120">
        <v>1400</v>
      </c>
      <c r="C11" s="120" t="s">
        <v>170</v>
      </c>
      <c r="D11" s="121">
        <v>29799</v>
      </c>
      <c r="E11" s="121">
        <v>24887589</v>
      </c>
      <c r="F11" s="121">
        <v>13420165</v>
      </c>
      <c r="G11" s="121">
        <v>9483687</v>
      </c>
      <c r="H11" s="121">
        <v>-1493504</v>
      </c>
      <c r="I11" s="121">
        <v>0</v>
      </c>
      <c r="J11" s="121">
        <v>490233</v>
      </c>
      <c r="K11" s="121">
        <v>26811533</v>
      </c>
      <c r="L11" s="121">
        <v>13734846</v>
      </c>
      <c r="M11" s="121">
        <v>10123420</v>
      </c>
      <c r="N11" s="121">
        <v>-1824062</v>
      </c>
      <c r="O11" s="121">
        <v>0</v>
      </c>
      <c r="P11" s="121">
        <v>1129205</v>
      </c>
      <c r="Q11" s="121">
        <f t="shared" si="0"/>
        <v>835182.01953085675</v>
      </c>
      <c r="R11" s="121">
        <f t="shared" si="0"/>
        <v>450356.2200073828</v>
      </c>
      <c r="S11" s="121">
        <f t="shared" si="0"/>
        <v>318255.20990637265</v>
      </c>
      <c r="T11" s="121">
        <f t="shared" si="0"/>
        <v>-50119.265747172729</v>
      </c>
      <c r="U11" s="121">
        <f t="shared" si="0"/>
        <v>0</v>
      </c>
      <c r="V11" s="121">
        <f t="shared" si="0"/>
        <v>16451.323869928521</v>
      </c>
      <c r="W11" s="121">
        <f t="shared" si="0"/>
        <v>899746.06530420482</v>
      </c>
      <c r="X11" s="121">
        <f t="shared" si="0"/>
        <v>460916.33947447903</v>
      </c>
      <c r="Y11" s="121">
        <f t="shared" si="0"/>
        <v>339723.48065371322</v>
      </c>
      <c r="Z11" s="121">
        <f t="shared" si="0"/>
        <v>-61212.188328467397</v>
      </c>
      <c r="AA11" s="121">
        <f t="shared" si="0"/>
        <v>0</v>
      </c>
      <c r="AB11" s="121">
        <f t="shared" si="0"/>
        <v>37894.056847545224</v>
      </c>
    </row>
    <row r="12" spans="1:28">
      <c r="A12" s="29" t="s">
        <v>318</v>
      </c>
      <c r="B12" s="29">
        <v>6000</v>
      </c>
      <c r="C12" s="29" t="s">
        <v>204</v>
      </c>
      <c r="D12" s="122">
        <v>18925</v>
      </c>
      <c r="E12" s="122">
        <v>19027070</v>
      </c>
      <c r="F12" s="122">
        <v>12053399</v>
      </c>
      <c r="G12" s="122">
        <v>6795586</v>
      </c>
      <c r="H12" s="122">
        <v>-561907</v>
      </c>
      <c r="I12" s="122">
        <v>0</v>
      </c>
      <c r="J12" s="122">
        <v>-383822</v>
      </c>
      <c r="K12" s="122">
        <v>25606103</v>
      </c>
      <c r="L12" s="122">
        <v>15105842</v>
      </c>
      <c r="M12" s="122">
        <v>8881760</v>
      </c>
      <c r="N12" s="122">
        <v>-1192414</v>
      </c>
      <c r="O12" s="122">
        <v>-48650</v>
      </c>
      <c r="P12" s="122">
        <v>377437</v>
      </c>
      <c r="Q12" s="122">
        <f t="shared" si="0"/>
        <v>1005393.3949801849</v>
      </c>
      <c r="R12" s="122">
        <f t="shared" si="0"/>
        <v>636903.51387054159</v>
      </c>
      <c r="S12" s="122">
        <f t="shared" si="0"/>
        <v>359079.84147952445</v>
      </c>
      <c r="T12" s="122">
        <f t="shared" si="0"/>
        <v>-29691.254953764863</v>
      </c>
      <c r="U12" s="122">
        <f t="shared" si="0"/>
        <v>0</v>
      </c>
      <c r="V12" s="122">
        <f t="shared" si="0"/>
        <v>-20281.215323645971</v>
      </c>
      <c r="W12" s="122">
        <f t="shared" si="0"/>
        <v>1353030.5416116249</v>
      </c>
      <c r="X12" s="122">
        <f t="shared" si="0"/>
        <v>798195.08586525766</v>
      </c>
      <c r="Y12" s="122">
        <f t="shared" si="0"/>
        <v>469313.60634081904</v>
      </c>
      <c r="Z12" s="122">
        <f t="shared" si="0"/>
        <v>-63007.344782034343</v>
      </c>
      <c r="AA12" s="122">
        <f t="shared" si="0"/>
        <v>-2570.673712021136</v>
      </c>
      <c r="AB12" s="122">
        <f t="shared" si="0"/>
        <v>19943.830911492736</v>
      </c>
    </row>
    <row r="13" spans="1:28">
      <c r="A13" s="120" t="s">
        <v>319</v>
      </c>
      <c r="B13" s="120">
        <v>2000</v>
      </c>
      <c r="C13" s="120" t="s">
        <v>173</v>
      </c>
      <c r="D13" s="121">
        <v>18920</v>
      </c>
      <c r="E13" s="121">
        <v>15662169</v>
      </c>
      <c r="F13" s="121">
        <v>7191297</v>
      </c>
      <c r="G13" s="121">
        <v>5431995</v>
      </c>
      <c r="H13" s="121">
        <v>-362134</v>
      </c>
      <c r="I13" s="121">
        <v>0</v>
      </c>
      <c r="J13" s="121">
        <v>2676743</v>
      </c>
      <c r="K13" s="121">
        <v>23187382</v>
      </c>
      <c r="L13" s="121">
        <v>8643745</v>
      </c>
      <c r="M13" s="121">
        <v>9482655</v>
      </c>
      <c r="N13" s="121">
        <v>-2212223</v>
      </c>
      <c r="O13" s="121">
        <v>-475254</v>
      </c>
      <c r="P13" s="121">
        <v>2373505</v>
      </c>
      <c r="Q13" s="121">
        <f t="shared" si="0"/>
        <v>827810.20084566588</v>
      </c>
      <c r="R13" s="121">
        <f t="shared" si="0"/>
        <v>380089.69344608882</v>
      </c>
      <c r="S13" s="121">
        <f t="shared" si="0"/>
        <v>287103.32980972517</v>
      </c>
      <c r="T13" s="121">
        <f t="shared" si="0"/>
        <v>-19140.274841437629</v>
      </c>
      <c r="U13" s="121">
        <f t="shared" si="0"/>
        <v>0</v>
      </c>
      <c r="V13" s="121">
        <f t="shared" si="0"/>
        <v>141476.90274841437</v>
      </c>
      <c r="W13" s="121">
        <f t="shared" si="0"/>
        <v>1225548.731501057</v>
      </c>
      <c r="X13" s="121">
        <f t="shared" si="0"/>
        <v>456857.5581395349</v>
      </c>
      <c r="Y13" s="121">
        <f t="shared" si="0"/>
        <v>501197.41014799156</v>
      </c>
      <c r="Z13" s="121">
        <f t="shared" si="0"/>
        <v>-116925.10570824525</v>
      </c>
      <c r="AA13" s="121">
        <f t="shared" si="0"/>
        <v>-25119.133192389007</v>
      </c>
      <c r="AB13" s="121">
        <f t="shared" si="0"/>
        <v>125449.52431289641</v>
      </c>
    </row>
    <row r="14" spans="1:28">
      <c r="A14" s="29" t="s">
        <v>320</v>
      </c>
      <c r="B14" s="29">
        <v>1300</v>
      </c>
      <c r="C14" s="29" t="s">
        <v>169</v>
      </c>
      <c r="D14" s="122">
        <v>16299</v>
      </c>
      <c r="E14" s="122">
        <v>14272291</v>
      </c>
      <c r="F14" s="122">
        <v>6975032</v>
      </c>
      <c r="G14" s="122">
        <v>6469553</v>
      </c>
      <c r="H14" s="122">
        <v>-385749</v>
      </c>
      <c r="I14" s="122">
        <v>0</v>
      </c>
      <c r="J14" s="122">
        <v>441957</v>
      </c>
      <c r="K14" s="122">
        <v>15116286</v>
      </c>
      <c r="L14" s="122">
        <v>7079382</v>
      </c>
      <c r="M14" s="122">
        <v>6779415</v>
      </c>
      <c r="N14" s="122">
        <v>-451672</v>
      </c>
      <c r="O14" s="122">
        <v>0</v>
      </c>
      <c r="P14" s="122">
        <v>805817</v>
      </c>
      <c r="Q14" s="122">
        <f t="shared" si="0"/>
        <v>875654.39597521327</v>
      </c>
      <c r="R14" s="122">
        <f t="shared" si="0"/>
        <v>427942.32775016874</v>
      </c>
      <c r="S14" s="122">
        <f t="shared" si="0"/>
        <v>396929.44352414261</v>
      </c>
      <c r="T14" s="122">
        <f t="shared" si="0"/>
        <v>-23667.03478741027</v>
      </c>
      <c r="U14" s="122">
        <f t="shared" si="0"/>
        <v>0</v>
      </c>
      <c r="V14" s="122">
        <f t="shared" si="0"/>
        <v>27115.589913491625</v>
      </c>
      <c r="W14" s="122">
        <f t="shared" si="0"/>
        <v>927436.40714154241</v>
      </c>
      <c r="X14" s="122">
        <f t="shared" si="0"/>
        <v>434344.56101601326</v>
      </c>
      <c r="Y14" s="122">
        <f t="shared" si="0"/>
        <v>415940.54849990795</v>
      </c>
      <c r="Z14" s="122">
        <f t="shared" si="0"/>
        <v>-27711.638750843609</v>
      </c>
      <c r="AA14" s="122">
        <f t="shared" si="0"/>
        <v>0</v>
      </c>
      <c r="AB14" s="122">
        <f t="shared" si="0"/>
        <v>49439.65887477759</v>
      </c>
    </row>
    <row r="15" spans="1:28">
      <c r="A15" s="120" t="s">
        <v>321</v>
      </c>
      <c r="B15" s="120">
        <v>1604</v>
      </c>
      <c r="C15" s="120" t="s">
        <v>171</v>
      </c>
      <c r="D15" s="121">
        <v>11463</v>
      </c>
      <c r="E15" s="121">
        <v>10484492</v>
      </c>
      <c r="F15" s="121">
        <v>4820965</v>
      </c>
      <c r="G15" s="121">
        <v>4506426</v>
      </c>
      <c r="H15" s="121">
        <v>-453968</v>
      </c>
      <c r="I15" s="121">
        <v>0</v>
      </c>
      <c r="J15" s="121">
        <v>703133</v>
      </c>
      <c r="K15" s="121">
        <v>11251630</v>
      </c>
      <c r="L15" s="121">
        <v>4849791</v>
      </c>
      <c r="M15" s="121">
        <v>5014488</v>
      </c>
      <c r="N15" s="121">
        <v>-554976</v>
      </c>
      <c r="O15" s="121">
        <v>-20412</v>
      </c>
      <c r="P15" s="121">
        <v>811963</v>
      </c>
      <c r="Q15" s="121">
        <f t="shared" si="0"/>
        <v>914637.70391695015</v>
      </c>
      <c r="R15" s="121">
        <f t="shared" si="0"/>
        <v>420567.47797260748</v>
      </c>
      <c r="S15" s="121">
        <f t="shared" si="0"/>
        <v>393127.97696937976</v>
      </c>
      <c r="T15" s="121">
        <f t="shared" si="0"/>
        <v>-39602.896274971652</v>
      </c>
      <c r="U15" s="121">
        <f t="shared" si="0"/>
        <v>0</v>
      </c>
      <c r="V15" s="121">
        <f t="shared" si="0"/>
        <v>61339.352699991272</v>
      </c>
      <c r="W15" s="121">
        <f t="shared" si="0"/>
        <v>981560.67347116815</v>
      </c>
      <c r="X15" s="121">
        <f t="shared" si="0"/>
        <v>423082.1774404606</v>
      </c>
      <c r="Y15" s="121">
        <f t="shared" si="0"/>
        <v>437449.88222978276</v>
      </c>
      <c r="Z15" s="121">
        <f t="shared" si="0"/>
        <v>-48414.551164616591</v>
      </c>
      <c r="AA15" s="121">
        <f t="shared" si="0"/>
        <v>-1780.6856843758178</v>
      </c>
      <c r="AB15" s="121">
        <f t="shared" si="0"/>
        <v>70833.37695193231</v>
      </c>
    </row>
    <row r="16" spans="1:28">
      <c r="A16" s="29" t="s">
        <v>322</v>
      </c>
      <c r="B16" s="29">
        <v>8200</v>
      </c>
      <c r="C16" s="29" t="s">
        <v>229</v>
      </c>
      <c r="D16" s="122">
        <v>9485</v>
      </c>
      <c r="E16" s="122">
        <v>8000165</v>
      </c>
      <c r="F16" s="122">
        <v>4680950</v>
      </c>
      <c r="G16" s="122">
        <v>2972843</v>
      </c>
      <c r="H16" s="122">
        <v>-396323</v>
      </c>
      <c r="I16" s="122">
        <v>0</v>
      </c>
      <c r="J16" s="122">
        <v>-49951</v>
      </c>
      <c r="K16" s="122">
        <v>9151687</v>
      </c>
      <c r="L16" s="122">
        <v>4865805</v>
      </c>
      <c r="M16" s="122">
        <v>3395083</v>
      </c>
      <c r="N16" s="122">
        <v>-669360</v>
      </c>
      <c r="O16" s="122">
        <v>-26683</v>
      </c>
      <c r="P16" s="122">
        <v>194756</v>
      </c>
      <c r="Q16" s="122">
        <f t="shared" si="0"/>
        <v>843454.40168687399</v>
      </c>
      <c r="R16" s="122">
        <f t="shared" si="0"/>
        <v>493510.80653663678</v>
      </c>
      <c r="S16" s="122">
        <f t="shared" si="0"/>
        <v>313425.72482867684</v>
      </c>
      <c r="T16" s="122">
        <f t="shared" si="0"/>
        <v>-41784.185556141274</v>
      </c>
      <c r="U16" s="122">
        <f t="shared" si="0"/>
        <v>0</v>
      </c>
      <c r="V16" s="122">
        <f t="shared" si="0"/>
        <v>-5266.3152345809167</v>
      </c>
      <c r="W16" s="122">
        <f t="shared" si="0"/>
        <v>964858.93516078021</v>
      </c>
      <c r="X16" s="122">
        <f t="shared" si="0"/>
        <v>513000</v>
      </c>
      <c r="Y16" s="122">
        <f t="shared" si="0"/>
        <v>357942.32999472856</v>
      </c>
      <c r="Z16" s="122">
        <f t="shared" si="0"/>
        <v>-70570.374275171314</v>
      </c>
      <c r="AA16" s="122">
        <f t="shared" si="0"/>
        <v>-2813.1787032156035</v>
      </c>
      <c r="AB16" s="122">
        <f t="shared" si="0"/>
        <v>20533.052187664733</v>
      </c>
    </row>
    <row r="17" spans="1:28">
      <c r="A17" s="120" t="s">
        <v>323</v>
      </c>
      <c r="B17" s="120">
        <v>3000</v>
      </c>
      <c r="C17" s="120" t="s">
        <v>178</v>
      </c>
      <c r="D17" s="121">
        <v>7411</v>
      </c>
      <c r="E17" s="121">
        <v>6739639.1999999993</v>
      </c>
      <c r="F17" s="121">
        <v>4203912.9000000004</v>
      </c>
      <c r="G17" s="121">
        <v>1939061.0999999999</v>
      </c>
      <c r="H17" s="121">
        <v>147052.30000000002</v>
      </c>
      <c r="I17" s="121">
        <v>70817.100000000006</v>
      </c>
      <c r="J17" s="121">
        <v>814534.59999999835</v>
      </c>
      <c r="K17" s="121">
        <v>7644491.8999999994</v>
      </c>
      <c r="L17" s="121">
        <v>4967394.5</v>
      </c>
      <c r="M17" s="121">
        <v>2069692.4</v>
      </c>
      <c r="N17" s="121">
        <v>131513.20000000001</v>
      </c>
      <c r="O17" s="121">
        <v>87150.2</v>
      </c>
      <c r="P17" s="121">
        <v>826068.39999999898</v>
      </c>
      <c r="Q17" s="121">
        <f t="shared" si="0"/>
        <v>909410.22803940077</v>
      </c>
      <c r="R17" s="121">
        <f t="shared" si="0"/>
        <v>567253.12373498851</v>
      </c>
      <c r="S17" s="121">
        <f t="shared" si="0"/>
        <v>261646.35002024018</v>
      </c>
      <c r="T17" s="121">
        <f t="shared" si="0"/>
        <v>19842.436918094725</v>
      </c>
      <c r="U17" s="121">
        <f t="shared" si="0"/>
        <v>9555.6739981109167</v>
      </c>
      <c r="V17" s="121">
        <f t="shared" si="0"/>
        <v>109908.86520037759</v>
      </c>
      <c r="W17" s="121">
        <f t="shared" si="0"/>
        <v>1031506.1260288761</v>
      </c>
      <c r="X17" s="121">
        <f t="shared" si="0"/>
        <v>670273.17501012015</v>
      </c>
      <c r="Y17" s="121">
        <f t="shared" si="0"/>
        <v>279273.02658210765</v>
      </c>
      <c r="Z17" s="121">
        <f t="shared" si="0"/>
        <v>17745.675347456483</v>
      </c>
      <c r="AA17" s="121">
        <f t="shared" si="0"/>
        <v>11759.573606800701</v>
      </c>
      <c r="AB17" s="121">
        <f t="shared" si="0"/>
        <v>111465.17339090527</v>
      </c>
    </row>
    <row r="18" spans="1:28">
      <c r="A18" s="29" t="s">
        <v>324</v>
      </c>
      <c r="B18" s="29">
        <v>7300</v>
      </c>
      <c r="C18" s="29" t="s">
        <v>220</v>
      </c>
      <c r="D18" s="122">
        <v>5070</v>
      </c>
      <c r="E18" s="122">
        <v>5926418</v>
      </c>
      <c r="F18" s="122">
        <v>3456523</v>
      </c>
      <c r="G18" s="122">
        <v>1989164</v>
      </c>
      <c r="H18" s="122">
        <v>-277724</v>
      </c>
      <c r="I18" s="122">
        <v>0</v>
      </c>
      <c r="J18" s="122">
        <v>203007</v>
      </c>
      <c r="K18" s="122">
        <v>8123507</v>
      </c>
      <c r="L18" s="122">
        <v>4156534</v>
      </c>
      <c r="M18" s="122">
        <v>2872463</v>
      </c>
      <c r="N18" s="122">
        <v>-364700</v>
      </c>
      <c r="O18" s="122">
        <v>9101</v>
      </c>
      <c r="P18" s="122">
        <v>738911</v>
      </c>
      <c r="Q18" s="122">
        <f t="shared" si="0"/>
        <v>1168918.7376725839</v>
      </c>
      <c r="R18" s="122">
        <f t="shared" si="0"/>
        <v>681759.9605522682</v>
      </c>
      <c r="S18" s="122">
        <f t="shared" si="0"/>
        <v>392340.0394477318</v>
      </c>
      <c r="T18" s="122">
        <f t="shared" si="0"/>
        <v>-54777.909270216958</v>
      </c>
      <c r="U18" s="122">
        <f t="shared" si="0"/>
        <v>0</v>
      </c>
      <c r="V18" s="122">
        <f t="shared" si="0"/>
        <v>40040.82840236686</v>
      </c>
      <c r="W18" s="122">
        <f t="shared" si="0"/>
        <v>1602269.6252465483</v>
      </c>
      <c r="X18" s="122">
        <f t="shared" si="0"/>
        <v>819829.19132149906</v>
      </c>
      <c r="Y18" s="122">
        <f t="shared" si="0"/>
        <v>566560.74950690335</v>
      </c>
      <c r="Z18" s="122">
        <f t="shared" si="0"/>
        <v>-71932.938856015782</v>
      </c>
      <c r="AA18" s="122">
        <f t="shared" si="0"/>
        <v>1795.0690335305719</v>
      </c>
      <c r="AB18" s="122">
        <f t="shared" si="0"/>
        <v>145741.81459566075</v>
      </c>
    </row>
    <row r="19" spans="1:28">
      <c r="A19" s="120" t="s">
        <v>325</v>
      </c>
      <c r="B19" s="120">
        <v>1100</v>
      </c>
      <c r="C19" s="120" t="s">
        <v>168</v>
      </c>
      <c r="D19" s="121">
        <v>4664</v>
      </c>
      <c r="E19" s="121">
        <v>4057538</v>
      </c>
      <c r="F19" s="121">
        <v>2490351</v>
      </c>
      <c r="G19" s="121">
        <v>1863256</v>
      </c>
      <c r="H19" s="121">
        <v>32042</v>
      </c>
      <c r="I19" s="121">
        <v>0</v>
      </c>
      <c r="J19" s="121">
        <v>-264027</v>
      </c>
      <c r="K19" s="121">
        <v>4372424</v>
      </c>
      <c r="L19" s="121">
        <v>2536046</v>
      </c>
      <c r="M19" s="121">
        <v>1957618</v>
      </c>
      <c r="N19" s="121">
        <v>-45515</v>
      </c>
      <c r="O19" s="121">
        <v>-7043</v>
      </c>
      <c r="P19" s="121">
        <v>-173798</v>
      </c>
      <c r="Q19" s="121">
        <f t="shared" si="0"/>
        <v>869969.55403087474</v>
      </c>
      <c r="R19" s="121">
        <f t="shared" si="0"/>
        <v>533951.75814751291</v>
      </c>
      <c r="S19" s="121">
        <f t="shared" si="0"/>
        <v>399497.42710120068</v>
      </c>
      <c r="T19" s="121">
        <f t="shared" si="0"/>
        <v>6870.0686106346484</v>
      </c>
      <c r="U19" s="121">
        <f t="shared" si="0"/>
        <v>0</v>
      </c>
      <c r="V19" s="121">
        <f t="shared" si="0"/>
        <v>-56609.56260720412</v>
      </c>
      <c r="W19" s="121">
        <f t="shared" si="0"/>
        <v>937483.70497427101</v>
      </c>
      <c r="X19" s="121">
        <f t="shared" si="0"/>
        <v>543749.14236706693</v>
      </c>
      <c r="Y19" s="121">
        <f t="shared" si="0"/>
        <v>419729.41680960549</v>
      </c>
      <c r="Z19" s="121">
        <f t="shared" si="0"/>
        <v>-9758.7907375643226</v>
      </c>
      <c r="AA19" s="121">
        <f t="shared" si="0"/>
        <v>-1510.0771869639796</v>
      </c>
      <c r="AB19" s="121">
        <f t="shared" si="0"/>
        <v>-37263.722126929672</v>
      </c>
    </row>
    <row r="20" spans="1:28">
      <c r="A20" s="29" t="s">
        <v>327</v>
      </c>
      <c r="B20" s="29">
        <v>8000</v>
      </c>
      <c r="C20" s="29" t="s">
        <v>228</v>
      </c>
      <c r="D20" s="122">
        <v>4301</v>
      </c>
      <c r="E20" s="122">
        <v>3959797.9999999995</v>
      </c>
      <c r="F20" s="122">
        <v>2268231.6</v>
      </c>
      <c r="G20" s="122">
        <v>1518509.4</v>
      </c>
      <c r="H20" s="122">
        <v>168217</v>
      </c>
      <c r="I20" s="122">
        <v>0</v>
      </c>
      <c r="J20" s="122">
        <v>341273.99999999953</v>
      </c>
      <c r="K20" s="122">
        <v>5016738</v>
      </c>
      <c r="L20" s="122">
        <v>2788866.6</v>
      </c>
      <c r="M20" s="122">
        <v>1887270.4</v>
      </c>
      <c r="N20" s="122">
        <v>157306</v>
      </c>
      <c r="O20" s="122">
        <v>0</v>
      </c>
      <c r="P20" s="122">
        <v>497907</v>
      </c>
      <c r="Q20" s="122">
        <f t="shared" si="0"/>
        <v>920669.14671006741</v>
      </c>
      <c r="R20" s="122">
        <f t="shared" si="0"/>
        <v>527373.07602883049</v>
      </c>
      <c r="S20" s="122">
        <f t="shared" si="0"/>
        <v>353059.61404324573</v>
      </c>
      <c r="T20" s="122">
        <f t="shared" si="0"/>
        <v>39111.136944896534</v>
      </c>
      <c r="U20" s="122">
        <f t="shared" si="0"/>
        <v>0</v>
      </c>
      <c r="V20" s="122">
        <f t="shared" si="0"/>
        <v>79347.593582887595</v>
      </c>
      <c r="W20" s="122">
        <f t="shared" si="0"/>
        <v>1166411.997209951</v>
      </c>
      <c r="X20" s="122">
        <f t="shared" si="0"/>
        <v>648422.83189955819</v>
      </c>
      <c r="Y20" s="122">
        <f t="shared" si="0"/>
        <v>438798.04696582188</v>
      </c>
      <c r="Z20" s="122">
        <f t="shared" si="0"/>
        <v>36574.285049988379</v>
      </c>
      <c r="AA20" s="122">
        <f t="shared" si="0"/>
        <v>0</v>
      </c>
      <c r="AB20" s="122">
        <f t="shared" si="0"/>
        <v>115765.4033945594</v>
      </c>
    </row>
    <row r="21" spans="1:28">
      <c r="A21" s="120" t="s">
        <v>328</v>
      </c>
      <c r="B21" s="120">
        <v>5200</v>
      </c>
      <c r="C21" s="120" t="s">
        <v>197</v>
      </c>
      <c r="D21" s="121">
        <v>3992</v>
      </c>
      <c r="E21" s="121">
        <v>4686307</v>
      </c>
      <c r="F21" s="121">
        <v>2911657</v>
      </c>
      <c r="G21" s="121">
        <v>1461451</v>
      </c>
      <c r="H21" s="121">
        <v>-221703</v>
      </c>
      <c r="I21" s="121">
        <v>0</v>
      </c>
      <c r="J21" s="121">
        <v>91496</v>
      </c>
      <c r="K21" s="121">
        <v>5505790</v>
      </c>
      <c r="L21" s="121">
        <v>3081055</v>
      </c>
      <c r="M21" s="121">
        <v>1902602</v>
      </c>
      <c r="N21" s="121">
        <v>-280096</v>
      </c>
      <c r="O21" s="121">
        <v>-1248</v>
      </c>
      <c r="P21" s="121">
        <v>240789</v>
      </c>
      <c r="Q21" s="121">
        <f t="shared" si="0"/>
        <v>1173924.5991983968</v>
      </c>
      <c r="R21" s="121">
        <f t="shared" si="0"/>
        <v>729372.99599198403</v>
      </c>
      <c r="S21" s="121">
        <f t="shared" si="0"/>
        <v>366094.93987975951</v>
      </c>
      <c r="T21" s="121">
        <f t="shared" si="0"/>
        <v>-55536.823647294586</v>
      </c>
      <c r="U21" s="121">
        <f t="shared" si="0"/>
        <v>0</v>
      </c>
      <c r="V21" s="121">
        <f t="shared" si="0"/>
        <v>22919.839679358716</v>
      </c>
      <c r="W21" s="121">
        <f t="shared" si="0"/>
        <v>1379205.9118236473</v>
      </c>
      <c r="X21" s="121">
        <f t="shared" si="0"/>
        <v>771807.36472945882</v>
      </c>
      <c r="Y21" s="121">
        <f t="shared" si="0"/>
        <v>476603.7074148297</v>
      </c>
      <c r="Z21" s="121">
        <f t="shared" si="0"/>
        <v>-70164.328657314632</v>
      </c>
      <c r="AA21" s="121">
        <f t="shared" si="0"/>
        <v>-312.62525050100197</v>
      </c>
      <c r="AB21" s="121">
        <f t="shared" si="0"/>
        <v>60317.885771543086</v>
      </c>
    </row>
    <row r="22" spans="1:28">
      <c r="A22" s="29" t="s">
        <v>329</v>
      </c>
      <c r="B22" s="29">
        <v>3609</v>
      </c>
      <c r="C22" s="29" t="s">
        <v>181</v>
      </c>
      <c r="D22" s="122">
        <v>3807</v>
      </c>
      <c r="E22" s="122">
        <v>3932122</v>
      </c>
      <c r="F22" s="122">
        <v>2071246</v>
      </c>
      <c r="G22" s="122">
        <v>1317012</v>
      </c>
      <c r="H22" s="122">
        <v>-33571</v>
      </c>
      <c r="I22" s="122">
        <v>0</v>
      </c>
      <c r="J22" s="122">
        <v>510293</v>
      </c>
      <c r="K22" s="122">
        <v>4299136</v>
      </c>
      <c r="L22" s="122">
        <v>2226353</v>
      </c>
      <c r="M22" s="122">
        <v>1486267</v>
      </c>
      <c r="N22" s="122">
        <v>-84871</v>
      </c>
      <c r="O22" s="122">
        <v>-596</v>
      </c>
      <c r="P22" s="122">
        <v>501049</v>
      </c>
      <c r="Q22" s="122">
        <f t="shared" si="0"/>
        <v>1032866.2989230365</v>
      </c>
      <c r="R22" s="122">
        <f t="shared" si="0"/>
        <v>544062.51641712629</v>
      </c>
      <c r="S22" s="122">
        <f t="shared" si="0"/>
        <v>345944.8384554768</v>
      </c>
      <c r="T22" s="122">
        <f t="shared" si="0"/>
        <v>-8818.2295770948258</v>
      </c>
      <c r="U22" s="122">
        <f t="shared" si="0"/>
        <v>0</v>
      </c>
      <c r="V22" s="122">
        <f t="shared" si="0"/>
        <v>134040.71447333859</v>
      </c>
      <c r="W22" s="122">
        <f t="shared" si="0"/>
        <v>1129271.3422642502</v>
      </c>
      <c r="X22" s="122">
        <f t="shared" si="0"/>
        <v>584805.09587601782</v>
      </c>
      <c r="Y22" s="122">
        <f t="shared" si="0"/>
        <v>390403.72997110587</v>
      </c>
      <c r="Z22" s="122">
        <f t="shared" si="0"/>
        <v>-22293.406882059364</v>
      </c>
      <c r="AA22" s="122">
        <f t="shared" si="0"/>
        <v>-156.55371683740481</v>
      </c>
      <c r="AB22" s="122">
        <f t="shared" si="0"/>
        <v>131612.55581822956</v>
      </c>
    </row>
    <row r="23" spans="1:28">
      <c r="A23" s="120" t="s">
        <v>330</v>
      </c>
      <c r="B23" s="120">
        <v>4200</v>
      </c>
      <c r="C23" s="120" t="s">
        <v>189</v>
      </c>
      <c r="D23" s="121">
        <v>3800</v>
      </c>
      <c r="E23" s="121">
        <v>4214030</v>
      </c>
      <c r="F23" s="121">
        <v>2485158</v>
      </c>
      <c r="G23" s="121">
        <v>1609197</v>
      </c>
      <c r="H23" s="121">
        <v>-133896</v>
      </c>
      <c r="I23" s="121">
        <v>0</v>
      </c>
      <c r="J23" s="121">
        <v>-14221</v>
      </c>
      <c r="K23" s="121">
        <v>4919509</v>
      </c>
      <c r="L23" s="121">
        <v>2646589</v>
      </c>
      <c r="M23" s="121">
        <v>1998924</v>
      </c>
      <c r="N23" s="121">
        <v>-230125</v>
      </c>
      <c r="O23" s="121">
        <v>0</v>
      </c>
      <c r="P23" s="121">
        <v>43871</v>
      </c>
      <c r="Q23" s="121">
        <f t="shared" si="0"/>
        <v>1108955.2631578946</v>
      </c>
      <c r="R23" s="121">
        <f t="shared" si="0"/>
        <v>653988.94736842101</v>
      </c>
      <c r="S23" s="121">
        <f t="shared" si="0"/>
        <v>423472.89473684208</v>
      </c>
      <c r="T23" s="121">
        <f t="shared" si="0"/>
        <v>-35235.789473684206</v>
      </c>
      <c r="U23" s="121">
        <f t="shared" si="0"/>
        <v>0</v>
      </c>
      <c r="V23" s="121">
        <f t="shared" si="0"/>
        <v>-3742.3684210526317</v>
      </c>
      <c r="W23" s="121">
        <f t="shared" si="0"/>
        <v>1294607.6315789474</v>
      </c>
      <c r="X23" s="121">
        <f t="shared" si="0"/>
        <v>696470.78947368427</v>
      </c>
      <c r="Y23" s="121">
        <f t="shared" si="0"/>
        <v>526032.63157894742</v>
      </c>
      <c r="Z23" s="121">
        <f t="shared" si="0"/>
        <v>-60559.210526315786</v>
      </c>
      <c r="AA23" s="121">
        <f t="shared" si="0"/>
        <v>0</v>
      </c>
      <c r="AB23" s="121">
        <f t="shared" si="0"/>
        <v>11545</v>
      </c>
    </row>
    <row r="24" spans="1:28">
      <c r="A24" s="29" t="s">
        <v>331</v>
      </c>
      <c r="B24" s="29">
        <v>7620</v>
      </c>
      <c r="C24" s="29" t="s">
        <v>226</v>
      </c>
      <c r="D24" s="122">
        <v>3600</v>
      </c>
      <c r="E24" s="122">
        <v>4044099</v>
      </c>
      <c r="F24" s="122">
        <v>2245574</v>
      </c>
      <c r="G24" s="122">
        <v>1308903</v>
      </c>
      <c r="H24" s="122">
        <v>-358681</v>
      </c>
      <c r="I24" s="122">
        <v>0</v>
      </c>
      <c r="J24" s="122">
        <v>130941</v>
      </c>
      <c r="K24" s="122">
        <v>4491043</v>
      </c>
      <c r="L24" s="122">
        <v>2331854</v>
      </c>
      <c r="M24" s="122">
        <v>1485712</v>
      </c>
      <c r="N24" s="122">
        <v>-448076</v>
      </c>
      <c r="O24" s="122">
        <v>-16174</v>
      </c>
      <c r="P24" s="122">
        <v>209227</v>
      </c>
      <c r="Q24" s="122">
        <f t="shared" si="0"/>
        <v>1123360.8333333335</v>
      </c>
      <c r="R24" s="122">
        <f t="shared" si="0"/>
        <v>623770.55555555562</v>
      </c>
      <c r="S24" s="122">
        <f t="shared" si="0"/>
        <v>363584.16666666663</v>
      </c>
      <c r="T24" s="122">
        <f t="shared" si="0"/>
        <v>-99633.611111111109</v>
      </c>
      <c r="U24" s="122">
        <f t="shared" si="0"/>
        <v>0</v>
      </c>
      <c r="V24" s="122">
        <f t="shared" si="0"/>
        <v>36372.5</v>
      </c>
      <c r="W24" s="122">
        <f t="shared" si="0"/>
        <v>1247511.9444444445</v>
      </c>
      <c r="X24" s="122">
        <f t="shared" si="0"/>
        <v>647737.22222222225</v>
      </c>
      <c r="Y24" s="122">
        <f t="shared" si="0"/>
        <v>412697.77777777781</v>
      </c>
      <c r="Z24" s="122">
        <f t="shared" si="0"/>
        <v>-124465.55555555555</v>
      </c>
      <c r="AA24" s="122">
        <f t="shared" si="0"/>
        <v>-4492.7777777777774</v>
      </c>
      <c r="AB24" s="122">
        <f t="shared" si="0"/>
        <v>58118.611111111117</v>
      </c>
    </row>
    <row r="25" spans="1:28">
      <c r="A25" s="120" t="s">
        <v>332</v>
      </c>
      <c r="B25" s="120">
        <v>2510</v>
      </c>
      <c r="C25" s="120" t="s">
        <v>294</v>
      </c>
      <c r="D25" s="121">
        <v>3480</v>
      </c>
      <c r="E25" s="121">
        <v>3644777.7</v>
      </c>
      <c r="F25" s="121">
        <v>1750148</v>
      </c>
      <c r="G25" s="121">
        <v>1713982</v>
      </c>
      <c r="H25" s="121">
        <v>-123511.50000000001</v>
      </c>
      <c r="I25" s="121">
        <v>0</v>
      </c>
      <c r="J25" s="121">
        <v>57136.200000000172</v>
      </c>
      <c r="K25" s="121">
        <v>3851685.8</v>
      </c>
      <c r="L25" s="121">
        <v>1803690</v>
      </c>
      <c r="M25" s="121">
        <v>1798782</v>
      </c>
      <c r="N25" s="121">
        <v>-196011</v>
      </c>
      <c r="O25" s="121">
        <v>0</v>
      </c>
      <c r="P25" s="121">
        <v>53202.799999999814</v>
      </c>
      <c r="Q25" s="121">
        <f t="shared" si="0"/>
        <v>1047349.9137931035</v>
      </c>
      <c r="R25" s="121">
        <f t="shared" si="0"/>
        <v>502916.091954023</v>
      </c>
      <c r="S25" s="121">
        <f t="shared" si="0"/>
        <v>492523.5632183908</v>
      </c>
      <c r="T25" s="121">
        <f t="shared" si="0"/>
        <v>-35491.810344827594</v>
      </c>
      <c r="U25" s="121">
        <f t="shared" si="0"/>
        <v>0</v>
      </c>
      <c r="V25" s="121">
        <f t="shared" si="0"/>
        <v>16418.44827586212</v>
      </c>
      <c r="W25" s="121">
        <f t="shared" si="0"/>
        <v>1106806.264367816</v>
      </c>
      <c r="X25" s="121">
        <f t="shared" si="0"/>
        <v>518301.72413793107</v>
      </c>
      <c r="Y25" s="121">
        <f t="shared" si="0"/>
        <v>516891.37931034487</v>
      </c>
      <c r="Z25" s="121">
        <f t="shared" si="0"/>
        <v>-56325</v>
      </c>
      <c r="AA25" s="121">
        <f t="shared" si="0"/>
        <v>0</v>
      </c>
      <c r="AB25" s="121">
        <f t="shared" si="0"/>
        <v>15288.160919540176</v>
      </c>
    </row>
    <row r="26" spans="1:28">
      <c r="A26" s="29" t="s">
        <v>333</v>
      </c>
      <c r="B26" s="29">
        <v>2300</v>
      </c>
      <c r="C26" s="29" t="s">
        <v>174</v>
      </c>
      <c r="D26" s="122">
        <v>3427</v>
      </c>
      <c r="E26" s="122">
        <v>3051080</v>
      </c>
      <c r="F26" s="122">
        <v>1608967</v>
      </c>
      <c r="G26" s="122">
        <v>1027039</v>
      </c>
      <c r="H26" s="122">
        <v>55820</v>
      </c>
      <c r="I26" s="122">
        <v>0</v>
      </c>
      <c r="J26" s="122">
        <v>470894</v>
      </c>
      <c r="K26" s="122">
        <v>3349182</v>
      </c>
      <c r="L26" s="122">
        <v>1667695</v>
      </c>
      <c r="M26" s="122">
        <v>1161226</v>
      </c>
      <c r="N26" s="122">
        <v>-17799</v>
      </c>
      <c r="O26" s="122">
        <v>0</v>
      </c>
      <c r="P26" s="122">
        <v>502462</v>
      </c>
      <c r="Q26" s="122">
        <f t="shared" si="0"/>
        <v>890306.3904289467</v>
      </c>
      <c r="R26" s="122">
        <f t="shared" si="0"/>
        <v>469497.22789611906</v>
      </c>
      <c r="S26" s="122">
        <f t="shared" si="0"/>
        <v>299690.39976655965</v>
      </c>
      <c r="T26" s="122">
        <f t="shared" si="0"/>
        <v>16288.298803618325</v>
      </c>
      <c r="U26" s="122">
        <f t="shared" si="0"/>
        <v>0</v>
      </c>
      <c r="V26" s="122">
        <f t="shared" si="0"/>
        <v>137407.06156988619</v>
      </c>
      <c r="W26" s="122">
        <f t="shared" si="0"/>
        <v>977292.67580974614</v>
      </c>
      <c r="X26" s="122">
        <f t="shared" si="0"/>
        <v>486634.08228771522</v>
      </c>
      <c r="Y26" s="122">
        <f t="shared" si="0"/>
        <v>338846.22118470963</v>
      </c>
      <c r="Z26" s="122">
        <f t="shared" si="0"/>
        <v>-5193.7554712576602</v>
      </c>
      <c r="AA26" s="122">
        <f t="shared" si="0"/>
        <v>0</v>
      </c>
      <c r="AB26" s="122">
        <f t="shared" si="0"/>
        <v>146618.61686606362</v>
      </c>
    </row>
    <row r="27" spans="1:28">
      <c r="A27" s="120" t="s">
        <v>334</v>
      </c>
      <c r="B27" s="120">
        <v>6100</v>
      </c>
      <c r="C27" s="120" t="s">
        <v>205</v>
      </c>
      <c r="D27" s="121">
        <v>3042</v>
      </c>
      <c r="E27" s="121">
        <v>3606033</v>
      </c>
      <c r="F27" s="121">
        <v>2015876</v>
      </c>
      <c r="G27" s="121">
        <v>1017451</v>
      </c>
      <c r="H27" s="121">
        <v>-112357</v>
      </c>
      <c r="I27" s="121">
        <v>0</v>
      </c>
      <c r="J27" s="121">
        <v>460349</v>
      </c>
      <c r="K27" s="121">
        <v>4720774</v>
      </c>
      <c r="L27" s="121">
        <v>2379632</v>
      </c>
      <c r="M27" s="121">
        <v>1656778</v>
      </c>
      <c r="N27" s="121">
        <v>-229773</v>
      </c>
      <c r="O27" s="121">
        <v>2183</v>
      </c>
      <c r="P27" s="121">
        <v>456774</v>
      </c>
      <c r="Q27" s="121">
        <f t="shared" si="0"/>
        <v>1185415.1873767257</v>
      </c>
      <c r="R27" s="121">
        <f t="shared" si="0"/>
        <v>662681.13083497703</v>
      </c>
      <c r="S27" s="121">
        <f t="shared" si="0"/>
        <v>334467.78435239976</v>
      </c>
      <c r="T27" s="121">
        <f t="shared" si="0"/>
        <v>-36935.239973701515</v>
      </c>
      <c r="U27" s="121">
        <f t="shared" si="0"/>
        <v>0</v>
      </c>
      <c r="V27" s="121">
        <f t="shared" si="0"/>
        <v>151331.0322156476</v>
      </c>
      <c r="W27" s="121">
        <f t="shared" si="0"/>
        <v>1551865.2202498356</v>
      </c>
      <c r="X27" s="121">
        <f t="shared" si="0"/>
        <v>782259.04010519397</v>
      </c>
      <c r="Y27" s="121">
        <f t="shared" si="0"/>
        <v>544634.45101906639</v>
      </c>
      <c r="Z27" s="121">
        <f t="shared" si="0"/>
        <v>-75533.530571992116</v>
      </c>
      <c r="AA27" s="121">
        <f t="shared" si="0"/>
        <v>717.61998685075616</v>
      </c>
      <c r="AB27" s="121">
        <f t="shared" si="0"/>
        <v>150155.81854043392</v>
      </c>
    </row>
    <row r="28" spans="1:28">
      <c r="A28" s="29" t="s">
        <v>335</v>
      </c>
      <c r="B28" s="29">
        <v>8716</v>
      </c>
      <c r="C28" s="29" t="s">
        <v>236</v>
      </c>
      <c r="D28" s="122">
        <v>2628</v>
      </c>
      <c r="E28" s="122">
        <v>2741432</v>
      </c>
      <c r="F28" s="122">
        <v>1544143</v>
      </c>
      <c r="G28" s="122">
        <v>999751</v>
      </c>
      <c r="H28" s="122">
        <v>-174189</v>
      </c>
      <c r="I28" s="122">
        <v>0</v>
      </c>
      <c r="J28" s="122">
        <v>23349</v>
      </c>
      <c r="K28" s="122">
        <v>2847820</v>
      </c>
      <c r="L28" s="122">
        <v>1546638</v>
      </c>
      <c r="M28" s="122">
        <v>1056761</v>
      </c>
      <c r="N28" s="122">
        <v>-184748</v>
      </c>
      <c r="O28" s="122">
        <v>0</v>
      </c>
      <c r="P28" s="122">
        <v>59673</v>
      </c>
      <c r="Q28" s="122">
        <f t="shared" si="0"/>
        <v>1043162.8614916286</v>
      </c>
      <c r="R28" s="122">
        <f t="shared" si="0"/>
        <v>587573.43987823441</v>
      </c>
      <c r="S28" s="122">
        <f t="shared" si="0"/>
        <v>380422.75494672754</v>
      </c>
      <c r="T28" s="122">
        <f t="shared" si="0"/>
        <v>-66281.963470319635</v>
      </c>
      <c r="U28" s="122">
        <f t="shared" si="0"/>
        <v>0</v>
      </c>
      <c r="V28" s="122">
        <f t="shared" si="0"/>
        <v>8884.7031963470308</v>
      </c>
      <c r="W28" s="122">
        <f t="shared" si="0"/>
        <v>1083645.3576864535</v>
      </c>
      <c r="X28" s="122">
        <f t="shared" si="0"/>
        <v>588522.83105022833</v>
      </c>
      <c r="Y28" s="122">
        <f t="shared" si="0"/>
        <v>402116.05783866061</v>
      </c>
      <c r="Z28" s="122">
        <f t="shared" si="0"/>
        <v>-70299.84779299848</v>
      </c>
      <c r="AA28" s="122">
        <f t="shared" si="0"/>
        <v>0</v>
      </c>
      <c r="AB28" s="122">
        <f t="shared" si="0"/>
        <v>22706.621004566208</v>
      </c>
    </row>
    <row r="29" spans="1:28">
      <c r="A29" s="120" t="s">
        <v>336</v>
      </c>
      <c r="B29" s="120">
        <v>7708</v>
      </c>
      <c r="C29" s="120" t="s">
        <v>227</v>
      </c>
      <c r="D29" s="121">
        <v>2389</v>
      </c>
      <c r="E29" s="121">
        <v>2579664</v>
      </c>
      <c r="F29" s="121">
        <v>1221442</v>
      </c>
      <c r="G29" s="121">
        <v>863325</v>
      </c>
      <c r="H29" s="121">
        <v>-7548</v>
      </c>
      <c r="I29" s="121">
        <v>0</v>
      </c>
      <c r="J29" s="121">
        <v>487349</v>
      </c>
      <c r="K29" s="121">
        <v>2834826</v>
      </c>
      <c r="L29" s="121">
        <v>1271092</v>
      </c>
      <c r="M29" s="121">
        <v>993681</v>
      </c>
      <c r="N29" s="121">
        <v>-28554</v>
      </c>
      <c r="O29" s="121">
        <v>0</v>
      </c>
      <c r="P29" s="121">
        <v>541499</v>
      </c>
      <c r="Q29" s="121">
        <f t="shared" si="0"/>
        <v>1079809.1251569695</v>
      </c>
      <c r="R29" s="121">
        <f t="shared" si="0"/>
        <v>511277.52197572205</v>
      </c>
      <c r="S29" s="121">
        <f t="shared" si="0"/>
        <v>361375.05232314777</v>
      </c>
      <c r="T29" s="121">
        <f t="shared" si="0"/>
        <v>-3159.4809543742149</v>
      </c>
      <c r="U29" s="121">
        <f t="shared" si="0"/>
        <v>0</v>
      </c>
      <c r="V29" s="121">
        <f t="shared" si="0"/>
        <v>203997.06990372541</v>
      </c>
      <c r="W29" s="121">
        <f t="shared" si="0"/>
        <v>1186616.1573880285</v>
      </c>
      <c r="X29" s="121">
        <f t="shared" si="0"/>
        <v>532060.27626622014</v>
      </c>
      <c r="Y29" s="121">
        <f t="shared" si="0"/>
        <v>415940.14231896191</v>
      </c>
      <c r="Z29" s="121">
        <f t="shared" si="0"/>
        <v>-11952.281289242361</v>
      </c>
      <c r="AA29" s="121">
        <f t="shared" si="0"/>
        <v>0</v>
      </c>
      <c r="AB29" s="121">
        <f t="shared" si="0"/>
        <v>226663.45751360402</v>
      </c>
    </row>
    <row r="30" spans="1:28">
      <c r="A30" s="29" t="s">
        <v>337</v>
      </c>
      <c r="B30" s="29">
        <v>8717</v>
      </c>
      <c r="C30" s="29" t="s">
        <v>237</v>
      </c>
      <c r="D30" s="122">
        <v>2153</v>
      </c>
      <c r="E30" s="122">
        <v>2225969</v>
      </c>
      <c r="F30" s="122">
        <v>1109506</v>
      </c>
      <c r="G30" s="122">
        <v>903221</v>
      </c>
      <c r="H30" s="122">
        <v>-62675</v>
      </c>
      <c r="I30" s="122">
        <v>0</v>
      </c>
      <c r="J30" s="122">
        <v>150567</v>
      </c>
      <c r="K30" s="122">
        <v>2539410</v>
      </c>
      <c r="L30" s="122">
        <v>1173964</v>
      </c>
      <c r="M30" s="122">
        <v>1033162</v>
      </c>
      <c r="N30" s="122">
        <v>-89525</v>
      </c>
      <c r="O30" s="122">
        <v>0</v>
      </c>
      <c r="P30" s="122">
        <v>242759</v>
      </c>
      <c r="Q30" s="122">
        <f t="shared" si="0"/>
        <v>1033891.7789131445</v>
      </c>
      <c r="R30" s="122">
        <f t="shared" si="0"/>
        <v>515330.23687877378</v>
      </c>
      <c r="S30" s="122">
        <f t="shared" si="0"/>
        <v>419517.41755689733</v>
      </c>
      <c r="T30" s="122">
        <f t="shared" ref="T30:AB58" si="1">(H30/$D30)*1000</f>
        <v>-29110.543427775199</v>
      </c>
      <c r="U30" s="122">
        <f t="shared" si="1"/>
        <v>0</v>
      </c>
      <c r="V30" s="122">
        <f t="shared" si="1"/>
        <v>69933.581049698085</v>
      </c>
      <c r="W30" s="122">
        <f t="shared" si="1"/>
        <v>1179475.1509521597</v>
      </c>
      <c r="X30" s="122">
        <f t="shared" si="1"/>
        <v>545268.92707849515</v>
      </c>
      <c r="Y30" s="122">
        <f t="shared" si="1"/>
        <v>479870.87784486759</v>
      </c>
      <c r="Z30" s="122">
        <f t="shared" si="1"/>
        <v>-41581.514166279609</v>
      </c>
      <c r="AA30" s="122">
        <f t="shared" si="1"/>
        <v>0</v>
      </c>
      <c r="AB30" s="122">
        <f t="shared" si="1"/>
        <v>112753.83186251741</v>
      </c>
    </row>
    <row r="31" spans="1:28">
      <c r="A31" s="120" t="s">
        <v>338</v>
      </c>
      <c r="B31" s="120">
        <v>6250</v>
      </c>
      <c r="C31" s="120" t="s">
        <v>206</v>
      </c>
      <c r="D31" s="121">
        <v>2007</v>
      </c>
      <c r="E31" s="121">
        <v>2308099</v>
      </c>
      <c r="F31" s="121">
        <v>1288137</v>
      </c>
      <c r="G31" s="121">
        <v>835507</v>
      </c>
      <c r="H31" s="121">
        <v>8899</v>
      </c>
      <c r="I31" s="121">
        <v>0</v>
      </c>
      <c r="J31" s="121">
        <v>193354</v>
      </c>
      <c r="K31" s="121">
        <v>2892709</v>
      </c>
      <c r="L31" s="121">
        <v>1583936</v>
      </c>
      <c r="M31" s="121">
        <v>1001724</v>
      </c>
      <c r="N31" s="121">
        <v>-28069</v>
      </c>
      <c r="O31" s="121">
        <v>0</v>
      </c>
      <c r="P31" s="121">
        <v>278980</v>
      </c>
      <c r="Q31" s="121">
        <f t="shared" ref="Q31:V62" si="2">(E31/$D31)*1000</f>
        <v>1150024.4145490783</v>
      </c>
      <c r="R31" s="121">
        <f t="shared" si="2"/>
        <v>641822.12257100153</v>
      </c>
      <c r="S31" s="121">
        <f t="shared" si="2"/>
        <v>416296.4623816642</v>
      </c>
      <c r="T31" s="121">
        <f t="shared" si="1"/>
        <v>4433.9810662680611</v>
      </c>
      <c r="U31" s="121">
        <f t="shared" si="1"/>
        <v>0</v>
      </c>
      <c r="V31" s="121">
        <f t="shared" si="1"/>
        <v>96339.810662680626</v>
      </c>
      <c r="W31" s="121">
        <f t="shared" si="1"/>
        <v>1441309.9152964624</v>
      </c>
      <c r="X31" s="121">
        <f t="shared" si="1"/>
        <v>789205.77977080224</v>
      </c>
      <c r="Y31" s="121">
        <f t="shared" si="1"/>
        <v>499115.09715994023</v>
      </c>
      <c r="Z31" s="121">
        <f t="shared" si="1"/>
        <v>-13985.55057299452</v>
      </c>
      <c r="AA31" s="121">
        <f t="shared" si="1"/>
        <v>0</v>
      </c>
      <c r="AB31" s="121">
        <f t="shared" si="1"/>
        <v>139003.48779272544</v>
      </c>
    </row>
    <row r="32" spans="1:28">
      <c r="A32" s="29" t="s">
        <v>339</v>
      </c>
      <c r="B32" s="29">
        <v>8613</v>
      </c>
      <c r="C32" s="29" t="s">
        <v>233</v>
      </c>
      <c r="D32" s="122">
        <v>1924</v>
      </c>
      <c r="E32" s="122">
        <v>1802080</v>
      </c>
      <c r="F32" s="122">
        <v>890217</v>
      </c>
      <c r="G32" s="122">
        <v>723445</v>
      </c>
      <c r="H32" s="122">
        <v>61191</v>
      </c>
      <c r="I32" s="122">
        <v>0</v>
      </c>
      <c r="J32" s="122">
        <v>249609</v>
      </c>
      <c r="K32" s="122">
        <v>1937481</v>
      </c>
      <c r="L32" s="122">
        <v>890326</v>
      </c>
      <c r="M32" s="122">
        <v>789282</v>
      </c>
      <c r="N32" s="122">
        <v>39049</v>
      </c>
      <c r="O32" s="122">
        <v>-951</v>
      </c>
      <c r="P32" s="122">
        <v>295971</v>
      </c>
      <c r="Q32" s="122">
        <f t="shared" si="2"/>
        <v>936632.01663201663</v>
      </c>
      <c r="R32" s="122">
        <f t="shared" si="2"/>
        <v>462690.74844074843</v>
      </c>
      <c r="S32" s="122">
        <f t="shared" si="2"/>
        <v>376010.91476091475</v>
      </c>
      <c r="T32" s="122">
        <f t="shared" si="1"/>
        <v>31804.054054054053</v>
      </c>
      <c r="U32" s="122">
        <f t="shared" si="1"/>
        <v>0</v>
      </c>
      <c r="V32" s="122">
        <f t="shared" si="1"/>
        <v>129734.40748440748</v>
      </c>
      <c r="W32" s="122">
        <f t="shared" si="1"/>
        <v>1007006.7567567568</v>
      </c>
      <c r="X32" s="122">
        <f t="shared" si="1"/>
        <v>462747.40124740126</v>
      </c>
      <c r="Y32" s="122">
        <f t="shared" si="1"/>
        <v>410229.72972972976</v>
      </c>
      <c r="Z32" s="122">
        <f t="shared" si="1"/>
        <v>20295.738045738046</v>
      </c>
      <c r="AA32" s="122">
        <f t="shared" si="1"/>
        <v>-494.28274428274426</v>
      </c>
      <c r="AB32" s="122">
        <f t="shared" si="1"/>
        <v>153831.08108108109</v>
      </c>
    </row>
    <row r="33" spans="1:28">
      <c r="A33" s="120" t="s">
        <v>340</v>
      </c>
      <c r="B33" s="120">
        <v>6400</v>
      </c>
      <c r="C33" s="120" t="s">
        <v>207</v>
      </c>
      <c r="D33" s="121">
        <v>1905</v>
      </c>
      <c r="E33" s="121">
        <v>2079886</v>
      </c>
      <c r="F33" s="121">
        <v>1167392</v>
      </c>
      <c r="G33" s="121">
        <v>740813</v>
      </c>
      <c r="H33" s="121">
        <v>-4548</v>
      </c>
      <c r="I33" s="121">
        <v>0</v>
      </c>
      <c r="J33" s="121">
        <v>167133</v>
      </c>
      <c r="K33" s="121">
        <v>2431015</v>
      </c>
      <c r="L33" s="121">
        <v>1249045</v>
      </c>
      <c r="M33" s="121">
        <v>898469</v>
      </c>
      <c r="N33" s="121">
        <v>-44045</v>
      </c>
      <c r="O33" s="121">
        <v>-17112</v>
      </c>
      <c r="P33" s="121">
        <v>222344</v>
      </c>
      <c r="Q33" s="121">
        <f t="shared" si="2"/>
        <v>1091803.6745406822</v>
      </c>
      <c r="R33" s="121">
        <f t="shared" si="2"/>
        <v>612804.19947506557</v>
      </c>
      <c r="S33" s="121">
        <f t="shared" si="2"/>
        <v>388878.21522309713</v>
      </c>
      <c r="T33" s="121">
        <f t="shared" si="1"/>
        <v>-2387.4015748031497</v>
      </c>
      <c r="U33" s="121">
        <f t="shared" si="1"/>
        <v>0</v>
      </c>
      <c r="V33" s="121">
        <f t="shared" si="1"/>
        <v>87733.85826771654</v>
      </c>
      <c r="W33" s="121">
        <f t="shared" si="1"/>
        <v>1276123.3595800526</v>
      </c>
      <c r="X33" s="121">
        <f t="shared" si="1"/>
        <v>655666.66666666663</v>
      </c>
      <c r="Y33" s="121">
        <f t="shared" si="1"/>
        <v>471637.27034120733</v>
      </c>
      <c r="Z33" s="121">
        <f t="shared" si="1"/>
        <v>-23120.734908136485</v>
      </c>
      <c r="AA33" s="121">
        <f t="shared" si="1"/>
        <v>-8982.6771653543292</v>
      </c>
      <c r="AB33" s="121">
        <f t="shared" si="1"/>
        <v>116716.01049868767</v>
      </c>
    </row>
    <row r="34" spans="1:28">
      <c r="A34" s="29" t="s">
        <v>341</v>
      </c>
      <c r="B34" s="29">
        <v>3714</v>
      </c>
      <c r="C34" s="29" t="s">
        <v>186</v>
      </c>
      <c r="D34" s="122">
        <v>1674</v>
      </c>
      <c r="E34" s="122">
        <v>1995843.4</v>
      </c>
      <c r="F34" s="122">
        <v>1158199</v>
      </c>
      <c r="G34" s="122">
        <v>757742</v>
      </c>
      <c r="H34" s="122">
        <v>-28391</v>
      </c>
      <c r="I34" s="122">
        <v>0</v>
      </c>
      <c r="J34" s="122">
        <v>51511.399999999907</v>
      </c>
      <c r="K34" s="122">
        <v>2511325.4</v>
      </c>
      <c r="L34" s="122">
        <v>1369562</v>
      </c>
      <c r="M34" s="122">
        <v>943631</v>
      </c>
      <c r="N34" s="122">
        <v>-72798</v>
      </c>
      <c r="O34" s="122">
        <v>0</v>
      </c>
      <c r="P34" s="122">
        <v>125334.39999999991</v>
      </c>
      <c r="Q34" s="122">
        <f t="shared" si="2"/>
        <v>1192260.0955794503</v>
      </c>
      <c r="R34" s="122">
        <f t="shared" si="2"/>
        <v>691875.14934289129</v>
      </c>
      <c r="S34" s="122">
        <f t="shared" si="2"/>
        <v>452653.52449223417</v>
      </c>
      <c r="T34" s="122">
        <f t="shared" si="1"/>
        <v>-16959.976105137397</v>
      </c>
      <c r="U34" s="122">
        <f t="shared" si="1"/>
        <v>0</v>
      </c>
      <c r="V34" s="122">
        <f t="shared" si="1"/>
        <v>30771.445639187517</v>
      </c>
      <c r="W34" s="122">
        <f t="shared" si="1"/>
        <v>1500194.3847072879</v>
      </c>
      <c r="X34" s="122">
        <f t="shared" si="1"/>
        <v>818137.39545997616</v>
      </c>
      <c r="Y34" s="122">
        <f t="shared" si="1"/>
        <v>563698.32735961769</v>
      </c>
      <c r="Z34" s="122">
        <f t="shared" si="1"/>
        <v>-43487.455197132622</v>
      </c>
      <c r="AA34" s="122">
        <f t="shared" si="1"/>
        <v>0</v>
      </c>
      <c r="AB34" s="122">
        <f t="shared" si="1"/>
        <v>74871.206690561477</v>
      </c>
    </row>
    <row r="35" spans="1:28">
      <c r="A35" s="120" t="s">
        <v>342</v>
      </c>
      <c r="B35" s="120">
        <v>8614</v>
      </c>
      <c r="C35" s="120" t="s">
        <v>234</v>
      </c>
      <c r="D35" s="121">
        <v>1636</v>
      </c>
      <c r="E35" s="121">
        <v>1784482</v>
      </c>
      <c r="F35" s="121">
        <v>812721</v>
      </c>
      <c r="G35" s="121">
        <v>728855</v>
      </c>
      <c r="H35" s="121">
        <v>-44370</v>
      </c>
      <c r="I35" s="121">
        <v>0</v>
      </c>
      <c r="J35" s="121">
        <v>198536</v>
      </c>
      <c r="K35" s="121">
        <v>2027067</v>
      </c>
      <c r="L35" s="121">
        <v>822208</v>
      </c>
      <c r="M35" s="121">
        <v>846354</v>
      </c>
      <c r="N35" s="121">
        <v>-119673</v>
      </c>
      <c r="O35" s="121">
        <v>-5054</v>
      </c>
      <c r="P35" s="121">
        <v>233778</v>
      </c>
      <c r="Q35" s="121">
        <f t="shared" si="2"/>
        <v>1090759.1687041565</v>
      </c>
      <c r="R35" s="121">
        <f t="shared" si="2"/>
        <v>496773.22738386306</v>
      </c>
      <c r="S35" s="121">
        <f t="shared" si="2"/>
        <v>445510.39119804406</v>
      </c>
      <c r="T35" s="121">
        <f t="shared" si="1"/>
        <v>-27121.026894865525</v>
      </c>
      <c r="U35" s="121">
        <f t="shared" si="1"/>
        <v>0</v>
      </c>
      <c r="V35" s="121">
        <f t="shared" si="1"/>
        <v>121354.52322738386</v>
      </c>
      <c r="W35" s="121">
        <f t="shared" si="1"/>
        <v>1239038.5085574572</v>
      </c>
      <c r="X35" s="121">
        <f t="shared" si="1"/>
        <v>502572.12713936431</v>
      </c>
      <c r="Y35" s="121">
        <f t="shared" si="1"/>
        <v>517331.29584352084</v>
      </c>
      <c r="Z35" s="121">
        <f t="shared" si="1"/>
        <v>-73149.755501222506</v>
      </c>
      <c r="AA35" s="121">
        <f t="shared" si="1"/>
        <v>-3089.242053789731</v>
      </c>
      <c r="AB35" s="121">
        <f t="shared" si="1"/>
        <v>142896.08801955989</v>
      </c>
    </row>
    <row r="36" spans="1:28">
      <c r="A36" s="29" t="s">
        <v>343</v>
      </c>
      <c r="B36" s="29">
        <v>2506</v>
      </c>
      <c r="C36" s="29" t="s">
        <v>177</v>
      </c>
      <c r="D36" s="122">
        <v>1286</v>
      </c>
      <c r="E36" s="122">
        <v>1211816</v>
      </c>
      <c r="F36" s="122">
        <v>689715</v>
      </c>
      <c r="G36" s="122">
        <v>459670</v>
      </c>
      <c r="H36" s="122">
        <v>-24134</v>
      </c>
      <c r="I36" s="122">
        <v>0</v>
      </c>
      <c r="J36" s="122">
        <v>38297</v>
      </c>
      <c r="K36" s="122">
        <v>1263015</v>
      </c>
      <c r="L36" s="122">
        <v>689715</v>
      </c>
      <c r="M36" s="122">
        <v>491014</v>
      </c>
      <c r="N36" s="122">
        <v>-34346</v>
      </c>
      <c r="O36" s="122">
        <v>0</v>
      </c>
      <c r="P36" s="122">
        <v>47940</v>
      </c>
      <c r="Q36" s="122">
        <f t="shared" si="2"/>
        <v>942314.15241057542</v>
      </c>
      <c r="R36" s="122">
        <f t="shared" si="2"/>
        <v>536325.81648522546</v>
      </c>
      <c r="S36" s="122">
        <f t="shared" si="2"/>
        <v>357441.6796267496</v>
      </c>
      <c r="T36" s="122">
        <f t="shared" si="1"/>
        <v>-18766.718506998444</v>
      </c>
      <c r="U36" s="122">
        <f t="shared" si="1"/>
        <v>0</v>
      </c>
      <c r="V36" s="122">
        <f t="shared" si="1"/>
        <v>29779.937791601868</v>
      </c>
      <c r="W36" s="122">
        <f t="shared" si="1"/>
        <v>982126.74961119751</v>
      </c>
      <c r="X36" s="122">
        <f t="shared" si="1"/>
        <v>536325.81648522546</v>
      </c>
      <c r="Y36" s="122">
        <f t="shared" si="1"/>
        <v>381814.93001555209</v>
      </c>
      <c r="Z36" s="122">
        <f t="shared" si="1"/>
        <v>-26707.620528771382</v>
      </c>
      <c r="AA36" s="122">
        <f t="shared" si="1"/>
        <v>0</v>
      </c>
      <c r="AB36" s="122">
        <f t="shared" si="1"/>
        <v>37278.382581648519</v>
      </c>
    </row>
    <row r="37" spans="1:28">
      <c r="A37" s="120" t="s">
        <v>344</v>
      </c>
      <c r="B37" s="120">
        <v>3711</v>
      </c>
      <c r="C37" s="120" t="s">
        <v>184</v>
      </c>
      <c r="D37" s="121">
        <v>1201</v>
      </c>
      <c r="E37" s="121">
        <v>1269753</v>
      </c>
      <c r="F37" s="121">
        <v>804779</v>
      </c>
      <c r="G37" s="121">
        <v>710822</v>
      </c>
      <c r="H37" s="121">
        <v>-100861</v>
      </c>
      <c r="I37" s="121">
        <v>0</v>
      </c>
      <c r="J37" s="121">
        <v>-346709</v>
      </c>
      <c r="K37" s="121">
        <v>1612769</v>
      </c>
      <c r="L37" s="121">
        <v>1015371</v>
      </c>
      <c r="M37" s="121">
        <v>489006</v>
      </c>
      <c r="N37" s="121">
        <v>-112283</v>
      </c>
      <c r="O37" s="121">
        <v>9404</v>
      </c>
      <c r="P37" s="121">
        <v>5513</v>
      </c>
      <c r="Q37" s="121">
        <f t="shared" si="2"/>
        <v>1057246.4612822649</v>
      </c>
      <c r="R37" s="121">
        <f t="shared" si="2"/>
        <v>670090.75770191511</v>
      </c>
      <c r="S37" s="121">
        <f t="shared" si="2"/>
        <v>591858.45129059115</v>
      </c>
      <c r="T37" s="121">
        <f t="shared" si="1"/>
        <v>-83980.849292256447</v>
      </c>
      <c r="U37" s="121">
        <f t="shared" si="1"/>
        <v>0</v>
      </c>
      <c r="V37" s="121">
        <f t="shared" si="1"/>
        <v>-288683.59700249787</v>
      </c>
      <c r="W37" s="121">
        <f t="shared" si="1"/>
        <v>1342855.1207327228</v>
      </c>
      <c r="X37" s="121">
        <f t="shared" si="1"/>
        <v>845437.96835970017</v>
      </c>
      <c r="Y37" s="121">
        <f t="shared" si="1"/>
        <v>407165.69525395503</v>
      </c>
      <c r="Z37" s="121">
        <f t="shared" si="1"/>
        <v>-93491.257285595333</v>
      </c>
      <c r="AA37" s="121">
        <f t="shared" si="1"/>
        <v>7830.1415487094091</v>
      </c>
      <c r="AB37" s="121">
        <f t="shared" si="1"/>
        <v>4590.3413821815157</v>
      </c>
    </row>
    <row r="38" spans="1:28">
      <c r="A38" s="29" t="s">
        <v>345</v>
      </c>
      <c r="B38" s="29">
        <v>5508</v>
      </c>
      <c r="C38" s="29" t="s">
        <v>198</v>
      </c>
      <c r="D38" s="122">
        <v>1181</v>
      </c>
      <c r="E38" s="122">
        <v>1407428</v>
      </c>
      <c r="F38" s="122">
        <v>746736</v>
      </c>
      <c r="G38" s="122">
        <v>585651</v>
      </c>
      <c r="H38" s="122">
        <v>9720</v>
      </c>
      <c r="I38" s="122">
        <v>-6342</v>
      </c>
      <c r="J38" s="122">
        <v>78419</v>
      </c>
      <c r="K38" s="122">
        <v>1531298</v>
      </c>
      <c r="L38" s="122">
        <v>750114</v>
      </c>
      <c r="M38" s="122">
        <v>677013</v>
      </c>
      <c r="N38" s="122">
        <v>-17341</v>
      </c>
      <c r="O38" s="122">
        <v>-1702</v>
      </c>
      <c r="P38" s="122">
        <v>85128</v>
      </c>
      <c r="Q38" s="122">
        <f t="shared" si="2"/>
        <v>1191725.6562235393</v>
      </c>
      <c r="R38" s="122">
        <f t="shared" si="2"/>
        <v>632291.27857747674</v>
      </c>
      <c r="S38" s="122">
        <f t="shared" si="2"/>
        <v>495894.15749364946</v>
      </c>
      <c r="T38" s="122">
        <f t="shared" si="1"/>
        <v>8230.3132938187973</v>
      </c>
      <c r="U38" s="122">
        <f t="shared" si="1"/>
        <v>-5370.0254022015233</v>
      </c>
      <c r="V38" s="122">
        <f t="shared" si="1"/>
        <v>66400.508044030488</v>
      </c>
      <c r="W38" s="122">
        <f t="shared" si="1"/>
        <v>1296611.3463166808</v>
      </c>
      <c r="X38" s="122">
        <f t="shared" si="1"/>
        <v>635151.5664690939</v>
      </c>
      <c r="Y38" s="122">
        <f t="shared" si="1"/>
        <v>573254.02201524132</v>
      </c>
      <c r="Z38" s="122">
        <f t="shared" si="1"/>
        <v>-14683.319220999154</v>
      </c>
      <c r="AA38" s="122">
        <f t="shared" si="1"/>
        <v>-1441.151566469094</v>
      </c>
      <c r="AB38" s="122">
        <f t="shared" si="1"/>
        <v>72081.28704487723</v>
      </c>
    </row>
    <row r="39" spans="1:28">
      <c r="A39" s="120" t="s">
        <v>346</v>
      </c>
      <c r="B39" s="120">
        <v>8721</v>
      </c>
      <c r="C39" s="120" t="s">
        <v>240</v>
      </c>
      <c r="D39" s="121">
        <v>1121</v>
      </c>
      <c r="E39" s="121">
        <v>1249235</v>
      </c>
      <c r="F39" s="121">
        <v>598866</v>
      </c>
      <c r="G39" s="121">
        <v>558911</v>
      </c>
      <c r="H39" s="121">
        <v>-13959</v>
      </c>
      <c r="I39" s="121">
        <v>0</v>
      </c>
      <c r="J39" s="121">
        <v>77499</v>
      </c>
      <c r="K39" s="121">
        <v>1422708</v>
      </c>
      <c r="L39" s="121">
        <v>610470</v>
      </c>
      <c r="M39" s="121">
        <v>658973</v>
      </c>
      <c r="N39" s="121">
        <v>-30623</v>
      </c>
      <c r="O39" s="121">
        <v>-12073</v>
      </c>
      <c r="P39" s="121">
        <v>110569</v>
      </c>
      <c r="Q39" s="121">
        <f t="shared" si="2"/>
        <v>1114393.398751115</v>
      </c>
      <c r="R39" s="121">
        <f t="shared" si="2"/>
        <v>534224.79928635154</v>
      </c>
      <c r="S39" s="121">
        <f t="shared" si="2"/>
        <v>498582.51561106154</v>
      </c>
      <c r="T39" s="121">
        <f t="shared" si="1"/>
        <v>-12452.274754683318</v>
      </c>
      <c r="U39" s="121">
        <f t="shared" si="1"/>
        <v>0</v>
      </c>
      <c r="V39" s="121">
        <f t="shared" si="1"/>
        <v>69133.809099018734</v>
      </c>
      <c r="W39" s="121">
        <f t="shared" si="1"/>
        <v>1269141.8376449598</v>
      </c>
      <c r="X39" s="121">
        <f t="shared" si="1"/>
        <v>544576.2711864406</v>
      </c>
      <c r="Y39" s="121">
        <f t="shared" si="1"/>
        <v>587843.88938447821</v>
      </c>
      <c r="Z39" s="121">
        <f t="shared" si="1"/>
        <v>-27317.573595004462</v>
      </c>
      <c r="AA39" s="121">
        <f t="shared" si="1"/>
        <v>-10769.848349687778</v>
      </c>
      <c r="AB39" s="121">
        <f t="shared" si="1"/>
        <v>98634.255129348807</v>
      </c>
    </row>
    <row r="40" spans="1:28">
      <c r="A40" s="29" t="s">
        <v>347</v>
      </c>
      <c r="B40" s="29">
        <v>6513</v>
      </c>
      <c r="C40" s="29" t="s">
        <v>208</v>
      </c>
      <c r="D40" s="122">
        <v>1042</v>
      </c>
      <c r="E40" s="122">
        <v>1031905</v>
      </c>
      <c r="F40" s="122">
        <v>521158</v>
      </c>
      <c r="G40" s="122">
        <v>468776</v>
      </c>
      <c r="H40" s="122">
        <v>5548</v>
      </c>
      <c r="I40" s="122">
        <v>0</v>
      </c>
      <c r="J40" s="122">
        <v>47519</v>
      </c>
      <c r="K40" s="122">
        <v>1043181</v>
      </c>
      <c r="L40" s="122">
        <v>521158</v>
      </c>
      <c r="M40" s="122">
        <v>471482</v>
      </c>
      <c r="N40" s="122">
        <v>-5664</v>
      </c>
      <c r="O40" s="122">
        <v>0</v>
      </c>
      <c r="P40" s="122">
        <v>44877</v>
      </c>
      <c r="Q40" s="122">
        <f t="shared" si="2"/>
        <v>990311.9001919385</v>
      </c>
      <c r="R40" s="122">
        <f t="shared" si="2"/>
        <v>500151.63147792709</v>
      </c>
      <c r="S40" s="122">
        <f t="shared" si="2"/>
        <v>449880.9980806142</v>
      </c>
      <c r="T40" s="122">
        <f t="shared" si="1"/>
        <v>5324.3761996161229</v>
      </c>
      <c r="U40" s="122">
        <f t="shared" si="1"/>
        <v>0</v>
      </c>
      <c r="V40" s="122">
        <f t="shared" si="1"/>
        <v>45603.646833013438</v>
      </c>
      <c r="W40" s="122">
        <f t="shared" si="1"/>
        <v>1001133.3973128599</v>
      </c>
      <c r="X40" s="122">
        <f t="shared" si="1"/>
        <v>500151.63147792709</v>
      </c>
      <c r="Y40" s="122">
        <f t="shared" si="1"/>
        <v>452477.92706333974</v>
      </c>
      <c r="Z40" s="122">
        <f t="shared" si="1"/>
        <v>-5435.7005758157393</v>
      </c>
      <c r="AA40" s="122">
        <f t="shared" si="1"/>
        <v>0</v>
      </c>
      <c r="AB40" s="122">
        <f t="shared" si="1"/>
        <v>43068.138195777348</v>
      </c>
    </row>
    <row r="41" spans="1:28">
      <c r="A41" s="120" t="s">
        <v>348</v>
      </c>
      <c r="B41" s="120">
        <v>4607</v>
      </c>
      <c r="C41" s="120" t="s">
        <v>192</v>
      </c>
      <c r="D41" s="121">
        <v>998</v>
      </c>
      <c r="E41" s="121">
        <v>1301580</v>
      </c>
      <c r="F41" s="121">
        <v>724607</v>
      </c>
      <c r="G41" s="121">
        <v>617803</v>
      </c>
      <c r="H41" s="121">
        <v>-60550</v>
      </c>
      <c r="I41" s="121">
        <v>0</v>
      </c>
      <c r="J41" s="121">
        <v>-101380</v>
      </c>
      <c r="K41" s="121">
        <v>1485943</v>
      </c>
      <c r="L41" s="121">
        <v>762418</v>
      </c>
      <c r="M41" s="121">
        <v>726057</v>
      </c>
      <c r="N41" s="121">
        <v>-93563</v>
      </c>
      <c r="O41" s="121">
        <v>0</v>
      </c>
      <c r="P41" s="121">
        <v>-96095</v>
      </c>
      <c r="Q41" s="121">
        <f t="shared" si="2"/>
        <v>1304188.3767535072</v>
      </c>
      <c r="R41" s="121">
        <f t="shared" si="2"/>
        <v>726059.11823647295</v>
      </c>
      <c r="S41" s="121">
        <f t="shared" si="2"/>
        <v>619041.08216432866</v>
      </c>
      <c r="T41" s="121">
        <f t="shared" si="1"/>
        <v>-60671.342685370742</v>
      </c>
      <c r="U41" s="121">
        <f t="shared" si="1"/>
        <v>0</v>
      </c>
      <c r="V41" s="121">
        <f t="shared" si="1"/>
        <v>-101583.16633266532</v>
      </c>
      <c r="W41" s="121">
        <f t="shared" si="1"/>
        <v>1488920.8416833668</v>
      </c>
      <c r="X41" s="121">
        <f t="shared" si="1"/>
        <v>763945.89178356715</v>
      </c>
      <c r="Y41" s="121">
        <f t="shared" si="1"/>
        <v>727512.02404809627</v>
      </c>
      <c r="Z41" s="121">
        <f t="shared" si="1"/>
        <v>-93750.501002004021</v>
      </c>
      <c r="AA41" s="121">
        <f t="shared" si="1"/>
        <v>0</v>
      </c>
      <c r="AB41" s="121">
        <f t="shared" si="1"/>
        <v>-96287.575150300603</v>
      </c>
    </row>
    <row r="42" spans="1:28">
      <c r="A42" s="29" t="s">
        <v>349</v>
      </c>
      <c r="B42" s="29">
        <v>4100</v>
      </c>
      <c r="C42" s="29" t="s">
        <v>188</v>
      </c>
      <c r="D42" s="122">
        <v>953</v>
      </c>
      <c r="E42" s="122">
        <v>1073520</v>
      </c>
      <c r="F42" s="122">
        <v>589797</v>
      </c>
      <c r="G42" s="122">
        <v>451315</v>
      </c>
      <c r="H42" s="122">
        <v>-8399</v>
      </c>
      <c r="I42" s="122">
        <v>0</v>
      </c>
      <c r="J42" s="122">
        <v>24009</v>
      </c>
      <c r="K42" s="122">
        <v>1236520</v>
      </c>
      <c r="L42" s="122">
        <v>634134</v>
      </c>
      <c r="M42" s="122">
        <v>494019</v>
      </c>
      <c r="N42" s="122">
        <v>-56201</v>
      </c>
      <c r="O42" s="122">
        <v>0</v>
      </c>
      <c r="P42" s="122">
        <v>52166</v>
      </c>
      <c r="Q42" s="122">
        <f t="shared" si="2"/>
        <v>1126463.7985309549</v>
      </c>
      <c r="R42" s="122">
        <f t="shared" si="2"/>
        <v>618884.57502623298</v>
      </c>
      <c r="S42" s="122">
        <f t="shared" si="2"/>
        <v>473572.92759706191</v>
      </c>
      <c r="T42" s="122">
        <f t="shared" si="1"/>
        <v>-8813.2214060860442</v>
      </c>
      <c r="U42" s="122">
        <f t="shared" si="1"/>
        <v>0</v>
      </c>
      <c r="V42" s="122">
        <f t="shared" si="1"/>
        <v>25193.074501573978</v>
      </c>
      <c r="W42" s="122">
        <f t="shared" si="1"/>
        <v>1297502.6232948583</v>
      </c>
      <c r="X42" s="122">
        <f t="shared" si="1"/>
        <v>665408.18467995804</v>
      </c>
      <c r="Y42" s="122">
        <f t="shared" si="1"/>
        <v>518383.00104931794</v>
      </c>
      <c r="Z42" s="122">
        <f t="shared" si="1"/>
        <v>-58972.717733473241</v>
      </c>
      <c r="AA42" s="122">
        <f t="shared" si="1"/>
        <v>0</v>
      </c>
      <c r="AB42" s="122">
        <f t="shared" si="1"/>
        <v>54738.719832109127</v>
      </c>
    </row>
    <row r="43" spans="1:28">
      <c r="A43" s="120" t="s">
        <v>350</v>
      </c>
      <c r="B43" s="120">
        <v>5604</v>
      </c>
      <c r="C43" s="120" t="s">
        <v>199</v>
      </c>
      <c r="D43" s="121">
        <v>939</v>
      </c>
      <c r="E43" s="121">
        <v>988542</v>
      </c>
      <c r="F43" s="121">
        <v>532809</v>
      </c>
      <c r="G43" s="121">
        <v>432543</v>
      </c>
      <c r="H43" s="121">
        <v>-24768</v>
      </c>
      <c r="I43" s="121">
        <v>0</v>
      </c>
      <c r="J43" s="121">
        <v>-1578</v>
      </c>
      <c r="K43" s="121">
        <v>1071984</v>
      </c>
      <c r="L43" s="121">
        <v>555651</v>
      </c>
      <c r="M43" s="121">
        <v>467585</v>
      </c>
      <c r="N43" s="121">
        <v>-49600</v>
      </c>
      <c r="O43" s="121">
        <v>0</v>
      </c>
      <c r="P43" s="121">
        <v>-852</v>
      </c>
      <c r="Q43" s="121">
        <f t="shared" si="2"/>
        <v>1052760.3833865814</v>
      </c>
      <c r="R43" s="121">
        <f t="shared" si="2"/>
        <v>567421.7252396167</v>
      </c>
      <c r="S43" s="121">
        <f t="shared" si="2"/>
        <v>460642.17252396169</v>
      </c>
      <c r="T43" s="121">
        <f t="shared" si="1"/>
        <v>-26376.996805111823</v>
      </c>
      <c r="U43" s="121">
        <f t="shared" si="1"/>
        <v>0</v>
      </c>
      <c r="V43" s="121">
        <f t="shared" si="1"/>
        <v>-1680.5111821086264</v>
      </c>
      <c r="W43" s="121">
        <f t="shared" si="1"/>
        <v>1141623.0031948884</v>
      </c>
      <c r="X43" s="121">
        <f t="shared" si="1"/>
        <v>591747.60383386584</v>
      </c>
      <c r="Y43" s="121">
        <f t="shared" si="1"/>
        <v>497960.59637912671</v>
      </c>
      <c r="Z43" s="121">
        <f t="shared" si="1"/>
        <v>-52822.151224707137</v>
      </c>
      <c r="AA43" s="121">
        <f t="shared" si="1"/>
        <v>0</v>
      </c>
      <c r="AB43" s="121">
        <f t="shared" si="1"/>
        <v>-907.34824281150156</v>
      </c>
    </row>
    <row r="44" spans="1:28">
      <c r="A44" s="29" t="s">
        <v>351</v>
      </c>
      <c r="B44" s="29">
        <v>6612</v>
      </c>
      <c r="C44" s="29" t="s">
        <v>216</v>
      </c>
      <c r="D44" s="122">
        <v>894</v>
      </c>
      <c r="E44" s="122">
        <v>1089890</v>
      </c>
      <c r="F44" s="122">
        <v>640610</v>
      </c>
      <c r="G44" s="122">
        <v>408279</v>
      </c>
      <c r="H44" s="122">
        <v>-12451</v>
      </c>
      <c r="I44" s="122">
        <v>0</v>
      </c>
      <c r="J44" s="122">
        <v>28550</v>
      </c>
      <c r="K44" s="122">
        <v>1125297</v>
      </c>
      <c r="L44" s="122">
        <v>640610</v>
      </c>
      <c r="M44" s="122">
        <v>426557</v>
      </c>
      <c r="N44" s="122">
        <v>-24592</v>
      </c>
      <c r="O44" s="122">
        <v>-7539</v>
      </c>
      <c r="P44" s="122">
        <v>25999</v>
      </c>
      <c r="Q44" s="122">
        <f t="shared" si="2"/>
        <v>1219116.331096197</v>
      </c>
      <c r="R44" s="122">
        <f t="shared" si="2"/>
        <v>716565.99552572705</v>
      </c>
      <c r="S44" s="122">
        <f t="shared" si="2"/>
        <v>456687.91946308728</v>
      </c>
      <c r="T44" s="122">
        <f t="shared" si="1"/>
        <v>-13927.293064876958</v>
      </c>
      <c r="U44" s="122">
        <f t="shared" si="1"/>
        <v>0</v>
      </c>
      <c r="V44" s="122">
        <f t="shared" si="1"/>
        <v>31935.123042505595</v>
      </c>
      <c r="W44" s="122">
        <f t="shared" si="1"/>
        <v>1258721.476510067</v>
      </c>
      <c r="X44" s="122">
        <f t="shared" si="1"/>
        <v>716565.99552572705</v>
      </c>
      <c r="Y44" s="122">
        <f t="shared" si="1"/>
        <v>477133.10961968685</v>
      </c>
      <c r="Z44" s="122">
        <f t="shared" si="1"/>
        <v>-27507.829977628637</v>
      </c>
      <c r="AA44" s="122">
        <f t="shared" si="1"/>
        <v>-8432.8859060402683</v>
      </c>
      <c r="AB44" s="122">
        <f t="shared" si="1"/>
        <v>29081.65548098434</v>
      </c>
    </row>
    <row r="45" spans="1:28">
      <c r="A45" s="120" t="s">
        <v>352</v>
      </c>
      <c r="B45" s="120">
        <v>3709</v>
      </c>
      <c r="C45" s="120" t="s">
        <v>182</v>
      </c>
      <c r="D45" s="121">
        <v>866</v>
      </c>
      <c r="E45" s="121">
        <v>962625</v>
      </c>
      <c r="F45" s="121">
        <v>514121</v>
      </c>
      <c r="G45" s="121">
        <v>351917</v>
      </c>
      <c r="H45" s="121">
        <v>-65953</v>
      </c>
      <c r="I45" s="121">
        <v>0</v>
      </c>
      <c r="J45" s="121">
        <v>30634</v>
      </c>
      <c r="K45" s="121">
        <v>1114604</v>
      </c>
      <c r="L45" s="121">
        <v>538499</v>
      </c>
      <c r="M45" s="121">
        <v>432927</v>
      </c>
      <c r="N45" s="121">
        <v>-91045</v>
      </c>
      <c r="O45" s="121">
        <v>0</v>
      </c>
      <c r="P45" s="121">
        <v>52133</v>
      </c>
      <c r="Q45" s="121">
        <f t="shared" si="2"/>
        <v>1111576.2124711317</v>
      </c>
      <c r="R45" s="121">
        <f t="shared" si="2"/>
        <v>593673.21016166289</v>
      </c>
      <c r="S45" s="121">
        <f t="shared" si="2"/>
        <v>406370.66974595841</v>
      </c>
      <c r="T45" s="121">
        <f t="shared" si="1"/>
        <v>-76158.19861431871</v>
      </c>
      <c r="U45" s="121">
        <f t="shared" si="1"/>
        <v>0</v>
      </c>
      <c r="V45" s="121">
        <f t="shared" si="1"/>
        <v>35374.133949191688</v>
      </c>
      <c r="W45" s="121">
        <f t="shared" si="1"/>
        <v>1287071.5935334873</v>
      </c>
      <c r="X45" s="121">
        <f t="shared" si="1"/>
        <v>621823.32563510397</v>
      </c>
      <c r="Y45" s="121">
        <f t="shared" si="1"/>
        <v>499915.70438799076</v>
      </c>
      <c r="Z45" s="121">
        <f t="shared" si="1"/>
        <v>-105132.79445727482</v>
      </c>
      <c r="AA45" s="121">
        <f t="shared" si="1"/>
        <v>0</v>
      </c>
      <c r="AB45" s="121">
        <f t="shared" si="1"/>
        <v>60199.769053117787</v>
      </c>
    </row>
    <row r="46" spans="1:28">
      <c r="A46" s="29" t="s">
        <v>353</v>
      </c>
      <c r="B46" s="29">
        <v>8710</v>
      </c>
      <c r="C46" s="29" t="s">
        <v>235</v>
      </c>
      <c r="D46" s="122">
        <v>786</v>
      </c>
      <c r="E46" s="122">
        <v>926554</v>
      </c>
      <c r="F46" s="122">
        <v>475419</v>
      </c>
      <c r="G46" s="122">
        <v>386243</v>
      </c>
      <c r="H46" s="122">
        <v>-19430</v>
      </c>
      <c r="I46" s="122">
        <v>0</v>
      </c>
      <c r="J46" s="122">
        <v>45462</v>
      </c>
      <c r="K46" s="122">
        <v>1093798</v>
      </c>
      <c r="L46" s="122">
        <v>515199</v>
      </c>
      <c r="M46" s="122">
        <v>453765</v>
      </c>
      <c r="N46" s="122">
        <v>-51034</v>
      </c>
      <c r="O46" s="122">
        <v>-7866</v>
      </c>
      <c r="P46" s="122">
        <v>65934</v>
      </c>
      <c r="Q46" s="122">
        <f t="shared" si="2"/>
        <v>1178821.8829516538</v>
      </c>
      <c r="R46" s="122">
        <f t="shared" si="2"/>
        <v>604858.77862595418</v>
      </c>
      <c r="S46" s="122">
        <f t="shared" si="2"/>
        <v>491403.30788804073</v>
      </c>
      <c r="T46" s="122">
        <f t="shared" si="1"/>
        <v>-24720.101781170484</v>
      </c>
      <c r="U46" s="122">
        <f t="shared" si="1"/>
        <v>0</v>
      </c>
      <c r="V46" s="122">
        <f t="shared" si="1"/>
        <v>57839.694656488544</v>
      </c>
      <c r="W46" s="122">
        <f t="shared" si="1"/>
        <v>1391600.5089058524</v>
      </c>
      <c r="X46" s="122">
        <f t="shared" si="1"/>
        <v>655469.46564885485</v>
      </c>
      <c r="Y46" s="122">
        <f t="shared" si="1"/>
        <v>577309.16030534357</v>
      </c>
      <c r="Z46" s="122">
        <f t="shared" si="1"/>
        <v>-64928.753180661573</v>
      </c>
      <c r="AA46" s="122">
        <f t="shared" si="1"/>
        <v>-10007.633587786258</v>
      </c>
      <c r="AB46" s="122">
        <f t="shared" si="1"/>
        <v>83885.496183206094</v>
      </c>
    </row>
    <row r="47" spans="1:28">
      <c r="A47" s="120" t="s">
        <v>354</v>
      </c>
      <c r="B47" s="120">
        <v>8508</v>
      </c>
      <c r="C47" s="120" t="s">
        <v>230</v>
      </c>
      <c r="D47" s="121">
        <v>695</v>
      </c>
      <c r="E47" s="121">
        <v>694314</v>
      </c>
      <c r="F47" s="121">
        <v>328320</v>
      </c>
      <c r="G47" s="121">
        <v>239806</v>
      </c>
      <c r="H47" s="121">
        <v>5908</v>
      </c>
      <c r="I47" s="121">
        <v>0</v>
      </c>
      <c r="J47" s="121">
        <v>132096</v>
      </c>
      <c r="K47" s="121">
        <v>714726</v>
      </c>
      <c r="L47" s="121">
        <v>328320</v>
      </c>
      <c r="M47" s="121">
        <v>264008</v>
      </c>
      <c r="N47" s="121">
        <v>-30268</v>
      </c>
      <c r="O47" s="121">
        <v>239</v>
      </c>
      <c r="P47" s="121">
        <v>92369</v>
      </c>
      <c r="Q47" s="121">
        <f t="shared" si="2"/>
        <v>999012.94964028778</v>
      </c>
      <c r="R47" s="121">
        <f t="shared" si="2"/>
        <v>472402.87769784173</v>
      </c>
      <c r="S47" s="121">
        <f t="shared" si="2"/>
        <v>345044.60431654676</v>
      </c>
      <c r="T47" s="121">
        <f t="shared" si="1"/>
        <v>8500.7194244604307</v>
      </c>
      <c r="U47" s="121">
        <f t="shared" si="1"/>
        <v>0</v>
      </c>
      <c r="V47" s="121">
        <f t="shared" si="1"/>
        <v>190066.1870503597</v>
      </c>
      <c r="W47" s="121">
        <f t="shared" si="1"/>
        <v>1028382.7338129497</v>
      </c>
      <c r="X47" s="121">
        <f t="shared" si="1"/>
        <v>472402.87769784173</v>
      </c>
      <c r="Y47" s="121">
        <f t="shared" si="1"/>
        <v>379867.6258992806</v>
      </c>
      <c r="Z47" s="121">
        <f t="shared" si="1"/>
        <v>-43551.079136690649</v>
      </c>
      <c r="AA47" s="121">
        <f t="shared" si="1"/>
        <v>343.88489208633092</v>
      </c>
      <c r="AB47" s="121">
        <f t="shared" si="1"/>
        <v>132905.03597122303</v>
      </c>
    </row>
    <row r="48" spans="1:28">
      <c r="A48" s="29" t="s">
        <v>355</v>
      </c>
      <c r="B48" s="29">
        <v>7000</v>
      </c>
      <c r="C48" s="29" t="s">
        <v>219</v>
      </c>
      <c r="D48" s="122">
        <v>685</v>
      </c>
      <c r="E48" s="122">
        <v>820272</v>
      </c>
      <c r="F48" s="122">
        <v>433054</v>
      </c>
      <c r="G48" s="122">
        <v>363519</v>
      </c>
      <c r="H48" s="122">
        <v>-11337</v>
      </c>
      <c r="I48" s="122">
        <v>0</v>
      </c>
      <c r="J48" s="122">
        <v>12362</v>
      </c>
      <c r="K48" s="122">
        <v>1086280</v>
      </c>
      <c r="L48" s="122">
        <v>477951</v>
      </c>
      <c r="M48" s="122">
        <v>478233</v>
      </c>
      <c r="N48" s="122">
        <v>-46295</v>
      </c>
      <c r="O48" s="122">
        <v>0</v>
      </c>
      <c r="P48" s="122">
        <v>83801</v>
      </c>
      <c r="Q48" s="122">
        <f t="shared" si="2"/>
        <v>1197477.3722627738</v>
      </c>
      <c r="R48" s="122">
        <f t="shared" si="2"/>
        <v>632195.62043795618</v>
      </c>
      <c r="S48" s="122">
        <f t="shared" si="2"/>
        <v>530684.67153284664</v>
      </c>
      <c r="T48" s="122">
        <f t="shared" si="1"/>
        <v>-16550.364963503649</v>
      </c>
      <c r="U48" s="122">
        <f t="shared" si="1"/>
        <v>0</v>
      </c>
      <c r="V48" s="122">
        <f t="shared" si="1"/>
        <v>18046.715328467155</v>
      </c>
      <c r="W48" s="122">
        <f t="shared" si="1"/>
        <v>1585810.2189781023</v>
      </c>
      <c r="X48" s="122">
        <f t="shared" si="1"/>
        <v>697738.6861313869</v>
      </c>
      <c r="Y48" s="122">
        <f t="shared" si="1"/>
        <v>698150.36496350367</v>
      </c>
      <c r="Z48" s="122">
        <f t="shared" si="1"/>
        <v>-67583.941605839413</v>
      </c>
      <c r="AA48" s="122">
        <f t="shared" si="1"/>
        <v>0</v>
      </c>
      <c r="AB48" s="122">
        <f t="shared" si="1"/>
        <v>122337.22627737226</v>
      </c>
    </row>
    <row r="49" spans="1:28">
      <c r="A49" s="120" t="s">
        <v>356</v>
      </c>
      <c r="B49" s="120">
        <v>3811</v>
      </c>
      <c r="C49" s="120" t="s">
        <v>187</v>
      </c>
      <c r="D49" s="121">
        <v>673</v>
      </c>
      <c r="E49" s="121">
        <v>774000</v>
      </c>
      <c r="F49" s="121">
        <v>398873</v>
      </c>
      <c r="G49" s="121">
        <v>296604</v>
      </c>
      <c r="H49" s="121">
        <v>2470</v>
      </c>
      <c r="I49" s="121">
        <v>0</v>
      </c>
      <c r="J49" s="121">
        <v>80993</v>
      </c>
      <c r="K49" s="121">
        <v>930475</v>
      </c>
      <c r="L49" s="121">
        <v>494551</v>
      </c>
      <c r="M49" s="121">
        <v>367345</v>
      </c>
      <c r="N49" s="121">
        <v>-19755</v>
      </c>
      <c r="O49" s="121">
        <v>613</v>
      </c>
      <c r="P49" s="121">
        <v>49437</v>
      </c>
      <c r="Q49" s="121">
        <f t="shared" si="2"/>
        <v>1150074.2942050518</v>
      </c>
      <c r="R49" s="121">
        <f t="shared" si="2"/>
        <v>592679.04903417535</v>
      </c>
      <c r="S49" s="121">
        <f t="shared" si="2"/>
        <v>440719.16790490341</v>
      </c>
      <c r="T49" s="121">
        <f t="shared" si="1"/>
        <v>3670.1337295690932</v>
      </c>
      <c r="U49" s="121">
        <f t="shared" si="1"/>
        <v>0</v>
      </c>
      <c r="V49" s="121">
        <f t="shared" si="1"/>
        <v>120346.21099554235</v>
      </c>
      <c r="W49" s="121">
        <f t="shared" si="1"/>
        <v>1382578.0089153044</v>
      </c>
      <c r="X49" s="121">
        <f t="shared" si="1"/>
        <v>734845.46805349179</v>
      </c>
      <c r="Y49" s="121">
        <f t="shared" si="1"/>
        <v>545832.09509658255</v>
      </c>
      <c r="Z49" s="121">
        <f t="shared" si="1"/>
        <v>-29353.640416047547</v>
      </c>
      <c r="AA49" s="121">
        <f t="shared" si="1"/>
        <v>910.84695393759284</v>
      </c>
      <c r="AB49" s="121">
        <f t="shared" si="1"/>
        <v>73457.652303120354</v>
      </c>
    </row>
    <row r="50" spans="1:28">
      <c r="A50" s="29" t="s">
        <v>357</v>
      </c>
      <c r="B50" s="29">
        <v>8722</v>
      </c>
      <c r="C50" s="29" t="s">
        <v>241</v>
      </c>
      <c r="D50" s="122">
        <v>667</v>
      </c>
      <c r="E50" s="122">
        <v>689676</v>
      </c>
      <c r="F50" s="122">
        <v>364214</v>
      </c>
      <c r="G50" s="122">
        <v>288497</v>
      </c>
      <c r="H50" s="122">
        <v>8553</v>
      </c>
      <c r="I50" s="122">
        <v>0</v>
      </c>
      <c r="J50" s="122">
        <v>45518</v>
      </c>
      <c r="K50" s="122">
        <v>705700</v>
      </c>
      <c r="L50" s="122">
        <v>364214</v>
      </c>
      <c r="M50" s="122">
        <v>300450</v>
      </c>
      <c r="N50" s="122">
        <v>-1792</v>
      </c>
      <c r="O50" s="122">
        <v>0</v>
      </c>
      <c r="P50" s="122">
        <v>39244</v>
      </c>
      <c r="Q50" s="122">
        <f t="shared" si="2"/>
        <v>1033997.0014992505</v>
      </c>
      <c r="R50" s="122">
        <f t="shared" si="2"/>
        <v>546047.97601199406</v>
      </c>
      <c r="S50" s="122">
        <f t="shared" si="2"/>
        <v>432529.23538230883</v>
      </c>
      <c r="T50" s="122">
        <f t="shared" si="1"/>
        <v>12823.088455772113</v>
      </c>
      <c r="U50" s="122">
        <f t="shared" si="1"/>
        <v>0</v>
      </c>
      <c r="V50" s="122">
        <f t="shared" si="1"/>
        <v>68242.878560719648</v>
      </c>
      <c r="W50" s="122">
        <f t="shared" si="1"/>
        <v>1058020.9895052474</v>
      </c>
      <c r="X50" s="122">
        <f t="shared" si="1"/>
        <v>546047.97601199406</v>
      </c>
      <c r="Y50" s="122">
        <f t="shared" si="1"/>
        <v>450449.77511244378</v>
      </c>
      <c r="Z50" s="122">
        <f t="shared" si="1"/>
        <v>-2686.6566716641678</v>
      </c>
      <c r="AA50" s="122">
        <f t="shared" si="1"/>
        <v>0</v>
      </c>
      <c r="AB50" s="122">
        <f t="shared" si="1"/>
        <v>58836.58170914543</v>
      </c>
    </row>
    <row r="51" spans="1:28">
      <c r="A51" s="120" t="s">
        <v>358</v>
      </c>
      <c r="B51" s="120">
        <v>7502</v>
      </c>
      <c r="C51" s="120" t="s">
        <v>221</v>
      </c>
      <c r="D51" s="121">
        <v>660</v>
      </c>
      <c r="E51" s="121">
        <v>719906</v>
      </c>
      <c r="F51" s="121">
        <v>457805</v>
      </c>
      <c r="G51" s="121">
        <v>439252</v>
      </c>
      <c r="H51" s="121">
        <v>2935</v>
      </c>
      <c r="I51" s="121">
        <v>0</v>
      </c>
      <c r="J51" s="121">
        <v>-174216</v>
      </c>
      <c r="K51" s="121">
        <v>1046883</v>
      </c>
      <c r="L51" s="121">
        <v>624031</v>
      </c>
      <c r="M51" s="121">
        <v>402396</v>
      </c>
      <c r="N51" s="121">
        <v>-21023</v>
      </c>
      <c r="O51" s="121">
        <v>0</v>
      </c>
      <c r="P51" s="121">
        <v>-567</v>
      </c>
      <c r="Q51" s="121">
        <f t="shared" si="2"/>
        <v>1090766.6666666667</v>
      </c>
      <c r="R51" s="121">
        <f t="shared" si="2"/>
        <v>693643.93939393933</v>
      </c>
      <c r="S51" s="121">
        <f t="shared" si="2"/>
        <v>665533.33333333326</v>
      </c>
      <c r="T51" s="121">
        <f t="shared" si="1"/>
        <v>4446.969696969697</v>
      </c>
      <c r="U51" s="121">
        <f t="shared" si="1"/>
        <v>0</v>
      </c>
      <c r="V51" s="121">
        <f t="shared" si="1"/>
        <v>-263963.63636363635</v>
      </c>
      <c r="W51" s="121">
        <f t="shared" si="1"/>
        <v>1586186.3636363638</v>
      </c>
      <c r="X51" s="121">
        <f t="shared" si="1"/>
        <v>945501.51515151514</v>
      </c>
      <c r="Y51" s="121">
        <f t="shared" si="1"/>
        <v>609690.90909090918</v>
      </c>
      <c r="Z51" s="121">
        <f t="shared" si="1"/>
        <v>-31853.0303030303</v>
      </c>
      <c r="AA51" s="121">
        <f t="shared" si="1"/>
        <v>0</v>
      </c>
      <c r="AB51" s="121">
        <f t="shared" si="1"/>
        <v>-859.09090909090912</v>
      </c>
    </row>
    <row r="52" spans="1:28">
      <c r="A52" s="29" t="s">
        <v>359</v>
      </c>
      <c r="B52" s="29">
        <v>3511</v>
      </c>
      <c r="C52" s="29" t="s">
        <v>180</v>
      </c>
      <c r="D52" s="122">
        <v>638</v>
      </c>
      <c r="E52" s="122">
        <v>830884</v>
      </c>
      <c r="F52" s="122">
        <v>413005</v>
      </c>
      <c r="G52" s="122">
        <v>361014</v>
      </c>
      <c r="H52" s="122">
        <v>23638</v>
      </c>
      <c r="I52" s="122">
        <v>-5773</v>
      </c>
      <c r="J52" s="122">
        <v>74730</v>
      </c>
      <c r="K52" s="122">
        <v>838166</v>
      </c>
      <c r="L52" s="122">
        <v>413076</v>
      </c>
      <c r="M52" s="122">
        <v>368161</v>
      </c>
      <c r="N52" s="122">
        <v>23683</v>
      </c>
      <c r="O52" s="122">
        <v>-5773</v>
      </c>
      <c r="P52" s="122">
        <v>74839</v>
      </c>
      <c r="Q52" s="122">
        <f t="shared" si="2"/>
        <v>1302326.0188087774</v>
      </c>
      <c r="R52" s="122">
        <f t="shared" si="2"/>
        <v>647343.26018808782</v>
      </c>
      <c r="S52" s="122">
        <f t="shared" si="2"/>
        <v>565852.6645768024</v>
      </c>
      <c r="T52" s="122">
        <f t="shared" si="1"/>
        <v>37050.156739811908</v>
      </c>
      <c r="U52" s="122">
        <f t="shared" si="1"/>
        <v>-9048.5893416927902</v>
      </c>
      <c r="V52" s="122">
        <f t="shared" si="1"/>
        <v>117131.66144200628</v>
      </c>
      <c r="W52" s="122">
        <f t="shared" si="1"/>
        <v>1313739.8119122256</v>
      </c>
      <c r="X52" s="122">
        <f t="shared" si="1"/>
        <v>647454.54545454553</v>
      </c>
      <c r="Y52" s="122">
        <f t="shared" si="1"/>
        <v>577054.85893416929</v>
      </c>
      <c r="Z52" s="122">
        <f t="shared" si="1"/>
        <v>37120.689655172413</v>
      </c>
      <c r="AA52" s="122">
        <f t="shared" si="1"/>
        <v>-9048.5893416927902</v>
      </c>
      <c r="AB52" s="122">
        <f t="shared" si="1"/>
        <v>117302.5078369906</v>
      </c>
    </row>
    <row r="53" spans="1:28">
      <c r="A53" s="120" t="s">
        <v>360</v>
      </c>
      <c r="B53" s="120">
        <v>8720</v>
      </c>
      <c r="C53" s="120" t="s">
        <v>239</v>
      </c>
      <c r="D53" s="121">
        <v>626</v>
      </c>
      <c r="E53" s="121">
        <v>769292</v>
      </c>
      <c r="F53" s="121">
        <v>273175</v>
      </c>
      <c r="G53" s="121">
        <v>378547</v>
      </c>
      <c r="H53" s="121">
        <v>8673</v>
      </c>
      <c r="I53" s="121">
        <v>0</v>
      </c>
      <c r="J53" s="121">
        <v>126243</v>
      </c>
      <c r="K53" s="121">
        <v>794542</v>
      </c>
      <c r="L53" s="121">
        <v>273175</v>
      </c>
      <c r="M53" s="121">
        <v>398515</v>
      </c>
      <c r="N53" s="121">
        <v>-7919</v>
      </c>
      <c r="O53" s="121">
        <v>-484</v>
      </c>
      <c r="P53" s="121">
        <v>114449</v>
      </c>
      <c r="Q53" s="121">
        <f t="shared" si="2"/>
        <v>1228900.9584664537</v>
      </c>
      <c r="R53" s="121">
        <f t="shared" si="2"/>
        <v>436381.78913738014</v>
      </c>
      <c r="S53" s="121">
        <f t="shared" si="2"/>
        <v>604707.66773162934</v>
      </c>
      <c r="T53" s="121">
        <f t="shared" si="1"/>
        <v>13854.632587859425</v>
      </c>
      <c r="U53" s="121">
        <f t="shared" si="1"/>
        <v>0</v>
      </c>
      <c r="V53" s="121">
        <f t="shared" si="1"/>
        <v>201666.13418530353</v>
      </c>
      <c r="W53" s="121">
        <f t="shared" si="1"/>
        <v>1269236.4217252396</v>
      </c>
      <c r="X53" s="121">
        <f t="shared" si="1"/>
        <v>436381.78913738014</v>
      </c>
      <c r="Y53" s="121">
        <f t="shared" si="1"/>
        <v>636605.43130990409</v>
      </c>
      <c r="Z53" s="121">
        <f t="shared" si="1"/>
        <v>-12650.159744408946</v>
      </c>
      <c r="AA53" s="121">
        <f t="shared" si="1"/>
        <v>-773.16293929712469</v>
      </c>
      <c r="AB53" s="121">
        <f t="shared" si="1"/>
        <v>182825.8785942492</v>
      </c>
    </row>
    <row r="54" spans="1:28">
      <c r="A54" s="29" t="s">
        <v>361</v>
      </c>
      <c r="B54" s="29">
        <v>6515</v>
      </c>
      <c r="C54" s="29" t="s">
        <v>209</v>
      </c>
      <c r="D54" s="122">
        <v>616</v>
      </c>
      <c r="E54" s="122">
        <v>629198</v>
      </c>
      <c r="F54" s="122">
        <v>300563</v>
      </c>
      <c r="G54" s="122">
        <v>280376</v>
      </c>
      <c r="H54" s="122">
        <v>-5440</v>
      </c>
      <c r="I54" s="122">
        <v>0</v>
      </c>
      <c r="J54" s="122">
        <v>42819</v>
      </c>
      <c r="K54" s="122">
        <v>638815</v>
      </c>
      <c r="L54" s="122">
        <v>300563</v>
      </c>
      <c r="M54" s="122">
        <v>307744</v>
      </c>
      <c r="N54" s="122">
        <v>-5440</v>
      </c>
      <c r="O54" s="122">
        <v>0</v>
      </c>
      <c r="P54" s="122">
        <v>25068</v>
      </c>
      <c r="Q54" s="122">
        <f t="shared" si="2"/>
        <v>1021425.3246753246</v>
      </c>
      <c r="R54" s="122">
        <f t="shared" si="2"/>
        <v>487926.94805194804</v>
      </c>
      <c r="S54" s="122">
        <f t="shared" si="2"/>
        <v>455155.84415584413</v>
      </c>
      <c r="T54" s="122">
        <f t="shared" si="1"/>
        <v>-8831.1688311688322</v>
      </c>
      <c r="U54" s="122">
        <f t="shared" si="1"/>
        <v>0</v>
      </c>
      <c r="V54" s="122">
        <f t="shared" si="1"/>
        <v>69511.363636363647</v>
      </c>
      <c r="W54" s="122">
        <f t="shared" si="1"/>
        <v>1037037.3376623377</v>
      </c>
      <c r="X54" s="122">
        <f t="shared" si="1"/>
        <v>487926.94805194804</v>
      </c>
      <c r="Y54" s="122">
        <f t="shared" si="1"/>
        <v>499584.4155844156</v>
      </c>
      <c r="Z54" s="122">
        <f t="shared" si="1"/>
        <v>-8831.1688311688322</v>
      </c>
      <c r="AA54" s="122">
        <f t="shared" si="1"/>
        <v>0</v>
      </c>
      <c r="AB54" s="122">
        <f t="shared" si="1"/>
        <v>40694.805194805202</v>
      </c>
    </row>
    <row r="55" spans="1:28">
      <c r="A55" s="120" t="s">
        <v>362</v>
      </c>
      <c r="B55" s="120">
        <v>8509</v>
      </c>
      <c r="C55" s="120" t="s">
        <v>231</v>
      </c>
      <c r="D55" s="121">
        <v>583</v>
      </c>
      <c r="E55" s="121">
        <v>620309</v>
      </c>
      <c r="F55" s="121">
        <v>263159</v>
      </c>
      <c r="G55" s="121">
        <v>293680</v>
      </c>
      <c r="H55" s="121">
        <v>-8609</v>
      </c>
      <c r="I55" s="121">
        <v>0</v>
      </c>
      <c r="J55" s="121">
        <v>54861</v>
      </c>
      <c r="K55" s="121">
        <v>656794</v>
      </c>
      <c r="L55" s="121">
        <v>263159</v>
      </c>
      <c r="M55" s="121">
        <v>300231</v>
      </c>
      <c r="N55" s="121">
        <v>-12377</v>
      </c>
      <c r="O55" s="121">
        <v>0</v>
      </c>
      <c r="P55" s="121">
        <v>81027</v>
      </c>
      <c r="Q55" s="121">
        <f t="shared" si="2"/>
        <v>1063994.8542024016</v>
      </c>
      <c r="R55" s="121">
        <f t="shared" si="2"/>
        <v>451387.65008576331</v>
      </c>
      <c r="S55" s="121">
        <f t="shared" si="2"/>
        <v>503739.27958833624</v>
      </c>
      <c r="T55" s="121">
        <f t="shared" si="1"/>
        <v>-14766.723842195541</v>
      </c>
      <c r="U55" s="121">
        <f t="shared" si="1"/>
        <v>0</v>
      </c>
      <c r="V55" s="121">
        <f t="shared" si="1"/>
        <v>94101.200686106356</v>
      </c>
      <c r="W55" s="121">
        <f t="shared" si="1"/>
        <v>1126576.3293310462</v>
      </c>
      <c r="X55" s="121">
        <f t="shared" si="1"/>
        <v>451387.65008576331</v>
      </c>
      <c r="Y55" s="121">
        <f t="shared" si="1"/>
        <v>514975.98627787305</v>
      </c>
      <c r="Z55" s="121">
        <f t="shared" si="1"/>
        <v>-21229.845626072041</v>
      </c>
      <c r="AA55" s="121">
        <f t="shared" si="1"/>
        <v>0</v>
      </c>
      <c r="AB55" s="121">
        <f t="shared" si="1"/>
        <v>138982.84734133791</v>
      </c>
    </row>
    <row r="56" spans="1:28">
      <c r="A56" s="29" t="s">
        <v>363</v>
      </c>
      <c r="B56" s="29">
        <v>6709</v>
      </c>
      <c r="C56" s="29" t="s">
        <v>218</v>
      </c>
      <c r="D56" s="122">
        <v>504</v>
      </c>
      <c r="E56" s="122">
        <v>712385</v>
      </c>
      <c r="F56" s="122">
        <v>326564</v>
      </c>
      <c r="G56" s="122">
        <v>291171</v>
      </c>
      <c r="H56" s="122">
        <v>-21715</v>
      </c>
      <c r="I56" s="122">
        <v>0</v>
      </c>
      <c r="J56" s="122">
        <v>72935</v>
      </c>
      <c r="K56" s="122">
        <v>923349</v>
      </c>
      <c r="L56" s="122">
        <v>464091</v>
      </c>
      <c r="M56" s="122">
        <v>345447</v>
      </c>
      <c r="N56" s="122">
        <v>-27560</v>
      </c>
      <c r="O56" s="122">
        <v>0</v>
      </c>
      <c r="P56" s="122">
        <v>86251</v>
      </c>
      <c r="Q56" s="122">
        <f t="shared" si="2"/>
        <v>1413462.3015873018</v>
      </c>
      <c r="R56" s="122">
        <f t="shared" si="2"/>
        <v>647944.4444444445</v>
      </c>
      <c r="S56" s="122">
        <f t="shared" si="2"/>
        <v>577720.23809523811</v>
      </c>
      <c r="T56" s="122">
        <f t="shared" si="1"/>
        <v>-43085.317460317463</v>
      </c>
      <c r="U56" s="122">
        <f t="shared" si="1"/>
        <v>0</v>
      </c>
      <c r="V56" s="122">
        <f t="shared" si="1"/>
        <v>144712.3015873016</v>
      </c>
      <c r="W56" s="122">
        <f t="shared" si="1"/>
        <v>1832041.6666666667</v>
      </c>
      <c r="X56" s="122">
        <f t="shared" si="1"/>
        <v>920815.4761904761</v>
      </c>
      <c r="Y56" s="122">
        <f t="shared" si="1"/>
        <v>685410.71428571432</v>
      </c>
      <c r="Z56" s="122">
        <f t="shared" si="1"/>
        <v>-54682.539682539682</v>
      </c>
      <c r="AA56" s="122">
        <f t="shared" si="1"/>
        <v>0</v>
      </c>
      <c r="AB56" s="122">
        <f t="shared" si="1"/>
        <v>171132.93650793651</v>
      </c>
    </row>
    <row r="57" spans="1:28">
      <c r="A57" s="120" t="s">
        <v>364</v>
      </c>
      <c r="B57" s="120">
        <v>6607</v>
      </c>
      <c r="C57" s="120" t="s">
        <v>214</v>
      </c>
      <c r="D57" s="121">
        <v>502</v>
      </c>
      <c r="E57" s="121">
        <v>491976</v>
      </c>
      <c r="F57" s="121">
        <v>282789</v>
      </c>
      <c r="G57" s="121">
        <v>217998</v>
      </c>
      <c r="H57" s="121">
        <v>195171</v>
      </c>
      <c r="I57" s="121">
        <v>0</v>
      </c>
      <c r="J57" s="121">
        <v>186360</v>
      </c>
      <c r="K57" s="121">
        <v>532383</v>
      </c>
      <c r="L57" s="121">
        <v>282789</v>
      </c>
      <c r="M57" s="121">
        <v>269392</v>
      </c>
      <c r="N57" s="121">
        <v>194278</v>
      </c>
      <c r="O57" s="121">
        <v>0</v>
      </c>
      <c r="P57" s="121">
        <v>174480</v>
      </c>
      <c r="Q57" s="121">
        <f t="shared" si="2"/>
        <v>980031.8725099602</v>
      </c>
      <c r="R57" s="121">
        <f t="shared" si="2"/>
        <v>563324.70119521918</v>
      </c>
      <c r="S57" s="121">
        <f t="shared" si="2"/>
        <v>434258.96414342627</v>
      </c>
      <c r="T57" s="121">
        <f t="shared" si="1"/>
        <v>388786.85258964146</v>
      </c>
      <c r="U57" s="121">
        <f t="shared" si="1"/>
        <v>0</v>
      </c>
      <c r="V57" s="121">
        <f t="shared" si="1"/>
        <v>371235.05976095615</v>
      </c>
      <c r="W57" s="121">
        <f t="shared" si="1"/>
        <v>1060523.9043824701</v>
      </c>
      <c r="X57" s="121">
        <f t="shared" si="1"/>
        <v>563324.70119521918</v>
      </c>
      <c r="Y57" s="121">
        <f t="shared" si="1"/>
        <v>536637.4501992031</v>
      </c>
      <c r="Z57" s="121">
        <f t="shared" si="1"/>
        <v>387007.96812749002</v>
      </c>
      <c r="AA57" s="121">
        <f t="shared" si="1"/>
        <v>0</v>
      </c>
      <c r="AB57" s="121">
        <f t="shared" si="1"/>
        <v>347569.72111553786</v>
      </c>
    </row>
    <row r="58" spans="1:28">
      <c r="A58" s="29" t="s">
        <v>365</v>
      </c>
      <c r="B58" s="29">
        <v>8719</v>
      </c>
      <c r="C58" s="29" t="s">
        <v>238</v>
      </c>
      <c r="D58" s="122">
        <v>493</v>
      </c>
      <c r="E58" s="122">
        <v>915933</v>
      </c>
      <c r="F58" s="122">
        <v>338293</v>
      </c>
      <c r="G58" s="122">
        <v>473078</v>
      </c>
      <c r="H58" s="122">
        <v>-18400</v>
      </c>
      <c r="I58" s="122">
        <v>0</v>
      </c>
      <c r="J58" s="122">
        <v>86162</v>
      </c>
      <c r="K58" s="122">
        <v>1080305</v>
      </c>
      <c r="L58" s="122">
        <v>349968</v>
      </c>
      <c r="M58" s="122">
        <v>566473</v>
      </c>
      <c r="N58" s="122">
        <v>-53768</v>
      </c>
      <c r="O58" s="122">
        <v>0</v>
      </c>
      <c r="P58" s="122">
        <v>110096</v>
      </c>
      <c r="Q58" s="122">
        <f t="shared" si="2"/>
        <v>1857876.2677484788</v>
      </c>
      <c r="R58" s="122">
        <f t="shared" si="2"/>
        <v>686192.69776876259</v>
      </c>
      <c r="S58" s="122">
        <f t="shared" si="2"/>
        <v>959590.26369168365</v>
      </c>
      <c r="T58" s="122">
        <f t="shared" si="1"/>
        <v>-37322.515212981743</v>
      </c>
      <c r="U58" s="122">
        <f t="shared" si="1"/>
        <v>0</v>
      </c>
      <c r="V58" s="122">
        <f t="shared" si="1"/>
        <v>174770.79107505071</v>
      </c>
      <c r="W58" s="122">
        <f t="shared" ref="W58:AB77" si="3">(K58/$D58)*1000</f>
        <v>2191288.0324543612</v>
      </c>
      <c r="X58" s="122">
        <f t="shared" si="3"/>
        <v>709874.23935091286</v>
      </c>
      <c r="Y58" s="122">
        <f t="shared" si="3"/>
        <v>1149032.4543610548</v>
      </c>
      <c r="Z58" s="122">
        <f t="shared" si="3"/>
        <v>-109062.88032454361</v>
      </c>
      <c r="AA58" s="122">
        <f t="shared" si="3"/>
        <v>0</v>
      </c>
      <c r="AB58" s="122">
        <f t="shared" si="3"/>
        <v>223318.45841784991</v>
      </c>
    </row>
    <row r="59" spans="1:28">
      <c r="A59" s="120" t="s">
        <v>366</v>
      </c>
      <c r="B59" s="120">
        <v>6601</v>
      </c>
      <c r="C59" s="120" t="s">
        <v>210</v>
      </c>
      <c r="D59" s="121">
        <v>491</v>
      </c>
      <c r="E59" s="121">
        <v>441699</v>
      </c>
      <c r="F59" s="121">
        <v>216871</v>
      </c>
      <c r="G59" s="121">
        <v>158388</v>
      </c>
      <c r="H59" s="121">
        <v>10039</v>
      </c>
      <c r="I59" s="121">
        <v>0</v>
      </c>
      <c r="J59" s="121">
        <v>76479</v>
      </c>
      <c r="K59" s="121">
        <v>448581</v>
      </c>
      <c r="L59" s="121">
        <v>216871</v>
      </c>
      <c r="M59" s="121">
        <v>163408</v>
      </c>
      <c r="N59" s="121">
        <v>4415</v>
      </c>
      <c r="O59" s="121">
        <v>0</v>
      </c>
      <c r="P59" s="121">
        <v>72717</v>
      </c>
      <c r="Q59" s="121">
        <f t="shared" si="2"/>
        <v>899590.63136456208</v>
      </c>
      <c r="R59" s="121">
        <f t="shared" si="2"/>
        <v>441692.46435845213</v>
      </c>
      <c r="S59" s="121">
        <f t="shared" si="2"/>
        <v>322582.48472505092</v>
      </c>
      <c r="T59" s="121">
        <f t="shared" si="2"/>
        <v>20446.028513238289</v>
      </c>
      <c r="U59" s="121">
        <f t="shared" si="2"/>
        <v>0</v>
      </c>
      <c r="V59" s="121">
        <f t="shared" si="2"/>
        <v>155761.71079429737</v>
      </c>
      <c r="W59" s="121">
        <f t="shared" si="3"/>
        <v>913606.92464358453</v>
      </c>
      <c r="X59" s="121">
        <f t="shared" si="3"/>
        <v>441692.46435845213</v>
      </c>
      <c r="Y59" s="121">
        <f t="shared" si="3"/>
        <v>332806.51731160894</v>
      </c>
      <c r="Z59" s="121">
        <f t="shared" si="3"/>
        <v>8991.853360488798</v>
      </c>
      <c r="AA59" s="121">
        <f t="shared" si="3"/>
        <v>0</v>
      </c>
      <c r="AB59" s="121">
        <f t="shared" si="3"/>
        <v>148099.79633401221</v>
      </c>
    </row>
    <row r="60" spans="1:28">
      <c r="A60" s="29" t="s">
        <v>367</v>
      </c>
      <c r="B60" s="29">
        <v>7617</v>
      </c>
      <c r="C60" s="29" t="s">
        <v>225</v>
      </c>
      <c r="D60" s="122">
        <v>472</v>
      </c>
      <c r="E60" s="122">
        <v>589353</v>
      </c>
      <c r="F60" s="122">
        <v>350346</v>
      </c>
      <c r="G60" s="122">
        <v>223093</v>
      </c>
      <c r="H60" s="122">
        <v>-20043</v>
      </c>
      <c r="I60" s="122">
        <v>0</v>
      </c>
      <c r="J60" s="122">
        <v>-4129</v>
      </c>
      <c r="K60" s="122">
        <v>710108</v>
      </c>
      <c r="L60" s="122">
        <v>361141</v>
      </c>
      <c r="M60" s="122">
        <v>250809</v>
      </c>
      <c r="N60" s="122">
        <v>-21275</v>
      </c>
      <c r="O60" s="122">
        <v>74</v>
      </c>
      <c r="P60" s="122">
        <v>76957</v>
      </c>
      <c r="Q60" s="122">
        <f t="shared" si="2"/>
        <v>1248629.2372881356</v>
      </c>
      <c r="R60" s="122">
        <f t="shared" si="2"/>
        <v>742258.47457627114</v>
      </c>
      <c r="S60" s="122">
        <f t="shared" si="2"/>
        <v>472654.66101694916</v>
      </c>
      <c r="T60" s="122">
        <f t="shared" si="2"/>
        <v>-42463.983050847462</v>
      </c>
      <c r="U60" s="122">
        <f t="shared" si="2"/>
        <v>0</v>
      </c>
      <c r="V60" s="122">
        <f t="shared" si="2"/>
        <v>-8747.8813559322043</v>
      </c>
      <c r="W60" s="122">
        <f t="shared" si="3"/>
        <v>1504466.1016949152</v>
      </c>
      <c r="X60" s="122">
        <f t="shared" si="3"/>
        <v>765129.23728813569</v>
      </c>
      <c r="Y60" s="122">
        <f t="shared" si="3"/>
        <v>531375</v>
      </c>
      <c r="Z60" s="122">
        <f t="shared" si="3"/>
        <v>-45074.152542372882</v>
      </c>
      <c r="AA60" s="122">
        <f t="shared" si="3"/>
        <v>156.77966101694915</v>
      </c>
      <c r="AB60" s="122">
        <f t="shared" si="3"/>
        <v>163044.49152542371</v>
      </c>
    </row>
    <row r="61" spans="1:28">
      <c r="A61" s="120" t="s">
        <v>368</v>
      </c>
      <c r="B61" s="120">
        <v>5609</v>
      </c>
      <c r="C61" s="120" t="s">
        <v>200</v>
      </c>
      <c r="D61" s="121">
        <v>452</v>
      </c>
      <c r="E61" s="121">
        <v>523531</v>
      </c>
      <c r="F61" s="121">
        <v>271103</v>
      </c>
      <c r="G61" s="121">
        <v>268706</v>
      </c>
      <c r="H61" s="121">
        <v>16756</v>
      </c>
      <c r="I61" s="121">
        <v>0</v>
      </c>
      <c r="J61" s="121">
        <v>478</v>
      </c>
      <c r="K61" s="121">
        <v>610307</v>
      </c>
      <c r="L61" s="121">
        <v>286950</v>
      </c>
      <c r="M61" s="121">
        <v>311499</v>
      </c>
      <c r="N61" s="121">
        <v>4668</v>
      </c>
      <c r="O61" s="121">
        <v>0</v>
      </c>
      <c r="P61" s="121">
        <v>16526</v>
      </c>
      <c r="Q61" s="121">
        <f t="shared" si="2"/>
        <v>1158254.4247787609</v>
      </c>
      <c r="R61" s="121">
        <f t="shared" si="2"/>
        <v>599785.39823008853</v>
      </c>
      <c r="S61" s="121">
        <f t="shared" si="2"/>
        <v>594482.3008849558</v>
      </c>
      <c r="T61" s="121">
        <f t="shared" si="2"/>
        <v>37070.796460176993</v>
      </c>
      <c r="U61" s="121">
        <f t="shared" si="2"/>
        <v>0</v>
      </c>
      <c r="V61" s="121">
        <f t="shared" si="2"/>
        <v>1057.5221238938052</v>
      </c>
      <c r="W61" s="121">
        <f t="shared" si="3"/>
        <v>1350236.7256637169</v>
      </c>
      <c r="X61" s="121">
        <f t="shared" si="3"/>
        <v>634845.1327433628</v>
      </c>
      <c r="Y61" s="121">
        <f t="shared" si="3"/>
        <v>689157.07964601764</v>
      </c>
      <c r="Z61" s="121">
        <f t="shared" si="3"/>
        <v>10327.433628318584</v>
      </c>
      <c r="AA61" s="121">
        <f t="shared" si="3"/>
        <v>0</v>
      </c>
      <c r="AB61" s="121">
        <f t="shared" si="3"/>
        <v>36561.946902654869</v>
      </c>
    </row>
    <row r="62" spans="1:28">
      <c r="A62" s="29" t="s">
        <v>369</v>
      </c>
      <c r="B62" s="29">
        <v>4911</v>
      </c>
      <c r="C62" s="29" t="s">
        <v>196</v>
      </c>
      <c r="D62" s="122">
        <v>449</v>
      </c>
      <c r="E62" s="122">
        <v>599052</v>
      </c>
      <c r="F62" s="122">
        <v>352902</v>
      </c>
      <c r="G62" s="122">
        <v>227869</v>
      </c>
      <c r="H62" s="122">
        <v>-31119</v>
      </c>
      <c r="I62" s="122">
        <v>0</v>
      </c>
      <c r="J62" s="122">
        <v>-12838</v>
      </c>
      <c r="K62" s="122">
        <v>676873</v>
      </c>
      <c r="L62" s="122">
        <v>374143</v>
      </c>
      <c r="M62" s="122">
        <v>271968</v>
      </c>
      <c r="N62" s="122">
        <v>-38208</v>
      </c>
      <c r="O62" s="122">
        <v>1403</v>
      </c>
      <c r="P62" s="122">
        <v>-6043</v>
      </c>
      <c r="Q62" s="122">
        <f t="shared" si="2"/>
        <v>1334191.5367483296</v>
      </c>
      <c r="R62" s="122">
        <f t="shared" si="2"/>
        <v>785973.2739420936</v>
      </c>
      <c r="S62" s="122">
        <f t="shared" si="2"/>
        <v>507503.34075723833</v>
      </c>
      <c r="T62" s="122">
        <f t="shared" si="2"/>
        <v>-69307.349665924281</v>
      </c>
      <c r="U62" s="122">
        <f t="shared" si="2"/>
        <v>0</v>
      </c>
      <c r="V62" s="122">
        <f t="shared" si="2"/>
        <v>-28592.427616926503</v>
      </c>
      <c r="W62" s="122">
        <f t="shared" si="3"/>
        <v>1507512.2494432072</v>
      </c>
      <c r="X62" s="122">
        <f t="shared" si="3"/>
        <v>833280.62360801781</v>
      </c>
      <c r="Y62" s="122">
        <f t="shared" si="3"/>
        <v>605719.37639198219</v>
      </c>
      <c r="Z62" s="122">
        <f t="shared" si="3"/>
        <v>-85095.768374164807</v>
      </c>
      <c r="AA62" s="122">
        <f t="shared" si="3"/>
        <v>3124.7216035634742</v>
      </c>
      <c r="AB62" s="122">
        <f t="shared" si="3"/>
        <v>-13458.79732739421</v>
      </c>
    </row>
    <row r="63" spans="1:28">
      <c r="A63" s="120" t="s">
        <v>370</v>
      </c>
      <c r="B63" s="120">
        <v>5612</v>
      </c>
      <c r="C63" s="120" t="s">
        <v>202</v>
      </c>
      <c r="D63" s="121">
        <v>371</v>
      </c>
      <c r="E63" s="121">
        <v>466050</v>
      </c>
      <c r="F63" s="121">
        <v>190001</v>
      </c>
      <c r="G63" s="121">
        <v>253261</v>
      </c>
      <c r="H63" s="121">
        <v>-5637</v>
      </c>
      <c r="I63" s="121">
        <v>0</v>
      </c>
      <c r="J63" s="121">
        <v>17151</v>
      </c>
      <c r="K63" s="121">
        <v>480512</v>
      </c>
      <c r="L63" s="121">
        <v>190301</v>
      </c>
      <c r="M63" s="121">
        <v>273558</v>
      </c>
      <c r="N63" s="121">
        <v>-15608</v>
      </c>
      <c r="O63" s="121">
        <v>0</v>
      </c>
      <c r="P63" s="121">
        <v>1045</v>
      </c>
      <c r="Q63" s="121">
        <f t="shared" ref="Q63:V77" si="4">(E63/$D63)*1000</f>
        <v>1256199.4609164421</v>
      </c>
      <c r="R63" s="121">
        <f t="shared" si="4"/>
        <v>512132.07547169813</v>
      </c>
      <c r="S63" s="121">
        <f t="shared" si="4"/>
        <v>682644.20485175191</v>
      </c>
      <c r="T63" s="121">
        <f t="shared" si="4"/>
        <v>-15194.070080862535</v>
      </c>
      <c r="U63" s="121">
        <f t="shared" si="4"/>
        <v>0</v>
      </c>
      <c r="V63" s="121">
        <f t="shared" si="4"/>
        <v>46229.11051212938</v>
      </c>
      <c r="W63" s="121">
        <f t="shared" si="3"/>
        <v>1295180.5929919137</v>
      </c>
      <c r="X63" s="121">
        <f t="shared" si="3"/>
        <v>512940.70080862538</v>
      </c>
      <c r="Y63" s="121">
        <f t="shared" si="3"/>
        <v>737353.09973045823</v>
      </c>
      <c r="Z63" s="121">
        <f t="shared" si="3"/>
        <v>-42070.080862533694</v>
      </c>
      <c r="AA63" s="121">
        <f t="shared" si="3"/>
        <v>0</v>
      </c>
      <c r="AB63" s="121">
        <f t="shared" si="3"/>
        <v>2816.7115902964961</v>
      </c>
    </row>
    <row r="64" spans="1:28">
      <c r="A64" s="29" t="s">
        <v>371</v>
      </c>
      <c r="B64" s="29">
        <v>6602</v>
      </c>
      <c r="C64" s="29" t="s">
        <v>213</v>
      </c>
      <c r="D64" s="122">
        <v>371</v>
      </c>
      <c r="E64" s="122">
        <v>420945</v>
      </c>
      <c r="F64" s="122">
        <v>246349</v>
      </c>
      <c r="G64" s="122">
        <v>178240</v>
      </c>
      <c r="H64" s="122">
        <v>2292</v>
      </c>
      <c r="I64" s="122">
        <v>0</v>
      </c>
      <c r="J64" s="122">
        <v>-1352</v>
      </c>
      <c r="K64" s="122">
        <v>552561</v>
      </c>
      <c r="L64" s="122">
        <v>343517</v>
      </c>
      <c r="M64" s="122">
        <v>193193</v>
      </c>
      <c r="N64" s="122">
        <v>-9159</v>
      </c>
      <c r="O64" s="122">
        <v>0</v>
      </c>
      <c r="P64" s="122">
        <v>6692</v>
      </c>
      <c r="Q64" s="122">
        <f t="shared" si="4"/>
        <v>1134622.641509434</v>
      </c>
      <c r="R64" s="122">
        <f t="shared" si="4"/>
        <v>664013.47708894883</v>
      </c>
      <c r="S64" s="122">
        <f t="shared" si="4"/>
        <v>480431.26684636122</v>
      </c>
      <c r="T64" s="122">
        <f t="shared" si="4"/>
        <v>6177.8975741239892</v>
      </c>
      <c r="U64" s="122">
        <f t="shared" si="4"/>
        <v>0</v>
      </c>
      <c r="V64" s="122">
        <f t="shared" si="4"/>
        <v>-3644.2048517520216</v>
      </c>
      <c r="W64" s="122">
        <f t="shared" si="3"/>
        <v>1489382.7493261455</v>
      </c>
      <c r="X64" s="122">
        <f t="shared" si="3"/>
        <v>925921.83288409701</v>
      </c>
      <c r="Y64" s="122">
        <f t="shared" si="3"/>
        <v>520735.84905660379</v>
      </c>
      <c r="Z64" s="122">
        <f t="shared" si="3"/>
        <v>-24687.331536388141</v>
      </c>
      <c r="AA64" s="122">
        <f t="shared" si="3"/>
        <v>0</v>
      </c>
      <c r="AB64" s="122">
        <f t="shared" si="3"/>
        <v>18037.735849056604</v>
      </c>
    </row>
    <row r="65" spans="1:28">
      <c r="A65" s="120" t="s">
        <v>372</v>
      </c>
      <c r="B65" s="120">
        <v>4502</v>
      </c>
      <c r="C65" s="120" t="s">
        <v>190</v>
      </c>
      <c r="D65" s="121">
        <v>258</v>
      </c>
      <c r="E65" s="121">
        <v>430887</v>
      </c>
      <c r="F65" s="121">
        <v>248885</v>
      </c>
      <c r="G65" s="121">
        <v>190726</v>
      </c>
      <c r="H65" s="121">
        <v>1528</v>
      </c>
      <c r="I65" s="121">
        <v>0</v>
      </c>
      <c r="J65" s="121">
        <v>-7196</v>
      </c>
      <c r="K65" s="121">
        <v>575712</v>
      </c>
      <c r="L65" s="121">
        <v>363518</v>
      </c>
      <c r="M65" s="121">
        <v>230454</v>
      </c>
      <c r="N65" s="121">
        <v>-1689</v>
      </c>
      <c r="O65" s="121">
        <v>0</v>
      </c>
      <c r="P65" s="121">
        <v>-19949</v>
      </c>
      <c r="Q65" s="121">
        <f t="shared" si="4"/>
        <v>1670104.6511627908</v>
      </c>
      <c r="R65" s="121">
        <f t="shared" si="4"/>
        <v>964670.54263565887</v>
      </c>
      <c r="S65" s="121">
        <f t="shared" si="4"/>
        <v>739248.06201550388</v>
      </c>
      <c r="T65" s="121">
        <f t="shared" si="4"/>
        <v>5922.4806201550382</v>
      </c>
      <c r="U65" s="121">
        <f t="shared" si="4"/>
        <v>0</v>
      </c>
      <c r="V65" s="121">
        <f t="shared" si="4"/>
        <v>-27891.472868217053</v>
      </c>
      <c r="W65" s="121">
        <f t="shared" si="3"/>
        <v>2231441.8604651163</v>
      </c>
      <c r="X65" s="121">
        <f t="shared" si="3"/>
        <v>1408984.496124031</v>
      </c>
      <c r="Y65" s="121">
        <f t="shared" si="3"/>
        <v>893232.55813953478</v>
      </c>
      <c r="Z65" s="121">
        <f t="shared" si="3"/>
        <v>-6546.5116279069771</v>
      </c>
      <c r="AA65" s="121">
        <f t="shared" si="3"/>
        <v>0</v>
      </c>
      <c r="AB65" s="121">
        <f t="shared" si="3"/>
        <v>-77321.705426356581</v>
      </c>
    </row>
    <row r="66" spans="1:28">
      <c r="A66" s="29" t="s">
        <v>373</v>
      </c>
      <c r="B66" s="29">
        <v>4604</v>
      </c>
      <c r="C66" s="29" t="s">
        <v>191</v>
      </c>
      <c r="D66" s="122">
        <v>258</v>
      </c>
      <c r="E66" s="122">
        <v>392559</v>
      </c>
      <c r="F66" s="122">
        <v>96474</v>
      </c>
      <c r="G66" s="122">
        <v>219275</v>
      </c>
      <c r="H66" s="122">
        <v>-8344</v>
      </c>
      <c r="I66" s="122">
        <v>0</v>
      </c>
      <c r="J66" s="122">
        <v>68466</v>
      </c>
      <c r="K66" s="122">
        <v>424603</v>
      </c>
      <c r="L66" s="122">
        <v>106880</v>
      </c>
      <c r="M66" s="122">
        <v>255793</v>
      </c>
      <c r="N66" s="122">
        <v>-21555</v>
      </c>
      <c r="O66" s="122">
        <v>0</v>
      </c>
      <c r="P66" s="122">
        <v>40375</v>
      </c>
      <c r="Q66" s="122">
        <f t="shared" si="4"/>
        <v>1521546.5116279069</v>
      </c>
      <c r="R66" s="122">
        <f t="shared" si="4"/>
        <v>373930.23255813954</v>
      </c>
      <c r="S66" s="122">
        <f t="shared" si="4"/>
        <v>849903.10077519377</v>
      </c>
      <c r="T66" s="122">
        <f t="shared" si="4"/>
        <v>-32341.085271317828</v>
      </c>
      <c r="U66" s="122">
        <f t="shared" si="4"/>
        <v>0</v>
      </c>
      <c r="V66" s="122">
        <f t="shared" si="4"/>
        <v>265372.09302325576</v>
      </c>
      <c r="W66" s="122">
        <f t="shared" si="3"/>
        <v>1645748.0620155039</v>
      </c>
      <c r="X66" s="122">
        <f t="shared" si="3"/>
        <v>414263.56589147286</v>
      </c>
      <c r="Y66" s="122">
        <f t="shared" si="3"/>
        <v>991445.73643410858</v>
      </c>
      <c r="Z66" s="122">
        <f t="shared" si="3"/>
        <v>-83546.511627906977</v>
      </c>
      <c r="AA66" s="122">
        <f t="shared" si="3"/>
        <v>0</v>
      </c>
      <c r="AB66" s="122">
        <f t="shared" si="3"/>
        <v>156492.24806201551</v>
      </c>
    </row>
    <row r="67" spans="1:28">
      <c r="A67" s="120" t="s">
        <v>374</v>
      </c>
      <c r="B67" s="120">
        <v>8610</v>
      </c>
      <c r="C67" s="120" t="s">
        <v>232</v>
      </c>
      <c r="D67" s="121">
        <v>248</v>
      </c>
      <c r="E67" s="121">
        <v>287867</v>
      </c>
      <c r="F67" s="121">
        <v>128876</v>
      </c>
      <c r="G67" s="121">
        <v>162452</v>
      </c>
      <c r="H67" s="121">
        <v>7064</v>
      </c>
      <c r="I67" s="121">
        <v>0</v>
      </c>
      <c r="J67" s="121">
        <v>3603</v>
      </c>
      <c r="K67" s="121">
        <v>291638</v>
      </c>
      <c r="L67" s="121">
        <v>128876</v>
      </c>
      <c r="M67" s="121">
        <v>161905</v>
      </c>
      <c r="N67" s="121">
        <v>5665</v>
      </c>
      <c r="O67" s="121">
        <v>0</v>
      </c>
      <c r="P67" s="121">
        <v>6522</v>
      </c>
      <c r="Q67" s="121">
        <f t="shared" si="4"/>
        <v>1160754.0322580647</v>
      </c>
      <c r="R67" s="121">
        <f t="shared" si="4"/>
        <v>519661.29032258061</v>
      </c>
      <c r="S67" s="121">
        <f t="shared" si="4"/>
        <v>655048.38709677418</v>
      </c>
      <c r="T67" s="121">
        <f t="shared" si="4"/>
        <v>28483.870967741936</v>
      </c>
      <c r="U67" s="121">
        <f t="shared" si="4"/>
        <v>0</v>
      </c>
      <c r="V67" s="121">
        <f t="shared" si="4"/>
        <v>14528.225806451612</v>
      </c>
      <c r="W67" s="121">
        <f t="shared" si="3"/>
        <v>1175959.6774193549</v>
      </c>
      <c r="X67" s="121">
        <f t="shared" si="3"/>
        <v>519661.29032258061</v>
      </c>
      <c r="Y67" s="121">
        <f t="shared" si="3"/>
        <v>652842.74193548388</v>
      </c>
      <c r="Z67" s="121">
        <f t="shared" si="3"/>
        <v>22842.741935483871</v>
      </c>
      <c r="AA67" s="121">
        <f t="shared" si="3"/>
        <v>0</v>
      </c>
      <c r="AB67" s="121">
        <f t="shared" si="3"/>
        <v>26298.387096774193</v>
      </c>
    </row>
    <row r="68" spans="1:28">
      <c r="A68" s="29" t="s">
        <v>375</v>
      </c>
      <c r="B68" s="29">
        <v>1606</v>
      </c>
      <c r="C68" s="29" t="s">
        <v>172</v>
      </c>
      <c r="D68" s="122">
        <v>238</v>
      </c>
      <c r="E68" s="122">
        <v>264261</v>
      </c>
      <c r="F68" s="122">
        <v>39178</v>
      </c>
      <c r="G68" s="122">
        <v>186970</v>
      </c>
      <c r="H68" s="122">
        <v>-1575</v>
      </c>
      <c r="I68" s="122">
        <v>0</v>
      </c>
      <c r="J68" s="122">
        <v>36538</v>
      </c>
      <c r="K68" s="122">
        <v>320170</v>
      </c>
      <c r="L68" s="122">
        <v>60779</v>
      </c>
      <c r="M68" s="122">
        <v>224603</v>
      </c>
      <c r="N68" s="122">
        <v>-17449</v>
      </c>
      <c r="O68" s="122">
        <v>0</v>
      </c>
      <c r="P68" s="122">
        <v>17339</v>
      </c>
      <c r="Q68" s="122">
        <f t="shared" si="4"/>
        <v>1110340.3361344538</v>
      </c>
      <c r="R68" s="122">
        <f t="shared" si="4"/>
        <v>164613.44537815126</v>
      </c>
      <c r="S68" s="122">
        <f t="shared" si="4"/>
        <v>785588.23529411771</v>
      </c>
      <c r="T68" s="122">
        <f t="shared" si="4"/>
        <v>-6617.6470588235288</v>
      </c>
      <c r="U68" s="122">
        <f t="shared" si="4"/>
        <v>0</v>
      </c>
      <c r="V68" s="122">
        <f t="shared" si="4"/>
        <v>153521.00840336134</v>
      </c>
      <c r="W68" s="122">
        <f t="shared" si="3"/>
        <v>1345252.1008403362</v>
      </c>
      <c r="X68" s="122">
        <f t="shared" si="3"/>
        <v>255373.94957983194</v>
      </c>
      <c r="Y68" s="122">
        <f t="shared" si="3"/>
        <v>943710.08403361344</v>
      </c>
      <c r="Z68" s="122">
        <f t="shared" si="3"/>
        <v>-73315.126050420164</v>
      </c>
      <c r="AA68" s="122">
        <f t="shared" si="3"/>
        <v>0</v>
      </c>
      <c r="AB68" s="122">
        <f t="shared" si="3"/>
        <v>72852.941176470587</v>
      </c>
    </row>
    <row r="69" spans="1:28">
      <c r="A69" s="120" t="s">
        <v>376</v>
      </c>
      <c r="B69" s="120">
        <v>4803</v>
      </c>
      <c r="C69" s="120" t="s">
        <v>193</v>
      </c>
      <c r="D69" s="121">
        <v>204</v>
      </c>
      <c r="E69" s="121">
        <v>302567</v>
      </c>
      <c r="F69" s="121">
        <v>135909</v>
      </c>
      <c r="G69" s="121">
        <v>145190</v>
      </c>
      <c r="H69" s="121">
        <v>-874</v>
      </c>
      <c r="I69" s="121">
        <v>0</v>
      </c>
      <c r="J69" s="121">
        <v>20594</v>
      </c>
      <c r="K69" s="121">
        <v>322459</v>
      </c>
      <c r="L69" s="121">
        <v>140080</v>
      </c>
      <c r="M69" s="121">
        <v>161242</v>
      </c>
      <c r="N69" s="121">
        <v>-2101</v>
      </c>
      <c r="O69" s="121">
        <v>0</v>
      </c>
      <c r="P69" s="121">
        <v>19036</v>
      </c>
      <c r="Q69" s="121">
        <f t="shared" si="4"/>
        <v>1483171.5686274511</v>
      </c>
      <c r="R69" s="121">
        <f t="shared" si="4"/>
        <v>666220.5882352941</v>
      </c>
      <c r="S69" s="121">
        <f t="shared" si="4"/>
        <v>711715.68627450988</v>
      </c>
      <c r="T69" s="121">
        <f t="shared" si="4"/>
        <v>-4284.3137254901958</v>
      </c>
      <c r="U69" s="121">
        <f t="shared" si="4"/>
        <v>0</v>
      </c>
      <c r="V69" s="121">
        <f t="shared" si="4"/>
        <v>100950.98039215687</v>
      </c>
      <c r="W69" s="121">
        <f t="shared" si="3"/>
        <v>1580681.3725490198</v>
      </c>
      <c r="X69" s="121">
        <f t="shared" si="3"/>
        <v>686666.66666666663</v>
      </c>
      <c r="Y69" s="121">
        <f t="shared" si="3"/>
        <v>790401.96078431373</v>
      </c>
      <c r="Z69" s="121">
        <f t="shared" si="3"/>
        <v>-10299.019607843136</v>
      </c>
      <c r="AA69" s="121">
        <f t="shared" si="3"/>
        <v>0</v>
      </c>
      <c r="AB69" s="121">
        <f t="shared" si="3"/>
        <v>93313.725490196084</v>
      </c>
    </row>
    <row r="70" spans="1:28">
      <c r="A70" s="29" t="s">
        <v>377</v>
      </c>
      <c r="B70" s="29">
        <v>5706</v>
      </c>
      <c r="C70" s="29" t="s">
        <v>203</v>
      </c>
      <c r="D70" s="122">
        <v>202</v>
      </c>
      <c r="E70" s="122">
        <v>190868.3</v>
      </c>
      <c r="F70" s="122">
        <v>10316.200000000001</v>
      </c>
      <c r="G70" s="122">
        <v>154452.1</v>
      </c>
      <c r="H70" s="122">
        <v>2034.8000000000002</v>
      </c>
      <c r="I70" s="122">
        <v>0</v>
      </c>
      <c r="J70" s="122">
        <v>28134.79999999997</v>
      </c>
      <c r="K70" s="122">
        <v>190868.3</v>
      </c>
      <c r="L70" s="122">
        <v>10316.200000000001</v>
      </c>
      <c r="M70" s="122">
        <v>154452.1</v>
      </c>
      <c r="N70" s="122">
        <v>2034.8000000000002</v>
      </c>
      <c r="O70" s="122">
        <v>0</v>
      </c>
      <c r="P70" s="122">
        <v>28134.79999999997</v>
      </c>
      <c r="Q70" s="122">
        <f t="shared" si="4"/>
        <v>944892.57425742573</v>
      </c>
      <c r="R70" s="122">
        <f t="shared" si="4"/>
        <v>51070.297029702968</v>
      </c>
      <c r="S70" s="122">
        <f t="shared" si="4"/>
        <v>764614.35643564363</v>
      </c>
      <c r="T70" s="122">
        <f t="shared" si="4"/>
        <v>10073.267326732674</v>
      </c>
      <c r="U70" s="122">
        <f t="shared" si="4"/>
        <v>0</v>
      </c>
      <c r="V70" s="122">
        <f t="shared" si="4"/>
        <v>139281.18811881175</v>
      </c>
      <c r="W70" s="122">
        <f t="shared" si="3"/>
        <v>944892.57425742573</v>
      </c>
      <c r="X70" s="122">
        <f t="shared" si="3"/>
        <v>51070.297029702968</v>
      </c>
      <c r="Y70" s="122">
        <f t="shared" si="3"/>
        <v>764614.35643564363</v>
      </c>
      <c r="Z70" s="122">
        <f t="shared" si="3"/>
        <v>10073.267326732674</v>
      </c>
      <c r="AA70" s="122">
        <f t="shared" si="3"/>
        <v>0</v>
      </c>
      <c r="AB70" s="122">
        <f t="shared" si="3"/>
        <v>139281.18811881175</v>
      </c>
    </row>
    <row r="71" spans="1:28">
      <c r="A71" s="120" t="s">
        <v>378</v>
      </c>
      <c r="B71" s="120">
        <v>3713</v>
      </c>
      <c r="C71" s="120" t="s">
        <v>185</v>
      </c>
      <c r="D71" s="121">
        <v>117</v>
      </c>
      <c r="E71" s="121">
        <v>146820</v>
      </c>
      <c r="F71" s="121">
        <v>77810</v>
      </c>
      <c r="G71" s="121">
        <v>78767</v>
      </c>
      <c r="H71" s="121">
        <v>6092</v>
      </c>
      <c r="I71" s="121">
        <v>0</v>
      </c>
      <c r="J71" s="121">
        <v>-3665</v>
      </c>
      <c r="K71" s="121">
        <v>149275</v>
      </c>
      <c r="L71" s="121">
        <v>77810</v>
      </c>
      <c r="M71" s="121">
        <v>80782</v>
      </c>
      <c r="N71" s="121">
        <v>3163</v>
      </c>
      <c r="O71" s="121">
        <v>0</v>
      </c>
      <c r="P71" s="121">
        <v>-6154</v>
      </c>
      <c r="Q71" s="121">
        <f t="shared" si="4"/>
        <v>1254871.794871795</v>
      </c>
      <c r="R71" s="121">
        <f t="shared" si="4"/>
        <v>665042.735042735</v>
      </c>
      <c r="S71" s="121">
        <f t="shared" si="4"/>
        <v>673222.22222222213</v>
      </c>
      <c r="T71" s="121">
        <f t="shared" si="4"/>
        <v>52068.37606837607</v>
      </c>
      <c r="U71" s="121">
        <f t="shared" si="4"/>
        <v>0</v>
      </c>
      <c r="V71" s="121">
        <f t="shared" si="4"/>
        <v>-31324.786324786324</v>
      </c>
      <c r="W71" s="121">
        <f t="shared" si="3"/>
        <v>1275854.700854701</v>
      </c>
      <c r="X71" s="121">
        <f t="shared" si="3"/>
        <v>665042.735042735</v>
      </c>
      <c r="Y71" s="121">
        <f t="shared" si="3"/>
        <v>690444.4444444445</v>
      </c>
      <c r="Z71" s="121">
        <f t="shared" si="3"/>
        <v>27034.188034188035</v>
      </c>
      <c r="AA71" s="121">
        <f t="shared" si="3"/>
        <v>0</v>
      </c>
      <c r="AB71" s="121">
        <f t="shared" si="3"/>
        <v>-52598.290598290594</v>
      </c>
    </row>
    <row r="72" spans="1:28">
      <c r="A72" s="29" t="s">
        <v>379</v>
      </c>
      <c r="B72" s="29">
        <v>7509</v>
      </c>
      <c r="C72" s="29" t="s">
        <v>223</v>
      </c>
      <c r="D72" s="122">
        <v>109</v>
      </c>
      <c r="E72" s="122">
        <v>156322</v>
      </c>
      <c r="F72" s="122">
        <v>69894</v>
      </c>
      <c r="G72" s="122">
        <v>45050</v>
      </c>
      <c r="H72" s="122">
        <v>419</v>
      </c>
      <c r="I72" s="122">
        <v>0</v>
      </c>
      <c r="J72" s="122">
        <v>41797</v>
      </c>
      <c r="K72" s="122">
        <v>168877</v>
      </c>
      <c r="L72" s="122">
        <v>74170</v>
      </c>
      <c r="M72" s="122">
        <v>54431</v>
      </c>
      <c r="N72" s="122">
        <v>-2189</v>
      </c>
      <c r="O72" s="122">
        <v>0</v>
      </c>
      <c r="P72" s="122">
        <v>38087</v>
      </c>
      <c r="Q72" s="122">
        <f t="shared" si="4"/>
        <v>1434146.7889908256</v>
      </c>
      <c r="R72" s="122">
        <f t="shared" si="4"/>
        <v>641229.35779816506</v>
      </c>
      <c r="S72" s="122">
        <f t="shared" si="4"/>
        <v>413302.752293578</v>
      </c>
      <c r="T72" s="122">
        <f t="shared" si="4"/>
        <v>3844.0366972477063</v>
      </c>
      <c r="U72" s="122">
        <f t="shared" si="4"/>
        <v>0</v>
      </c>
      <c r="V72" s="122">
        <f t="shared" si="4"/>
        <v>383458.71559633024</v>
      </c>
      <c r="W72" s="122">
        <f t="shared" si="3"/>
        <v>1549330.2752293579</v>
      </c>
      <c r="X72" s="122">
        <f t="shared" si="3"/>
        <v>680458.71559633035</v>
      </c>
      <c r="Y72" s="122">
        <f t="shared" si="3"/>
        <v>499366.97247706424</v>
      </c>
      <c r="Z72" s="122">
        <f t="shared" si="3"/>
        <v>-20082.568807339449</v>
      </c>
      <c r="AA72" s="122">
        <f t="shared" si="3"/>
        <v>0</v>
      </c>
      <c r="AB72" s="122">
        <f t="shared" si="3"/>
        <v>349422.01834862382</v>
      </c>
    </row>
    <row r="73" spans="1:28">
      <c r="A73" s="120" t="s">
        <v>380</v>
      </c>
      <c r="B73" s="120">
        <v>4902</v>
      </c>
      <c r="C73" s="120" t="s">
        <v>195</v>
      </c>
      <c r="D73" s="121">
        <v>103</v>
      </c>
      <c r="E73" s="121">
        <v>118161</v>
      </c>
      <c r="F73" s="121">
        <v>73658</v>
      </c>
      <c r="G73" s="121">
        <v>45793</v>
      </c>
      <c r="H73" s="121">
        <v>1026</v>
      </c>
      <c r="I73" s="121">
        <v>0</v>
      </c>
      <c r="J73" s="121">
        <v>-264</v>
      </c>
      <c r="K73" s="121">
        <v>134477</v>
      </c>
      <c r="L73" s="121">
        <v>76670</v>
      </c>
      <c r="M73" s="121">
        <v>54022</v>
      </c>
      <c r="N73" s="121">
        <v>190</v>
      </c>
      <c r="O73" s="121">
        <v>-1688</v>
      </c>
      <c r="P73" s="121">
        <v>2287</v>
      </c>
      <c r="Q73" s="121">
        <f t="shared" si="4"/>
        <v>1147194.1747572816</v>
      </c>
      <c r="R73" s="121">
        <f t="shared" si="4"/>
        <v>715126.21359223302</v>
      </c>
      <c r="S73" s="121">
        <f t="shared" si="4"/>
        <v>444592.23300970875</v>
      </c>
      <c r="T73" s="121">
        <f t="shared" si="4"/>
        <v>9961.1650485436894</v>
      </c>
      <c r="U73" s="121">
        <f t="shared" si="4"/>
        <v>0</v>
      </c>
      <c r="V73" s="121">
        <f t="shared" si="4"/>
        <v>-2563.1067961165049</v>
      </c>
      <c r="W73" s="121">
        <f t="shared" si="3"/>
        <v>1305601.9417475727</v>
      </c>
      <c r="X73" s="121">
        <f t="shared" si="3"/>
        <v>744368.9320388349</v>
      </c>
      <c r="Y73" s="121">
        <f t="shared" si="3"/>
        <v>524485.43689320388</v>
      </c>
      <c r="Z73" s="121">
        <f t="shared" si="3"/>
        <v>1844.6601941747574</v>
      </c>
      <c r="AA73" s="121">
        <f t="shared" si="3"/>
        <v>-16388.349514563106</v>
      </c>
      <c r="AB73" s="121">
        <f t="shared" si="3"/>
        <v>22203.883495145634</v>
      </c>
    </row>
    <row r="74" spans="1:28">
      <c r="A74" s="29" t="s">
        <v>381</v>
      </c>
      <c r="B74" s="29">
        <v>6706</v>
      </c>
      <c r="C74" s="29" t="s">
        <v>217</v>
      </c>
      <c r="D74" s="122">
        <v>91</v>
      </c>
      <c r="E74" s="122">
        <v>111310.3</v>
      </c>
      <c r="F74" s="122">
        <v>3488.8</v>
      </c>
      <c r="G74" s="122">
        <v>97826.9</v>
      </c>
      <c r="H74" s="122">
        <v>574.20000000000005</v>
      </c>
      <c r="I74" s="122">
        <v>0</v>
      </c>
      <c r="J74" s="122">
        <v>10568.800000000007</v>
      </c>
      <c r="K74" s="122">
        <v>115265.5</v>
      </c>
      <c r="L74" s="122">
        <v>3488.8</v>
      </c>
      <c r="M74" s="122">
        <v>103921.3</v>
      </c>
      <c r="N74" s="122">
        <v>587.79999999999995</v>
      </c>
      <c r="O74" s="122">
        <v>404.2</v>
      </c>
      <c r="P74" s="122">
        <v>8847.3999999999942</v>
      </c>
      <c r="Q74" s="122">
        <f t="shared" si="4"/>
        <v>1223190.1098901099</v>
      </c>
      <c r="R74" s="122">
        <f t="shared" si="4"/>
        <v>38338.461538461539</v>
      </c>
      <c r="S74" s="122">
        <f t="shared" si="4"/>
        <v>1075020.8791208791</v>
      </c>
      <c r="T74" s="122">
        <f t="shared" si="4"/>
        <v>6309.8901098901106</v>
      </c>
      <c r="U74" s="122">
        <f t="shared" si="4"/>
        <v>0</v>
      </c>
      <c r="V74" s="122">
        <f t="shared" si="4"/>
        <v>116140.65934065942</v>
      </c>
      <c r="W74" s="122">
        <f t="shared" si="3"/>
        <v>1266653.8461538462</v>
      </c>
      <c r="X74" s="122">
        <f t="shared" si="3"/>
        <v>38338.461538461539</v>
      </c>
      <c r="Y74" s="122">
        <f t="shared" si="3"/>
        <v>1141992.3076923077</v>
      </c>
      <c r="Z74" s="122">
        <f t="shared" si="3"/>
        <v>6459.3406593406589</v>
      </c>
      <c r="AA74" s="122">
        <f t="shared" si="3"/>
        <v>4441.7582417582416</v>
      </c>
      <c r="AB74" s="122">
        <f t="shared" si="3"/>
        <v>97224.175824175763</v>
      </c>
    </row>
    <row r="75" spans="1:28">
      <c r="A75" s="120" t="s">
        <v>382</v>
      </c>
      <c r="B75" s="120">
        <v>5611</v>
      </c>
      <c r="C75" s="120" t="s">
        <v>201</v>
      </c>
      <c r="D75" s="121">
        <v>90</v>
      </c>
      <c r="E75" s="121">
        <v>85606</v>
      </c>
      <c r="F75" s="121">
        <v>9978</v>
      </c>
      <c r="G75" s="121">
        <v>73621</v>
      </c>
      <c r="H75" s="121">
        <v>527</v>
      </c>
      <c r="I75" s="121">
        <v>-3000</v>
      </c>
      <c r="J75" s="121">
        <v>-466</v>
      </c>
      <c r="K75" s="121">
        <v>87404</v>
      </c>
      <c r="L75" s="121">
        <v>9978</v>
      </c>
      <c r="M75" s="121">
        <v>78142</v>
      </c>
      <c r="N75" s="121">
        <v>-419</v>
      </c>
      <c r="O75" s="121">
        <v>0</v>
      </c>
      <c r="P75" s="121">
        <v>-1135</v>
      </c>
      <c r="Q75" s="121">
        <f t="shared" si="4"/>
        <v>951177.77777777775</v>
      </c>
      <c r="R75" s="121">
        <f t="shared" si="4"/>
        <v>110866.66666666666</v>
      </c>
      <c r="S75" s="121">
        <f t="shared" si="4"/>
        <v>818011.11111111101</v>
      </c>
      <c r="T75" s="121">
        <f t="shared" si="4"/>
        <v>5855.5555555555547</v>
      </c>
      <c r="U75" s="121">
        <f t="shared" si="4"/>
        <v>-33333.333333333336</v>
      </c>
      <c r="V75" s="121">
        <f t="shared" si="4"/>
        <v>-5177.7777777777783</v>
      </c>
      <c r="W75" s="121">
        <f t="shared" si="3"/>
        <v>971155.55555555562</v>
      </c>
      <c r="X75" s="121">
        <f t="shared" si="3"/>
        <v>110866.66666666666</v>
      </c>
      <c r="Y75" s="121">
        <f t="shared" si="3"/>
        <v>868244.44444444438</v>
      </c>
      <c r="Z75" s="121">
        <f t="shared" si="3"/>
        <v>-4655.5555555555557</v>
      </c>
      <c r="AA75" s="121">
        <f t="shared" si="3"/>
        <v>0</v>
      </c>
      <c r="AB75" s="121">
        <f t="shared" si="3"/>
        <v>-12611.111111111111</v>
      </c>
    </row>
    <row r="76" spans="1:28">
      <c r="A76" s="29" t="s">
        <v>383</v>
      </c>
      <c r="B76" s="29">
        <v>7505</v>
      </c>
      <c r="C76" s="29" t="s">
        <v>222</v>
      </c>
      <c r="D76" s="122">
        <v>74</v>
      </c>
      <c r="E76" s="122">
        <v>185092</v>
      </c>
      <c r="F76" s="122">
        <v>24902</v>
      </c>
      <c r="G76" s="122">
        <v>134507</v>
      </c>
      <c r="H76" s="122">
        <v>6692</v>
      </c>
      <c r="I76" s="122">
        <v>0</v>
      </c>
      <c r="J76" s="122">
        <v>32375</v>
      </c>
      <c r="K76" s="122">
        <v>185650</v>
      </c>
      <c r="L76" s="122">
        <v>24902</v>
      </c>
      <c r="M76" s="122">
        <v>134852</v>
      </c>
      <c r="N76" s="122">
        <v>6063</v>
      </c>
      <c r="O76" s="122">
        <v>0</v>
      </c>
      <c r="P76" s="122">
        <v>31959</v>
      </c>
      <c r="Q76" s="122">
        <f t="shared" si="4"/>
        <v>2501243.2432432435</v>
      </c>
      <c r="R76" s="122">
        <f t="shared" si="4"/>
        <v>336513.51351351349</v>
      </c>
      <c r="S76" s="122">
        <f t="shared" si="4"/>
        <v>1817662.1621621621</v>
      </c>
      <c r="T76" s="122">
        <f t="shared" si="4"/>
        <v>90432.432432432441</v>
      </c>
      <c r="U76" s="122">
        <f t="shared" si="4"/>
        <v>0</v>
      </c>
      <c r="V76" s="122">
        <f t="shared" si="4"/>
        <v>437500</v>
      </c>
      <c r="W76" s="122">
        <f t="shared" si="3"/>
        <v>2508783.7837837837</v>
      </c>
      <c r="X76" s="122">
        <f t="shared" si="3"/>
        <v>336513.51351351349</v>
      </c>
      <c r="Y76" s="122">
        <f t="shared" si="3"/>
        <v>1822324.3243243245</v>
      </c>
      <c r="Z76" s="122">
        <f t="shared" si="3"/>
        <v>81932.432432432441</v>
      </c>
      <c r="AA76" s="122">
        <f t="shared" si="3"/>
        <v>0</v>
      </c>
      <c r="AB76" s="122">
        <f t="shared" si="3"/>
        <v>431878.3783783784</v>
      </c>
    </row>
    <row r="77" spans="1:28">
      <c r="A77" s="120" t="s">
        <v>384</v>
      </c>
      <c r="B77" s="120">
        <v>3710</v>
      </c>
      <c r="C77" s="120" t="s">
        <v>183</v>
      </c>
      <c r="D77" s="121">
        <v>62</v>
      </c>
      <c r="E77" s="121">
        <v>54908</v>
      </c>
      <c r="F77" s="121">
        <v>4576</v>
      </c>
      <c r="G77" s="121">
        <v>43239</v>
      </c>
      <c r="H77" s="121">
        <v>741</v>
      </c>
      <c r="I77" s="121">
        <v>0</v>
      </c>
      <c r="J77" s="121">
        <v>7834</v>
      </c>
      <c r="K77" s="121">
        <v>56489</v>
      </c>
      <c r="L77" s="121">
        <v>4576</v>
      </c>
      <c r="M77" s="121">
        <v>46630</v>
      </c>
      <c r="N77" s="121">
        <v>604</v>
      </c>
      <c r="O77" s="121">
        <v>0</v>
      </c>
      <c r="P77" s="121">
        <v>5887</v>
      </c>
      <c r="Q77" s="121">
        <f t="shared" si="4"/>
        <v>885612.90322580643</v>
      </c>
      <c r="R77" s="121">
        <f t="shared" si="4"/>
        <v>73806.451612903227</v>
      </c>
      <c r="S77" s="121">
        <f t="shared" si="4"/>
        <v>697403.22580645164</v>
      </c>
      <c r="T77" s="121">
        <f t="shared" si="4"/>
        <v>11951.612903225807</v>
      </c>
      <c r="U77" s="121">
        <f t="shared" si="4"/>
        <v>0</v>
      </c>
      <c r="V77" s="121">
        <f t="shared" si="4"/>
        <v>126354.83870967742</v>
      </c>
      <c r="W77" s="121">
        <f t="shared" si="3"/>
        <v>911112.90322580643</v>
      </c>
      <c r="X77" s="121">
        <f t="shared" si="3"/>
        <v>73806.451612903227</v>
      </c>
      <c r="Y77" s="121">
        <f t="shared" si="3"/>
        <v>752096.77419354836</v>
      </c>
      <c r="Z77" s="121">
        <f t="shared" si="3"/>
        <v>9741.9354838709678</v>
      </c>
      <c r="AA77" s="121">
        <f t="shared" si="3"/>
        <v>0</v>
      </c>
      <c r="AB77" s="121">
        <f t="shared" si="3"/>
        <v>94951.612903225803</v>
      </c>
    </row>
    <row r="78" spans="1:28">
      <c r="A78" s="29" t="s">
        <v>385</v>
      </c>
      <c r="B78" s="29">
        <v>3506</v>
      </c>
      <c r="C78" s="29" t="s">
        <v>179</v>
      </c>
      <c r="D78" s="122">
        <v>58</v>
      </c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</row>
    <row r="79" spans="1:28">
      <c r="A79" s="120" t="s">
        <v>386</v>
      </c>
      <c r="B79" s="120">
        <v>6611</v>
      </c>
      <c r="C79" s="120" t="s">
        <v>215</v>
      </c>
      <c r="D79" s="121">
        <v>55</v>
      </c>
      <c r="E79" s="121">
        <v>40658.6</v>
      </c>
      <c r="F79" s="121">
        <v>5553.6</v>
      </c>
      <c r="G79" s="121">
        <v>17364.3</v>
      </c>
      <c r="H79" s="121">
        <v>340.9</v>
      </c>
      <c r="I79" s="121">
        <v>0</v>
      </c>
      <c r="J79" s="121">
        <v>18081.599999999999</v>
      </c>
      <c r="K79" s="121">
        <v>40658.6</v>
      </c>
      <c r="L79" s="121">
        <v>5553.6</v>
      </c>
      <c r="M79" s="121">
        <v>17364.3</v>
      </c>
      <c r="N79" s="121">
        <v>340.9</v>
      </c>
      <c r="O79" s="121">
        <v>0</v>
      </c>
      <c r="P79" s="121">
        <v>18081.599999999999</v>
      </c>
      <c r="Q79" s="121">
        <f t="shared" ref="Q79:AB80" si="5">(E79/$D79)*1000</f>
        <v>739247.27272727271</v>
      </c>
      <c r="R79" s="121">
        <f t="shared" si="5"/>
        <v>100974.54545454547</v>
      </c>
      <c r="S79" s="121">
        <f t="shared" si="5"/>
        <v>315714.54545454541</v>
      </c>
      <c r="T79" s="121">
        <f t="shared" si="5"/>
        <v>6198.1818181818171</v>
      </c>
      <c r="U79" s="121">
        <f t="shared" si="5"/>
        <v>0</v>
      </c>
      <c r="V79" s="121">
        <f t="shared" si="5"/>
        <v>328756.36363636365</v>
      </c>
      <c r="W79" s="121">
        <f t="shared" si="5"/>
        <v>739247.27272727271</v>
      </c>
      <c r="X79" s="121">
        <f t="shared" si="5"/>
        <v>100974.54545454547</v>
      </c>
      <c r="Y79" s="121">
        <f t="shared" si="5"/>
        <v>315714.54545454541</v>
      </c>
      <c r="Z79" s="121">
        <f t="shared" si="5"/>
        <v>6198.1818181818171</v>
      </c>
      <c r="AA79" s="121">
        <f t="shared" si="5"/>
        <v>0</v>
      </c>
      <c r="AB79" s="121">
        <f t="shared" si="5"/>
        <v>328756.36363636365</v>
      </c>
    </row>
    <row r="80" spans="1:28">
      <c r="A80" s="29" t="s">
        <v>387</v>
      </c>
      <c r="B80" s="29">
        <v>4901</v>
      </c>
      <c r="C80" s="29" t="s">
        <v>194</v>
      </c>
      <c r="D80" s="122">
        <v>40</v>
      </c>
      <c r="E80" s="122">
        <v>52328</v>
      </c>
      <c r="F80" s="122">
        <v>5859</v>
      </c>
      <c r="G80" s="122">
        <v>35249</v>
      </c>
      <c r="H80" s="122">
        <v>1642</v>
      </c>
      <c r="I80" s="122">
        <v>9700</v>
      </c>
      <c r="J80" s="122">
        <v>22562</v>
      </c>
      <c r="K80" s="122">
        <v>55762</v>
      </c>
      <c r="L80" s="122">
        <v>5859</v>
      </c>
      <c r="M80" s="122">
        <v>38056</v>
      </c>
      <c r="N80" s="122">
        <v>114</v>
      </c>
      <c r="O80" s="122">
        <v>9700</v>
      </c>
      <c r="P80" s="122">
        <v>21661</v>
      </c>
      <c r="Q80" s="122">
        <f t="shared" si="5"/>
        <v>1308200</v>
      </c>
      <c r="R80" s="122">
        <f t="shared" si="5"/>
        <v>146475</v>
      </c>
      <c r="S80" s="122">
        <f t="shared" si="5"/>
        <v>881225</v>
      </c>
      <c r="T80" s="122">
        <f t="shared" si="5"/>
        <v>41050</v>
      </c>
      <c r="U80" s="122">
        <f t="shared" si="5"/>
        <v>242500</v>
      </c>
      <c r="V80" s="122">
        <f t="shared" si="5"/>
        <v>564050</v>
      </c>
      <c r="W80" s="122">
        <f t="shared" si="5"/>
        <v>1394050</v>
      </c>
      <c r="X80" s="122">
        <f t="shared" si="5"/>
        <v>146475</v>
      </c>
      <c r="Y80" s="122">
        <f t="shared" si="5"/>
        <v>951400</v>
      </c>
      <c r="Z80" s="122">
        <f t="shared" si="5"/>
        <v>2850</v>
      </c>
      <c r="AA80" s="122">
        <f t="shared" si="5"/>
        <v>242500</v>
      </c>
      <c r="AB80" s="122">
        <f t="shared" si="5"/>
        <v>541525</v>
      </c>
    </row>
    <row r="81" spans="1:28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</row>
    <row r="82" spans="1:28">
      <c r="A82" s="29"/>
      <c r="B82" s="29"/>
      <c r="C82" s="29"/>
      <c r="D82" s="123">
        <f>SUM(D9:D80)</f>
        <v>356991</v>
      </c>
      <c r="E82" s="123">
        <f t="shared" ref="E82:P82" si="6">SUM(E9:E80)</f>
        <v>335079716.19999999</v>
      </c>
      <c r="F82" s="123">
        <f t="shared" si="6"/>
        <v>184715305.40000001</v>
      </c>
      <c r="G82" s="123">
        <f t="shared" si="6"/>
        <v>128873648.8</v>
      </c>
      <c r="H82" s="123">
        <f t="shared" si="6"/>
        <v>-6846237.7000000002</v>
      </c>
      <c r="I82" s="123">
        <f t="shared" si="6"/>
        <v>474417.1</v>
      </c>
      <c r="J82" s="123">
        <f t="shared" si="6"/>
        <v>15118941.400000021</v>
      </c>
      <c r="K82" s="123">
        <f t="shared" si="6"/>
        <v>430098011.70000005</v>
      </c>
      <c r="L82" s="123">
        <f t="shared" si="6"/>
        <v>208875798.29999998</v>
      </c>
      <c r="M82" s="123">
        <f t="shared" si="6"/>
        <v>167692004.20000002</v>
      </c>
      <c r="N82" s="123">
        <f t="shared" si="6"/>
        <v>-29832698.600000001</v>
      </c>
      <c r="O82" s="123">
        <f t="shared" si="6"/>
        <v>3228386.6</v>
      </c>
      <c r="P82" s="123">
        <f t="shared" si="6"/>
        <v>26925897.200000003</v>
      </c>
      <c r="Q82" s="123">
        <f t="shared" ref="Q82:AB82" si="7">(E82/$D82)*1000</f>
        <v>938622.30756517674</v>
      </c>
      <c r="R82" s="123">
        <f t="shared" si="7"/>
        <v>517422.8633214843</v>
      </c>
      <c r="S82" s="123">
        <f t="shared" si="7"/>
        <v>360999.71371827304</v>
      </c>
      <c r="T82" s="123">
        <f t="shared" si="7"/>
        <v>-19177.619883974668</v>
      </c>
      <c r="U82" s="123">
        <f t="shared" si="7"/>
        <v>1328.9329422870603</v>
      </c>
      <c r="V82" s="123">
        <f t="shared" si="7"/>
        <v>42351.043583731858</v>
      </c>
      <c r="W82" s="123">
        <f t="shared" si="7"/>
        <v>1204786.7080682709</v>
      </c>
      <c r="X82" s="123">
        <f t="shared" si="7"/>
        <v>585101.02019378636</v>
      </c>
      <c r="Y82" s="123">
        <f t="shared" si="7"/>
        <v>469737.34407870233</v>
      </c>
      <c r="Z82" s="123">
        <f t="shared" si="7"/>
        <v>-83567.088806160391</v>
      </c>
      <c r="AA82" s="123">
        <f t="shared" si="7"/>
        <v>9043.3277029392902</v>
      </c>
      <c r="AB82" s="123">
        <f t="shared" si="7"/>
        <v>75424.582692560885</v>
      </c>
    </row>
    <row r="83" spans="1:28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</sheetData>
  <mergeCells count="2">
    <mergeCell ref="Q4:V4"/>
    <mergeCell ref="W4:AB4"/>
  </mergeCells>
  <hyperlinks>
    <hyperlink ref="C1" location="Efnisyfirlit!A1" display="Efnisyfirlit" xr:uid="{E6D24D0A-C885-48D3-B6A8-413A92F6E31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60B9-E043-445E-A763-AF312EBA8E1B}">
  <dimension ref="A1:X83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6.5546875" hidden="1" customWidth="1"/>
    <col min="3" max="3" width="22.6640625" customWidth="1"/>
    <col min="4" max="4" width="8.44140625" customWidth="1"/>
    <col min="5" max="11" width="12.88671875" hidden="1" customWidth="1"/>
    <col min="12" max="12" width="14" hidden="1" customWidth="1"/>
    <col min="13" max="14" width="12.88671875" hidden="1" customWidth="1"/>
    <col min="15" max="15" width="12.6640625" customWidth="1"/>
    <col min="16" max="16" width="13.33203125" customWidth="1"/>
    <col min="17" max="17" width="11.5546875" customWidth="1"/>
    <col min="18" max="18" width="12.6640625" customWidth="1"/>
    <col min="19" max="19" width="13.33203125" customWidth="1"/>
    <col min="20" max="20" width="11.88671875" customWidth="1"/>
    <col min="21" max="21" width="13.33203125" customWidth="1"/>
    <col min="22" max="22" width="12" customWidth="1"/>
    <col min="23" max="23" width="12.33203125" customWidth="1"/>
    <col min="24" max="24" width="13.33203125" customWidth="1"/>
  </cols>
  <sheetData>
    <row r="1" spans="1:24">
      <c r="C1" s="298" t="s">
        <v>1290</v>
      </c>
    </row>
    <row r="2" spans="1:24" ht="15.6">
      <c r="O2" s="3" t="s">
        <v>433</v>
      </c>
      <c r="P2" s="3"/>
      <c r="Q2" s="3"/>
      <c r="T2" s="3" t="s">
        <v>434</v>
      </c>
    </row>
    <row r="3" spans="1:24">
      <c r="T3" s="16"/>
    </row>
    <row r="4" spans="1:24">
      <c r="C4" s="16" t="s">
        <v>301</v>
      </c>
      <c r="O4" s="318" t="s">
        <v>23</v>
      </c>
      <c r="P4" s="319"/>
      <c r="Q4" s="319"/>
      <c r="R4" s="319"/>
      <c r="S4" s="320"/>
      <c r="T4" s="318" t="s">
        <v>24</v>
      </c>
      <c r="U4" s="319"/>
      <c r="V4" s="319"/>
      <c r="W4" s="319"/>
      <c r="X4" s="320"/>
    </row>
    <row r="5" spans="1:24">
      <c r="E5" t="s">
        <v>23</v>
      </c>
      <c r="J5" t="s">
        <v>413</v>
      </c>
      <c r="O5" s="84" t="s">
        <v>415</v>
      </c>
      <c r="P5" s="95" t="s">
        <v>435</v>
      </c>
      <c r="Q5" s="95"/>
      <c r="R5" s="95" t="s">
        <v>417</v>
      </c>
      <c r="S5" s="95" t="s">
        <v>436</v>
      </c>
      <c r="T5" s="84" t="s">
        <v>415</v>
      </c>
      <c r="U5" s="95" t="s">
        <v>435</v>
      </c>
      <c r="V5" s="95"/>
      <c r="W5" s="95" t="s">
        <v>417</v>
      </c>
      <c r="X5" s="95" t="s">
        <v>436</v>
      </c>
    </row>
    <row r="6" spans="1:24">
      <c r="D6" t="s">
        <v>306</v>
      </c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87" t="s">
        <v>420</v>
      </c>
      <c r="P6" s="99" t="s">
        <v>421</v>
      </c>
      <c r="Q6" s="99" t="s">
        <v>45</v>
      </c>
      <c r="R6" s="99" t="s">
        <v>422</v>
      </c>
      <c r="S6" s="99" t="s">
        <v>422</v>
      </c>
      <c r="T6" s="87" t="s">
        <v>420</v>
      </c>
      <c r="U6" s="99" t="s">
        <v>421</v>
      </c>
      <c r="V6" s="99" t="s">
        <v>45</v>
      </c>
      <c r="W6" s="99" t="s">
        <v>422</v>
      </c>
      <c r="X6" s="99" t="s">
        <v>422</v>
      </c>
    </row>
    <row r="7" spans="1:24" ht="7.95" customHeight="1">
      <c r="E7" t="s">
        <v>56</v>
      </c>
      <c r="F7" t="s">
        <v>59</v>
      </c>
      <c r="G7" t="s">
        <v>45</v>
      </c>
      <c r="H7" t="s">
        <v>50</v>
      </c>
      <c r="I7" t="s">
        <v>51</v>
      </c>
      <c r="J7" t="s">
        <v>56</v>
      </c>
      <c r="K7" t="s">
        <v>59</v>
      </c>
      <c r="L7" t="s">
        <v>45</v>
      </c>
      <c r="M7" t="s">
        <v>50</v>
      </c>
      <c r="N7" t="s">
        <v>51</v>
      </c>
    </row>
    <row r="8" spans="1:24">
      <c r="A8" s="120" t="s">
        <v>315</v>
      </c>
      <c r="B8" s="120">
        <v>0</v>
      </c>
      <c r="C8" s="120" t="s">
        <v>19</v>
      </c>
      <c r="D8" s="121">
        <v>128793</v>
      </c>
      <c r="E8" s="121">
        <v>11827645.9</v>
      </c>
      <c r="F8" s="121">
        <v>-13557496.600000003</v>
      </c>
      <c r="G8" s="121">
        <v>204455630.90000001</v>
      </c>
      <c r="H8" s="121">
        <v>72505372.299999997</v>
      </c>
      <c r="I8" s="121">
        <v>108147541.3</v>
      </c>
      <c r="J8" s="121">
        <v>39602982.399999999</v>
      </c>
      <c r="K8" s="121">
        <v>-31853306.299999997</v>
      </c>
      <c r="L8" s="121">
        <v>641574255.5</v>
      </c>
      <c r="M8" s="121">
        <v>274070237.09999996</v>
      </c>
      <c r="N8" s="121">
        <v>324386790.19999999</v>
      </c>
      <c r="O8" s="121">
        <f t="shared" ref="O8:X33" si="0">(E8/$D8)*1000</f>
        <v>91834.539920647876</v>
      </c>
      <c r="P8" s="121">
        <f t="shared" si="0"/>
        <v>-105265.7877369112</v>
      </c>
      <c r="Q8" s="121">
        <f t="shared" si="0"/>
        <v>1587474.7144642954</v>
      </c>
      <c r="R8" s="121">
        <f t="shared" si="0"/>
        <v>562960.50484110159</v>
      </c>
      <c r="S8" s="121">
        <f t="shared" si="0"/>
        <v>839700.45965231035</v>
      </c>
      <c r="T8" s="121">
        <f t="shared" si="0"/>
        <v>307493.2830200399</v>
      </c>
      <c r="U8" s="121">
        <f t="shared" si="0"/>
        <v>-247321.72012454091</v>
      </c>
      <c r="V8" s="121">
        <f t="shared" si="0"/>
        <v>4981437.3102575457</v>
      </c>
      <c r="W8" s="121">
        <f t="shared" si="0"/>
        <v>2127990.1632852717</v>
      </c>
      <c r="X8" s="121">
        <f t="shared" si="0"/>
        <v>2518667.8639367046</v>
      </c>
    </row>
    <row r="9" spans="1:24">
      <c r="A9" s="29" t="s">
        <v>316</v>
      </c>
      <c r="B9" s="29">
        <v>1000</v>
      </c>
      <c r="C9" s="29" t="s">
        <v>167</v>
      </c>
      <c r="D9" s="122">
        <v>36975</v>
      </c>
      <c r="E9" s="122">
        <v>2848368</v>
      </c>
      <c r="F9" s="122">
        <v>-3408072</v>
      </c>
      <c r="G9" s="122">
        <v>57033729</v>
      </c>
      <c r="H9" s="122">
        <v>29797023</v>
      </c>
      <c r="I9" s="122">
        <v>38557908</v>
      </c>
      <c r="J9" s="122">
        <v>3531978</v>
      </c>
      <c r="K9" s="122">
        <v>-3887030</v>
      </c>
      <c r="L9" s="122">
        <v>72161315</v>
      </c>
      <c r="M9" s="122">
        <v>35995035</v>
      </c>
      <c r="N9" s="122">
        <v>44755920</v>
      </c>
      <c r="O9" s="122">
        <f t="shared" si="0"/>
        <v>77034.969574036513</v>
      </c>
      <c r="P9" s="122">
        <f t="shared" si="0"/>
        <v>-92172.332657200808</v>
      </c>
      <c r="Q9" s="122">
        <f t="shared" si="0"/>
        <v>1542494.3610547669</v>
      </c>
      <c r="R9" s="122">
        <f t="shared" si="0"/>
        <v>805869.45233265718</v>
      </c>
      <c r="S9" s="122">
        <f t="shared" si="0"/>
        <v>1042810.2231237321</v>
      </c>
      <c r="T9" s="122">
        <f t="shared" si="0"/>
        <v>95523.407707910752</v>
      </c>
      <c r="U9" s="122">
        <f t="shared" si="0"/>
        <v>-105125.89587559161</v>
      </c>
      <c r="V9" s="122">
        <f t="shared" si="0"/>
        <v>1951624.4759972955</v>
      </c>
      <c r="W9" s="122">
        <f t="shared" si="0"/>
        <v>973496.55172413797</v>
      </c>
      <c r="X9" s="122">
        <f t="shared" si="0"/>
        <v>1210437.3225152132</v>
      </c>
    </row>
    <row r="10" spans="1:24">
      <c r="A10" s="120" t="s">
        <v>317</v>
      </c>
      <c r="B10" s="120">
        <v>1400</v>
      </c>
      <c r="C10" s="120" t="s">
        <v>170</v>
      </c>
      <c r="D10" s="121">
        <v>29799</v>
      </c>
      <c r="E10" s="121">
        <v>2783675</v>
      </c>
      <c r="F10" s="121">
        <v>-5563358</v>
      </c>
      <c r="G10" s="121">
        <v>45627552</v>
      </c>
      <c r="H10" s="121">
        <v>26662834</v>
      </c>
      <c r="I10" s="121">
        <v>39036631</v>
      </c>
      <c r="J10" s="121">
        <v>3863140</v>
      </c>
      <c r="K10" s="121">
        <v>-6133458</v>
      </c>
      <c r="L10" s="121">
        <v>55970632</v>
      </c>
      <c r="M10" s="121">
        <v>30611632</v>
      </c>
      <c r="N10" s="121">
        <v>43191048</v>
      </c>
      <c r="O10" s="121">
        <f t="shared" si="0"/>
        <v>93415.047484814917</v>
      </c>
      <c r="P10" s="121">
        <f t="shared" si="0"/>
        <v>-186696.13074264236</v>
      </c>
      <c r="Q10" s="121">
        <f t="shared" si="0"/>
        <v>1531177.2878284506</v>
      </c>
      <c r="R10" s="121">
        <f t="shared" si="0"/>
        <v>894755.99852344044</v>
      </c>
      <c r="S10" s="121">
        <f t="shared" si="0"/>
        <v>1309998.0200677875</v>
      </c>
      <c r="T10" s="121">
        <f t="shared" si="0"/>
        <v>129639.92080271148</v>
      </c>
      <c r="U10" s="121">
        <f t="shared" si="0"/>
        <v>-205827.64522299406</v>
      </c>
      <c r="V10" s="121">
        <f t="shared" si="0"/>
        <v>1878272.1567837847</v>
      </c>
      <c r="W10" s="121">
        <f t="shared" si="0"/>
        <v>1027270.445316957</v>
      </c>
      <c r="X10" s="121">
        <f t="shared" si="0"/>
        <v>1449412.6648545254</v>
      </c>
    </row>
    <row r="11" spans="1:24">
      <c r="A11" s="29" t="s">
        <v>318</v>
      </c>
      <c r="B11" s="29">
        <v>6000</v>
      </c>
      <c r="C11" s="29" t="s">
        <v>204</v>
      </c>
      <c r="D11" s="122">
        <v>18925</v>
      </c>
      <c r="E11" s="122">
        <v>1618391</v>
      </c>
      <c r="F11" s="122">
        <v>-1386608</v>
      </c>
      <c r="G11" s="122">
        <v>33041897</v>
      </c>
      <c r="H11" s="122">
        <v>16258043</v>
      </c>
      <c r="I11" s="122">
        <v>20123334</v>
      </c>
      <c r="J11" s="122">
        <v>3218957</v>
      </c>
      <c r="K11" s="122">
        <v>-4032471</v>
      </c>
      <c r="L11" s="122">
        <v>54232275</v>
      </c>
      <c r="M11" s="122">
        <v>24478625</v>
      </c>
      <c r="N11" s="122">
        <v>29436682</v>
      </c>
      <c r="O11" s="122">
        <f t="shared" si="0"/>
        <v>85516.036988110965</v>
      </c>
      <c r="P11" s="122">
        <f t="shared" si="0"/>
        <v>-73268.586525759572</v>
      </c>
      <c r="Q11" s="122">
        <f t="shared" si="0"/>
        <v>1745939.0752972257</v>
      </c>
      <c r="R11" s="122">
        <f t="shared" si="0"/>
        <v>859077.56935270806</v>
      </c>
      <c r="S11" s="122">
        <f t="shared" si="0"/>
        <v>1063320.1585204757</v>
      </c>
      <c r="T11" s="122">
        <f t="shared" si="0"/>
        <v>170090.19815059446</v>
      </c>
      <c r="U11" s="122">
        <f t="shared" si="0"/>
        <v>-213076.40686922061</v>
      </c>
      <c r="V11" s="122">
        <f t="shared" si="0"/>
        <v>2865642.0079260236</v>
      </c>
      <c r="W11" s="122">
        <f t="shared" si="0"/>
        <v>1293454.4253632762</v>
      </c>
      <c r="X11" s="122">
        <f t="shared" si="0"/>
        <v>1555438.9431968296</v>
      </c>
    </row>
    <row r="12" spans="1:24">
      <c r="A12" s="120" t="s">
        <v>319</v>
      </c>
      <c r="B12" s="120">
        <v>2000</v>
      </c>
      <c r="C12" s="120" t="s">
        <v>173</v>
      </c>
      <c r="D12" s="121">
        <v>18920</v>
      </c>
      <c r="E12" s="121">
        <v>3828680</v>
      </c>
      <c r="F12" s="121">
        <v>-1397845</v>
      </c>
      <c r="G12" s="121">
        <v>33359932</v>
      </c>
      <c r="H12" s="121">
        <v>22989540</v>
      </c>
      <c r="I12" s="121">
        <v>29123572</v>
      </c>
      <c r="J12" s="121">
        <v>5789344</v>
      </c>
      <c r="K12" s="121">
        <v>-4368870</v>
      </c>
      <c r="L12" s="121">
        <v>66515360</v>
      </c>
      <c r="M12" s="121">
        <v>39558311</v>
      </c>
      <c r="N12" s="121">
        <v>48619410</v>
      </c>
      <c r="O12" s="121">
        <f t="shared" si="0"/>
        <v>202361.52219873152</v>
      </c>
      <c r="P12" s="121">
        <f t="shared" si="0"/>
        <v>-73881.8710359408</v>
      </c>
      <c r="Q12" s="121">
        <f t="shared" si="0"/>
        <v>1763209.9365750528</v>
      </c>
      <c r="R12" s="121">
        <f t="shared" si="0"/>
        <v>1215091.9661733615</v>
      </c>
      <c r="S12" s="121">
        <f t="shared" si="0"/>
        <v>1539300.845665962</v>
      </c>
      <c r="T12" s="121">
        <f t="shared" si="0"/>
        <v>305990.69767441857</v>
      </c>
      <c r="U12" s="121">
        <f t="shared" si="0"/>
        <v>-230912.79069767441</v>
      </c>
      <c r="V12" s="121">
        <f t="shared" si="0"/>
        <v>3515610.9936575051</v>
      </c>
      <c r="W12" s="121">
        <f t="shared" si="0"/>
        <v>2090819.820295983</v>
      </c>
      <c r="X12" s="121">
        <f t="shared" si="0"/>
        <v>2569736.2579281186</v>
      </c>
    </row>
    <row r="13" spans="1:24">
      <c r="A13" s="29" t="s">
        <v>320</v>
      </c>
      <c r="B13" s="29">
        <v>1300</v>
      </c>
      <c r="C13" s="29" t="s">
        <v>169</v>
      </c>
      <c r="D13" s="122">
        <v>16299</v>
      </c>
      <c r="E13" s="122">
        <v>1633779</v>
      </c>
      <c r="F13" s="122">
        <v>-2229003</v>
      </c>
      <c r="G13" s="122">
        <v>28843643</v>
      </c>
      <c r="H13" s="122">
        <v>11116298</v>
      </c>
      <c r="I13" s="122">
        <v>13380680</v>
      </c>
      <c r="J13" s="122">
        <v>2146506</v>
      </c>
      <c r="K13" s="122">
        <v>-2772686</v>
      </c>
      <c r="L13" s="122">
        <v>31452885</v>
      </c>
      <c r="M13" s="122">
        <v>11929174</v>
      </c>
      <c r="N13" s="122">
        <v>14193556</v>
      </c>
      <c r="O13" s="122">
        <f t="shared" si="0"/>
        <v>100237.99006073992</v>
      </c>
      <c r="P13" s="122">
        <f t="shared" si="0"/>
        <v>-136757.04030922143</v>
      </c>
      <c r="Q13" s="122">
        <f t="shared" si="0"/>
        <v>1769657.2182342475</v>
      </c>
      <c r="R13" s="122">
        <f t="shared" si="0"/>
        <v>682023.31431376166</v>
      </c>
      <c r="S13" s="122">
        <f t="shared" si="0"/>
        <v>820950.97858764336</v>
      </c>
      <c r="T13" s="122">
        <f t="shared" si="0"/>
        <v>131695.56414503959</v>
      </c>
      <c r="U13" s="122">
        <f t="shared" si="0"/>
        <v>-170113.87201668814</v>
      </c>
      <c r="V13" s="122">
        <f t="shared" si="0"/>
        <v>1929743.2357813364</v>
      </c>
      <c r="W13" s="122">
        <f t="shared" si="0"/>
        <v>731896.0672433892</v>
      </c>
      <c r="X13" s="122">
        <f t="shared" si="0"/>
        <v>870823.73151727102</v>
      </c>
    </row>
    <row r="14" spans="1:24">
      <c r="A14" s="120" t="s">
        <v>321</v>
      </c>
      <c r="B14" s="120">
        <v>1604</v>
      </c>
      <c r="C14" s="120" t="s">
        <v>171</v>
      </c>
      <c r="D14" s="121">
        <v>11463</v>
      </c>
      <c r="E14" s="121">
        <v>1292708</v>
      </c>
      <c r="F14" s="121">
        <v>-1222029</v>
      </c>
      <c r="G14" s="121">
        <v>17098881</v>
      </c>
      <c r="H14" s="121">
        <v>9819181</v>
      </c>
      <c r="I14" s="121">
        <v>11444269</v>
      </c>
      <c r="J14" s="121">
        <v>1508411</v>
      </c>
      <c r="K14" s="121">
        <v>-1401609</v>
      </c>
      <c r="L14" s="121">
        <v>19027708</v>
      </c>
      <c r="M14" s="121">
        <v>10596915</v>
      </c>
      <c r="N14" s="121">
        <v>12246066</v>
      </c>
      <c r="O14" s="121">
        <f t="shared" si="0"/>
        <v>112772.22367617553</v>
      </c>
      <c r="P14" s="121">
        <f t="shared" si="0"/>
        <v>-106606.38576288929</v>
      </c>
      <c r="Q14" s="121">
        <f t="shared" si="0"/>
        <v>1491658.4663700603</v>
      </c>
      <c r="R14" s="121">
        <f t="shared" si="0"/>
        <v>856597.83651749103</v>
      </c>
      <c r="S14" s="121">
        <f t="shared" si="0"/>
        <v>998365.96004536329</v>
      </c>
      <c r="T14" s="121">
        <f t="shared" si="0"/>
        <v>131589.54898368666</v>
      </c>
      <c r="U14" s="121">
        <f t="shared" si="0"/>
        <v>-122272.44176917037</v>
      </c>
      <c r="V14" s="121">
        <f t="shared" si="0"/>
        <v>1659923.9291633954</v>
      </c>
      <c r="W14" s="121">
        <f t="shared" si="0"/>
        <v>924445.17142109398</v>
      </c>
      <c r="X14" s="121">
        <f t="shared" si="0"/>
        <v>1068312.4836430254</v>
      </c>
    </row>
    <row r="15" spans="1:24">
      <c r="A15" s="29" t="s">
        <v>322</v>
      </c>
      <c r="B15" s="29">
        <v>8200</v>
      </c>
      <c r="C15" s="29" t="s">
        <v>229</v>
      </c>
      <c r="D15" s="122">
        <v>9485</v>
      </c>
      <c r="E15" s="122">
        <v>430317</v>
      </c>
      <c r="F15" s="122">
        <v>-1777758</v>
      </c>
      <c r="G15" s="122">
        <v>14419839</v>
      </c>
      <c r="H15" s="122">
        <v>10221260</v>
      </c>
      <c r="I15" s="122">
        <v>12113487</v>
      </c>
      <c r="J15" s="122">
        <v>1092325</v>
      </c>
      <c r="K15" s="122">
        <v>-2535752</v>
      </c>
      <c r="L15" s="122">
        <v>17265750</v>
      </c>
      <c r="M15" s="122">
        <v>10119544</v>
      </c>
      <c r="N15" s="122">
        <v>12305099</v>
      </c>
      <c r="O15" s="122">
        <f t="shared" si="0"/>
        <v>45368.160253031099</v>
      </c>
      <c r="P15" s="122">
        <f t="shared" si="0"/>
        <v>-187428.36056931998</v>
      </c>
      <c r="Q15" s="122">
        <f t="shared" si="0"/>
        <v>1520278.2287822878</v>
      </c>
      <c r="R15" s="122">
        <f t="shared" si="0"/>
        <v>1077623.6162361624</v>
      </c>
      <c r="S15" s="122">
        <f t="shared" si="0"/>
        <v>1277120.4006325777</v>
      </c>
      <c r="T15" s="122">
        <f t="shared" si="0"/>
        <v>115163.41591987349</v>
      </c>
      <c r="U15" s="122">
        <f t="shared" si="0"/>
        <v>-267343.38429098576</v>
      </c>
      <c r="V15" s="122">
        <f t="shared" si="0"/>
        <v>1820321.5603584608</v>
      </c>
      <c r="W15" s="122">
        <f t="shared" si="0"/>
        <v>1066899.7364259358</v>
      </c>
      <c r="X15" s="122">
        <f t="shared" si="0"/>
        <v>1297321.9820769636</v>
      </c>
    </row>
    <row r="16" spans="1:24">
      <c r="A16" s="120" t="s">
        <v>323</v>
      </c>
      <c r="B16" s="120">
        <v>3000</v>
      </c>
      <c r="C16" s="120" t="s">
        <v>178</v>
      </c>
      <c r="D16" s="121">
        <v>7411</v>
      </c>
      <c r="E16" s="121">
        <v>1439573.4</v>
      </c>
      <c r="F16" s="121">
        <v>-565582.69999999995</v>
      </c>
      <c r="G16" s="121">
        <v>13780066.699999999</v>
      </c>
      <c r="H16" s="121">
        <v>2325168</v>
      </c>
      <c r="I16" s="121">
        <v>6211970.5999999996</v>
      </c>
      <c r="J16" s="121">
        <v>1490107.2000000002</v>
      </c>
      <c r="K16" s="121">
        <v>-565582.69999999995</v>
      </c>
      <c r="L16" s="121">
        <v>14193917.899999999</v>
      </c>
      <c r="M16" s="121">
        <v>2772927.9</v>
      </c>
      <c r="N16" s="121">
        <v>6684946</v>
      </c>
      <c r="O16" s="121">
        <f t="shared" si="0"/>
        <v>194248.19862366753</v>
      </c>
      <c r="P16" s="121">
        <f t="shared" si="0"/>
        <v>-76316.650924301706</v>
      </c>
      <c r="Q16" s="121">
        <f t="shared" si="0"/>
        <v>1859407.1920118739</v>
      </c>
      <c r="R16" s="121">
        <f t="shared" si="0"/>
        <v>313745.51342598838</v>
      </c>
      <c r="S16" s="121">
        <f t="shared" si="0"/>
        <v>838209.49939279445</v>
      </c>
      <c r="T16" s="121">
        <f t="shared" si="0"/>
        <v>201066.95452705442</v>
      </c>
      <c r="U16" s="121">
        <f t="shared" si="0"/>
        <v>-76316.650924301706</v>
      </c>
      <c r="V16" s="121">
        <f t="shared" si="0"/>
        <v>1915250.0202401835</v>
      </c>
      <c r="W16" s="121">
        <f t="shared" si="0"/>
        <v>374163.79705842666</v>
      </c>
      <c r="X16" s="121">
        <f t="shared" si="0"/>
        <v>902030.22534070979</v>
      </c>
    </row>
    <row r="17" spans="1:24">
      <c r="A17" s="29" t="s">
        <v>324</v>
      </c>
      <c r="B17" s="29">
        <v>7300</v>
      </c>
      <c r="C17" s="29" t="s">
        <v>220</v>
      </c>
      <c r="D17" s="122">
        <v>5070</v>
      </c>
      <c r="E17" s="122">
        <v>783880</v>
      </c>
      <c r="F17" s="122">
        <v>-429907</v>
      </c>
      <c r="G17" s="122">
        <v>9528727</v>
      </c>
      <c r="H17" s="122">
        <v>6420602</v>
      </c>
      <c r="I17" s="122">
        <v>8746839</v>
      </c>
      <c r="J17" s="122">
        <v>1636185</v>
      </c>
      <c r="K17" s="122">
        <v>-761506</v>
      </c>
      <c r="L17" s="122">
        <v>14508164</v>
      </c>
      <c r="M17" s="122">
        <v>6868323</v>
      </c>
      <c r="N17" s="122">
        <v>9344147</v>
      </c>
      <c r="O17" s="122">
        <f t="shared" si="0"/>
        <v>154611.43984220907</v>
      </c>
      <c r="P17" s="122">
        <f t="shared" si="0"/>
        <v>-84794.280078895463</v>
      </c>
      <c r="Q17" s="122">
        <f t="shared" si="0"/>
        <v>1879433.3333333335</v>
      </c>
      <c r="R17" s="122">
        <f t="shared" si="0"/>
        <v>1266390.9270216962</v>
      </c>
      <c r="S17" s="122">
        <f t="shared" si="0"/>
        <v>1725214.7928994084</v>
      </c>
      <c r="T17" s="122">
        <f t="shared" si="0"/>
        <v>322718.93491124263</v>
      </c>
      <c r="U17" s="122">
        <f t="shared" si="0"/>
        <v>-150198.42209072979</v>
      </c>
      <c r="V17" s="122">
        <f t="shared" si="0"/>
        <v>2861570.8086785013</v>
      </c>
      <c r="W17" s="122">
        <f t="shared" si="0"/>
        <v>1354698.8165680473</v>
      </c>
      <c r="X17" s="122">
        <f t="shared" si="0"/>
        <v>1843027.0216962525</v>
      </c>
    </row>
    <row r="18" spans="1:24">
      <c r="A18" s="120" t="s">
        <v>325</v>
      </c>
      <c r="B18" s="120">
        <v>1100</v>
      </c>
      <c r="C18" s="120" t="s">
        <v>168</v>
      </c>
      <c r="D18" s="121">
        <v>4664</v>
      </c>
      <c r="E18" s="121">
        <v>895</v>
      </c>
      <c r="F18" s="121">
        <v>-1068854</v>
      </c>
      <c r="G18" s="121">
        <v>7631078</v>
      </c>
      <c r="H18" s="121">
        <v>1870399</v>
      </c>
      <c r="I18" s="121">
        <v>3262947</v>
      </c>
      <c r="J18" s="121">
        <v>201257</v>
      </c>
      <c r="K18" s="121">
        <v>-2032573</v>
      </c>
      <c r="L18" s="121">
        <v>9257304</v>
      </c>
      <c r="M18" s="121">
        <v>3382263</v>
      </c>
      <c r="N18" s="121">
        <v>4849345</v>
      </c>
      <c r="O18" s="121">
        <f t="shared" si="0"/>
        <v>191.89536878216123</v>
      </c>
      <c r="P18" s="121">
        <f t="shared" si="0"/>
        <v>-229171.09777015439</v>
      </c>
      <c r="Q18" s="121">
        <f t="shared" si="0"/>
        <v>1636165.9519725558</v>
      </c>
      <c r="R18" s="121">
        <f t="shared" si="0"/>
        <v>401028.9451114923</v>
      </c>
      <c r="S18" s="121">
        <f t="shared" si="0"/>
        <v>699602.7015437393</v>
      </c>
      <c r="T18" s="121">
        <f t="shared" si="0"/>
        <v>43151.15780445969</v>
      </c>
      <c r="U18" s="121">
        <f t="shared" si="0"/>
        <v>-435800.38593481987</v>
      </c>
      <c r="V18" s="121">
        <f t="shared" si="0"/>
        <v>1984842.1955403087</v>
      </c>
      <c r="W18" s="121">
        <f t="shared" si="0"/>
        <v>725185.03430531733</v>
      </c>
      <c r="X18" s="121">
        <f t="shared" si="0"/>
        <v>1039739.4939965695</v>
      </c>
    </row>
    <row r="19" spans="1:24">
      <c r="A19" s="29" t="s">
        <v>327</v>
      </c>
      <c r="B19" s="29">
        <v>8000</v>
      </c>
      <c r="C19" s="29" t="s">
        <v>228</v>
      </c>
      <c r="D19" s="122">
        <v>4301</v>
      </c>
      <c r="E19" s="122">
        <v>830575</v>
      </c>
      <c r="F19" s="122">
        <v>-264060</v>
      </c>
      <c r="G19" s="122">
        <v>11077683</v>
      </c>
      <c r="H19" s="122">
        <v>1229775</v>
      </c>
      <c r="I19" s="122">
        <v>4950983</v>
      </c>
      <c r="J19" s="122">
        <v>1071734</v>
      </c>
      <c r="K19" s="122">
        <v>-396038</v>
      </c>
      <c r="L19" s="122">
        <v>13268388</v>
      </c>
      <c r="M19" s="122">
        <v>1269173</v>
      </c>
      <c r="N19" s="122">
        <v>5185928</v>
      </c>
      <c r="O19" s="122">
        <f t="shared" si="0"/>
        <v>193112.06696117183</v>
      </c>
      <c r="P19" s="122">
        <f t="shared" si="0"/>
        <v>-61395.024412927225</v>
      </c>
      <c r="Q19" s="122">
        <f t="shared" si="0"/>
        <v>2575606.3706114856</v>
      </c>
      <c r="R19" s="122">
        <f t="shared" si="0"/>
        <v>285927.6912345966</v>
      </c>
      <c r="S19" s="122">
        <f t="shared" si="0"/>
        <v>1151123.6921646129</v>
      </c>
      <c r="T19" s="122">
        <f t="shared" si="0"/>
        <v>249182.51569402465</v>
      </c>
      <c r="U19" s="122">
        <f t="shared" si="0"/>
        <v>-92080.446407812138</v>
      </c>
      <c r="V19" s="122">
        <f t="shared" si="0"/>
        <v>3084954.1966984421</v>
      </c>
      <c r="W19" s="122">
        <f t="shared" si="0"/>
        <v>295087.8865380144</v>
      </c>
      <c r="X19" s="122">
        <f t="shared" si="0"/>
        <v>1205749.3606138108</v>
      </c>
    </row>
    <row r="20" spans="1:24">
      <c r="A20" s="120" t="s">
        <v>328</v>
      </c>
      <c r="B20" s="120">
        <v>5200</v>
      </c>
      <c r="C20" s="120" t="s">
        <v>197</v>
      </c>
      <c r="D20" s="121">
        <v>3992</v>
      </c>
      <c r="E20" s="121">
        <v>351362</v>
      </c>
      <c r="F20" s="121">
        <v>-723870</v>
      </c>
      <c r="G20" s="121">
        <v>7356670</v>
      </c>
      <c r="H20" s="121">
        <v>4836931</v>
      </c>
      <c r="I20" s="121">
        <v>5888355</v>
      </c>
      <c r="J20" s="121">
        <v>611160</v>
      </c>
      <c r="K20" s="121">
        <v>-759679</v>
      </c>
      <c r="L20" s="121">
        <v>9440022</v>
      </c>
      <c r="M20" s="121">
        <v>5662234</v>
      </c>
      <c r="N20" s="121">
        <v>6818378</v>
      </c>
      <c r="O20" s="121">
        <f t="shared" si="0"/>
        <v>88016.533066132266</v>
      </c>
      <c r="P20" s="121">
        <f t="shared" si="0"/>
        <v>-181330.16032064127</v>
      </c>
      <c r="Q20" s="121">
        <f t="shared" si="0"/>
        <v>1842853.2064128255</v>
      </c>
      <c r="R20" s="121">
        <f t="shared" si="0"/>
        <v>1211656.0621242486</v>
      </c>
      <c r="S20" s="121">
        <f t="shared" si="0"/>
        <v>1475038.8276553105</v>
      </c>
      <c r="T20" s="121">
        <f t="shared" si="0"/>
        <v>153096.19238476956</v>
      </c>
      <c r="U20" s="121">
        <f t="shared" si="0"/>
        <v>-190300.35070140281</v>
      </c>
      <c r="V20" s="121">
        <f t="shared" si="0"/>
        <v>2364734.9699398796</v>
      </c>
      <c r="W20" s="121">
        <f t="shared" si="0"/>
        <v>1418395.2905811623</v>
      </c>
      <c r="X20" s="121">
        <f t="shared" si="0"/>
        <v>1708010.5210420841</v>
      </c>
    </row>
    <row r="21" spans="1:24">
      <c r="A21" s="29" t="s">
        <v>329</v>
      </c>
      <c r="B21" s="29">
        <v>3609</v>
      </c>
      <c r="C21" s="29" t="s">
        <v>181</v>
      </c>
      <c r="D21" s="122">
        <v>3807</v>
      </c>
      <c r="E21" s="122">
        <v>641556</v>
      </c>
      <c r="F21" s="122">
        <v>-372921</v>
      </c>
      <c r="G21" s="122">
        <v>6121054</v>
      </c>
      <c r="H21" s="122">
        <v>1583392</v>
      </c>
      <c r="I21" s="122">
        <v>2492611</v>
      </c>
      <c r="J21" s="122">
        <v>679907</v>
      </c>
      <c r="K21" s="122">
        <v>-368525</v>
      </c>
      <c r="L21" s="122">
        <v>8006808</v>
      </c>
      <c r="M21" s="122">
        <v>3459949</v>
      </c>
      <c r="N21" s="122">
        <v>4369168</v>
      </c>
      <c r="O21" s="122">
        <f t="shared" si="0"/>
        <v>168520.09456264775</v>
      </c>
      <c r="P21" s="122">
        <f t="shared" si="0"/>
        <v>-97956.658786446031</v>
      </c>
      <c r="Q21" s="122">
        <f t="shared" si="0"/>
        <v>1607841.8702390334</v>
      </c>
      <c r="R21" s="122">
        <f t="shared" si="0"/>
        <v>415915.94431310747</v>
      </c>
      <c r="S21" s="122">
        <f t="shared" si="0"/>
        <v>654744.15550302085</v>
      </c>
      <c r="T21" s="122">
        <f t="shared" si="0"/>
        <v>178593.90596270029</v>
      </c>
      <c r="U21" s="122">
        <f t="shared" si="0"/>
        <v>-96801.943787759388</v>
      </c>
      <c r="V21" s="122">
        <f t="shared" si="0"/>
        <v>2103180.4570527975</v>
      </c>
      <c r="W21" s="122">
        <f t="shared" si="0"/>
        <v>908838.71815077483</v>
      </c>
      <c r="X21" s="122">
        <f t="shared" si="0"/>
        <v>1147666.9293406883</v>
      </c>
    </row>
    <row r="22" spans="1:24">
      <c r="A22" s="120" t="s">
        <v>330</v>
      </c>
      <c r="B22" s="120">
        <v>4200</v>
      </c>
      <c r="C22" s="120" t="s">
        <v>189</v>
      </c>
      <c r="D22" s="121">
        <v>3800</v>
      </c>
      <c r="E22" s="121">
        <v>348904</v>
      </c>
      <c r="F22" s="121">
        <v>-938054</v>
      </c>
      <c r="G22" s="121">
        <v>6237315</v>
      </c>
      <c r="H22" s="121">
        <v>3693677</v>
      </c>
      <c r="I22" s="121">
        <v>5267395</v>
      </c>
      <c r="J22" s="121">
        <v>514243</v>
      </c>
      <c r="K22" s="121">
        <v>-954570</v>
      </c>
      <c r="L22" s="121">
        <v>8981305</v>
      </c>
      <c r="M22" s="121">
        <v>5919847</v>
      </c>
      <c r="N22" s="121">
        <v>7493565</v>
      </c>
      <c r="O22" s="121">
        <f t="shared" si="0"/>
        <v>91816.84210526316</v>
      </c>
      <c r="P22" s="121">
        <f t="shared" si="0"/>
        <v>-246856.31578947368</v>
      </c>
      <c r="Q22" s="121">
        <f t="shared" si="0"/>
        <v>1641398.6842105265</v>
      </c>
      <c r="R22" s="121">
        <f t="shared" si="0"/>
        <v>972020.26315789472</v>
      </c>
      <c r="S22" s="121">
        <f t="shared" si="0"/>
        <v>1386156.5789473683</v>
      </c>
      <c r="T22" s="121">
        <f t="shared" si="0"/>
        <v>135327.10526315789</v>
      </c>
      <c r="U22" s="121">
        <f t="shared" si="0"/>
        <v>-251202.63157894739</v>
      </c>
      <c r="V22" s="121">
        <f t="shared" si="0"/>
        <v>2363501.3157894737</v>
      </c>
      <c r="W22" s="121">
        <f t="shared" si="0"/>
        <v>1557854.4736842106</v>
      </c>
      <c r="X22" s="121">
        <f t="shared" si="0"/>
        <v>1971990.789473684</v>
      </c>
    </row>
    <row r="23" spans="1:24">
      <c r="A23" s="29" t="s">
        <v>331</v>
      </c>
      <c r="B23" s="29">
        <v>7620</v>
      </c>
      <c r="C23" s="29" t="s">
        <v>226</v>
      </c>
      <c r="D23" s="122">
        <v>3600</v>
      </c>
      <c r="E23" s="122">
        <v>518132</v>
      </c>
      <c r="F23" s="122">
        <v>-176829</v>
      </c>
      <c r="G23" s="122">
        <v>5727354</v>
      </c>
      <c r="H23" s="122">
        <v>4516295</v>
      </c>
      <c r="I23" s="122">
        <v>5023664</v>
      </c>
      <c r="J23" s="122">
        <v>755106</v>
      </c>
      <c r="K23" s="122">
        <v>-269693</v>
      </c>
      <c r="L23" s="122">
        <v>9144465</v>
      </c>
      <c r="M23" s="122">
        <v>7633617</v>
      </c>
      <c r="N23" s="122">
        <v>8145903</v>
      </c>
      <c r="O23" s="122">
        <f t="shared" si="0"/>
        <v>143925.55555555556</v>
      </c>
      <c r="P23" s="122">
        <f t="shared" si="0"/>
        <v>-49119.166666666664</v>
      </c>
      <c r="Q23" s="122">
        <f t="shared" si="0"/>
        <v>1590931.6666666665</v>
      </c>
      <c r="R23" s="122">
        <f t="shared" si="0"/>
        <v>1254526.388888889</v>
      </c>
      <c r="S23" s="122">
        <f t="shared" si="0"/>
        <v>1395462.2222222222</v>
      </c>
      <c r="T23" s="122">
        <f t="shared" si="0"/>
        <v>209751.66666666666</v>
      </c>
      <c r="U23" s="122">
        <f t="shared" si="0"/>
        <v>-74914.722222222219</v>
      </c>
      <c r="V23" s="122">
        <f t="shared" si="0"/>
        <v>2540129.1666666665</v>
      </c>
      <c r="W23" s="122">
        <f t="shared" si="0"/>
        <v>2120449.166666667</v>
      </c>
      <c r="X23" s="122">
        <f t="shared" si="0"/>
        <v>2262750.8333333335</v>
      </c>
    </row>
    <row r="24" spans="1:24">
      <c r="A24" s="120" t="s">
        <v>332</v>
      </c>
      <c r="B24" s="120">
        <v>2510</v>
      </c>
      <c r="C24" s="120" t="s">
        <v>294</v>
      </c>
      <c r="D24" s="121">
        <v>3480</v>
      </c>
      <c r="E24" s="121">
        <v>349256.10000000003</v>
      </c>
      <c r="F24" s="121">
        <v>-156422.20000000001</v>
      </c>
      <c r="G24" s="121">
        <v>7277553.2999999998</v>
      </c>
      <c r="H24" s="121">
        <v>2367333.8000000003</v>
      </c>
      <c r="I24" s="121">
        <v>3169669.9000000004</v>
      </c>
      <c r="J24" s="121">
        <v>414111.9</v>
      </c>
      <c r="K24" s="121">
        <v>-219714.30000000002</v>
      </c>
      <c r="L24" s="121">
        <v>8042196.2999999998</v>
      </c>
      <c r="M24" s="121">
        <v>3301868.7</v>
      </c>
      <c r="N24" s="121">
        <v>4243836.4000000004</v>
      </c>
      <c r="O24" s="121">
        <f t="shared" si="0"/>
        <v>100360.94827586209</v>
      </c>
      <c r="P24" s="121">
        <f t="shared" si="0"/>
        <v>-44948.908045977012</v>
      </c>
      <c r="Q24" s="121">
        <f t="shared" si="0"/>
        <v>2091250.9482758618</v>
      </c>
      <c r="R24" s="121">
        <f t="shared" si="0"/>
        <v>680268.33333333349</v>
      </c>
      <c r="S24" s="121">
        <f t="shared" si="0"/>
        <v>910824.68390804599</v>
      </c>
      <c r="T24" s="121">
        <f t="shared" si="0"/>
        <v>118997.67241379312</v>
      </c>
      <c r="U24" s="121">
        <f t="shared" si="0"/>
        <v>-63136.293103448283</v>
      </c>
      <c r="V24" s="121">
        <f t="shared" si="0"/>
        <v>2310975.9482758618</v>
      </c>
      <c r="W24" s="121">
        <f t="shared" si="0"/>
        <v>948812.8448275862</v>
      </c>
      <c r="X24" s="121">
        <f t="shared" si="0"/>
        <v>1219493.2183908047</v>
      </c>
    </row>
    <row r="25" spans="1:24">
      <c r="A25" s="29" t="s">
        <v>333</v>
      </c>
      <c r="B25" s="29">
        <v>2300</v>
      </c>
      <c r="C25" s="29" t="s">
        <v>174</v>
      </c>
      <c r="D25" s="122">
        <v>3427</v>
      </c>
      <c r="E25" s="122">
        <v>692112</v>
      </c>
      <c r="F25" s="122">
        <v>-514330</v>
      </c>
      <c r="G25" s="122">
        <v>9658190</v>
      </c>
      <c r="H25" s="122">
        <v>968631</v>
      </c>
      <c r="I25" s="122">
        <v>1468234</v>
      </c>
      <c r="J25" s="122">
        <v>804155</v>
      </c>
      <c r="K25" s="122">
        <v>-787419</v>
      </c>
      <c r="L25" s="122">
        <v>10030879</v>
      </c>
      <c r="M25" s="122">
        <v>1125094</v>
      </c>
      <c r="N25" s="122">
        <v>1744986</v>
      </c>
      <c r="O25" s="122">
        <f t="shared" si="0"/>
        <v>201958.56434199007</v>
      </c>
      <c r="P25" s="122">
        <f t="shared" si="0"/>
        <v>-150081.70411438576</v>
      </c>
      <c r="Q25" s="122">
        <f t="shared" si="0"/>
        <v>2818263.7875693026</v>
      </c>
      <c r="R25" s="122">
        <f t="shared" si="0"/>
        <v>282646.92150569009</v>
      </c>
      <c r="S25" s="122">
        <f t="shared" si="0"/>
        <v>428431.28100379341</v>
      </c>
      <c r="T25" s="122">
        <f t="shared" si="0"/>
        <v>234652.7575138605</v>
      </c>
      <c r="U25" s="122">
        <f t="shared" si="0"/>
        <v>-229769.18587686023</v>
      </c>
      <c r="V25" s="122">
        <f t="shared" si="0"/>
        <v>2927014.5900204261</v>
      </c>
      <c r="W25" s="122">
        <f t="shared" si="0"/>
        <v>328302.88882404438</v>
      </c>
      <c r="X25" s="122">
        <f t="shared" si="0"/>
        <v>509187.62766267871</v>
      </c>
    </row>
    <row r="26" spans="1:24">
      <c r="A26" s="120" t="s">
        <v>334</v>
      </c>
      <c r="B26" s="120">
        <v>6100</v>
      </c>
      <c r="C26" s="120" t="s">
        <v>205</v>
      </c>
      <c r="D26" s="121">
        <v>3042</v>
      </c>
      <c r="E26" s="121">
        <v>685794</v>
      </c>
      <c r="F26" s="121">
        <v>-601904</v>
      </c>
      <c r="G26" s="121">
        <v>5330188</v>
      </c>
      <c r="H26" s="121">
        <v>2583160</v>
      </c>
      <c r="I26" s="121">
        <v>4527480</v>
      </c>
      <c r="J26" s="121">
        <v>970078</v>
      </c>
      <c r="K26" s="121">
        <v>-810651</v>
      </c>
      <c r="L26" s="121">
        <v>9034174</v>
      </c>
      <c r="M26" s="121">
        <v>4982248</v>
      </c>
      <c r="N26" s="121">
        <v>7005499</v>
      </c>
      <c r="O26" s="121">
        <f t="shared" si="0"/>
        <v>225441.81459566075</v>
      </c>
      <c r="P26" s="121">
        <f t="shared" si="0"/>
        <v>-197864.5627876397</v>
      </c>
      <c r="Q26" s="121">
        <f t="shared" si="0"/>
        <v>1752198.5535831689</v>
      </c>
      <c r="R26" s="121">
        <f t="shared" si="0"/>
        <v>849165.02301117696</v>
      </c>
      <c r="S26" s="121">
        <f t="shared" si="0"/>
        <v>1488323.4714003946</v>
      </c>
      <c r="T26" s="121">
        <f t="shared" si="0"/>
        <v>318894.80604865216</v>
      </c>
      <c r="U26" s="121">
        <f t="shared" si="0"/>
        <v>-266486.19329388562</v>
      </c>
      <c r="V26" s="121">
        <f t="shared" si="0"/>
        <v>2969813.9381985534</v>
      </c>
      <c r="W26" s="121">
        <f t="shared" si="0"/>
        <v>1637819.855358317</v>
      </c>
      <c r="X26" s="121">
        <f t="shared" si="0"/>
        <v>2302925.3780407626</v>
      </c>
    </row>
    <row r="27" spans="1:24">
      <c r="A27" s="29" t="s">
        <v>335</v>
      </c>
      <c r="B27" s="29">
        <v>8716</v>
      </c>
      <c r="C27" s="29" t="s">
        <v>236</v>
      </c>
      <c r="D27" s="122">
        <v>2628</v>
      </c>
      <c r="E27" s="122">
        <v>242971</v>
      </c>
      <c r="F27" s="122">
        <v>-614425</v>
      </c>
      <c r="G27" s="122">
        <v>4823747</v>
      </c>
      <c r="H27" s="122">
        <v>3165300</v>
      </c>
      <c r="I27" s="122">
        <v>3747498</v>
      </c>
      <c r="J27" s="122">
        <v>300877</v>
      </c>
      <c r="K27" s="122">
        <v>-636437</v>
      </c>
      <c r="L27" s="122">
        <v>4987004</v>
      </c>
      <c r="M27" s="122">
        <v>3067821</v>
      </c>
      <c r="N27" s="122">
        <v>3650019</v>
      </c>
      <c r="O27" s="122">
        <f t="shared" si="0"/>
        <v>92454.718417047188</v>
      </c>
      <c r="P27" s="122">
        <f t="shared" si="0"/>
        <v>-233799.46727549465</v>
      </c>
      <c r="Q27" s="122">
        <f t="shared" si="0"/>
        <v>1835520.1674277016</v>
      </c>
      <c r="R27" s="122">
        <f t="shared" si="0"/>
        <v>1204452.0547945206</v>
      </c>
      <c r="S27" s="122">
        <f t="shared" si="0"/>
        <v>1425988.5844748858</v>
      </c>
      <c r="T27" s="122">
        <f t="shared" si="0"/>
        <v>114488.96499238965</v>
      </c>
      <c r="U27" s="122">
        <f t="shared" si="0"/>
        <v>-242175.41856925419</v>
      </c>
      <c r="V27" s="122">
        <f t="shared" si="0"/>
        <v>1897642.3135464231</v>
      </c>
      <c r="W27" s="122">
        <f t="shared" si="0"/>
        <v>1167359.5890410959</v>
      </c>
      <c r="X27" s="122">
        <f t="shared" si="0"/>
        <v>1388896.1187214612</v>
      </c>
    </row>
    <row r="28" spans="1:24">
      <c r="A28" s="120" t="s">
        <v>336</v>
      </c>
      <c r="B28" s="120">
        <v>7708</v>
      </c>
      <c r="C28" s="120" t="s">
        <v>227</v>
      </c>
      <c r="D28" s="121">
        <v>2389</v>
      </c>
      <c r="E28" s="121">
        <v>644174</v>
      </c>
      <c r="F28" s="121">
        <v>-704775</v>
      </c>
      <c r="G28" s="121">
        <v>5381252</v>
      </c>
      <c r="H28" s="121">
        <v>784317</v>
      </c>
      <c r="I28" s="121">
        <v>1186648</v>
      </c>
      <c r="J28" s="121">
        <v>769818</v>
      </c>
      <c r="K28" s="121">
        <v>-988451</v>
      </c>
      <c r="L28" s="121">
        <v>6165016</v>
      </c>
      <c r="M28" s="121">
        <v>984935</v>
      </c>
      <c r="N28" s="121">
        <v>1453736</v>
      </c>
      <c r="O28" s="121">
        <f t="shared" si="0"/>
        <v>269641.69108413561</v>
      </c>
      <c r="P28" s="121">
        <f t="shared" si="0"/>
        <v>-295008.37170364166</v>
      </c>
      <c r="Q28" s="121">
        <f t="shared" si="0"/>
        <v>2252512.3482628716</v>
      </c>
      <c r="R28" s="121">
        <f t="shared" si="0"/>
        <v>328303.47425701132</v>
      </c>
      <c r="S28" s="121">
        <f t="shared" si="0"/>
        <v>496713.26915027207</v>
      </c>
      <c r="T28" s="121">
        <f t="shared" si="0"/>
        <v>322234.40770196734</v>
      </c>
      <c r="U28" s="121">
        <f t="shared" si="0"/>
        <v>-413750.9418166597</v>
      </c>
      <c r="V28" s="121">
        <f t="shared" si="0"/>
        <v>2580584.34491419</v>
      </c>
      <c r="W28" s="121">
        <f t="shared" si="0"/>
        <v>412279.19631645037</v>
      </c>
      <c r="X28" s="121">
        <f t="shared" si="0"/>
        <v>608512.3482628715</v>
      </c>
    </row>
    <row r="29" spans="1:24">
      <c r="A29" s="29" t="s">
        <v>337</v>
      </c>
      <c r="B29" s="29">
        <v>8717</v>
      </c>
      <c r="C29" s="29" t="s">
        <v>237</v>
      </c>
      <c r="D29" s="122">
        <v>2153</v>
      </c>
      <c r="E29" s="122">
        <v>346456</v>
      </c>
      <c r="F29" s="122">
        <v>-254695</v>
      </c>
      <c r="G29" s="122">
        <v>3761869</v>
      </c>
      <c r="H29" s="122">
        <v>1492979</v>
      </c>
      <c r="I29" s="122">
        <v>1917728</v>
      </c>
      <c r="J29" s="122">
        <v>505069</v>
      </c>
      <c r="K29" s="122">
        <v>-514264</v>
      </c>
      <c r="L29" s="122">
        <v>5002124</v>
      </c>
      <c r="M29" s="122">
        <v>1880992</v>
      </c>
      <c r="N29" s="122">
        <v>2326423</v>
      </c>
      <c r="O29" s="122">
        <f t="shared" si="0"/>
        <v>160917.7891314445</v>
      </c>
      <c r="P29" s="122">
        <f t="shared" si="0"/>
        <v>-118297.72410589876</v>
      </c>
      <c r="Q29" s="122">
        <f t="shared" si="0"/>
        <v>1747268.4626103111</v>
      </c>
      <c r="R29" s="122">
        <f t="shared" si="0"/>
        <v>693441.24477473297</v>
      </c>
      <c r="S29" s="122">
        <f t="shared" si="0"/>
        <v>890723.64143056201</v>
      </c>
      <c r="T29" s="122">
        <f t="shared" si="0"/>
        <v>234588.48118903855</v>
      </c>
      <c r="U29" s="122">
        <f t="shared" si="0"/>
        <v>-238859.26614026941</v>
      </c>
      <c r="V29" s="122">
        <f t="shared" si="0"/>
        <v>2323327.4500696701</v>
      </c>
      <c r="W29" s="122">
        <f t="shared" si="0"/>
        <v>873660.9382257316</v>
      </c>
      <c r="X29" s="122">
        <f t="shared" si="0"/>
        <v>1080549.4658615885</v>
      </c>
    </row>
    <row r="30" spans="1:24">
      <c r="A30" s="120" t="s">
        <v>338</v>
      </c>
      <c r="B30" s="120">
        <v>6250</v>
      </c>
      <c r="C30" s="120" t="s">
        <v>206</v>
      </c>
      <c r="D30" s="121">
        <v>2007</v>
      </c>
      <c r="E30" s="121">
        <v>428844</v>
      </c>
      <c r="F30" s="121">
        <v>-253714</v>
      </c>
      <c r="G30" s="121">
        <v>4899897</v>
      </c>
      <c r="H30" s="121">
        <v>728889</v>
      </c>
      <c r="I30" s="121">
        <v>1853911</v>
      </c>
      <c r="J30" s="121">
        <v>581961</v>
      </c>
      <c r="K30" s="121">
        <v>-316521</v>
      </c>
      <c r="L30" s="121">
        <v>5467157</v>
      </c>
      <c r="M30" s="121">
        <v>970650</v>
      </c>
      <c r="N30" s="121">
        <v>2139685</v>
      </c>
      <c r="O30" s="121">
        <f t="shared" si="0"/>
        <v>213674.14050822123</v>
      </c>
      <c r="P30" s="121">
        <f t="shared" si="0"/>
        <v>-126414.54907822621</v>
      </c>
      <c r="Q30" s="121">
        <f t="shared" si="0"/>
        <v>2441403.5874439459</v>
      </c>
      <c r="R30" s="121">
        <f t="shared" si="0"/>
        <v>363173.39312406577</v>
      </c>
      <c r="S30" s="121">
        <f t="shared" si="0"/>
        <v>923722.47135027405</v>
      </c>
      <c r="T30" s="121">
        <f t="shared" si="0"/>
        <v>289965.62032884901</v>
      </c>
      <c r="U30" s="121">
        <f t="shared" si="0"/>
        <v>-157708.52017937219</v>
      </c>
      <c r="V30" s="121">
        <f t="shared" si="0"/>
        <v>2724044.3447932238</v>
      </c>
      <c r="W30" s="121">
        <f t="shared" si="0"/>
        <v>483632.28699551569</v>
      </c>
      <c r="X30" s="121">
        <f t="shared" si="0"/>
        <v>1066111.111111111</v>
      </c>
    </row>
    <row r="31" spans="1:24">
      <c r="A31" s="29" t="s">
        <v>339</v>
      </c>
      <c r="B31" s="29">
        <v>8613</v>
      </c>
      <c r="C31" s="29" t="s">
        <v>233</v>
      </c>
      <c r="D31" s="122">
        <v>1924</v>
      </c>
      <c r="E31" s="122">
        <v>345328</v>
      </c>
      <c r="F31" s="122">
        <v>-630159</v>
      </c>
      <c r="G31" s="122">
        <v>3343739</v>
      </c>
      <c r="H31" s="122">
        <v>812888</v>
      </c>
      <c r="I31" s="122">
        <v>952554</v>
      </c>
      <c r="J31" s="122">
        <v>385162</v>
      </c>
      <c r="K31" s="122">
        <v>-610641</v>
      </c>
      <c r="L31" s="122">
        <v>3431750</v>
      </c>
      <c r="M31" s="122">
        <v>1009073</v>
      </c>
      <c r="N31" s="122">
        <v>1148739</v>
      </c>
      <c r="O31" s="122">
        <f t="shared" si="0"/>
        <v>179484.40748440748</v>
      </c>
      <c r="P31" s="122">
        <f t="shared" si="0"/>
        <v>-327525.46777546778</v>
      </c>
      <c r="Q31" s="122">
        <f t="shared" si="0"/>
        <v>1737910.083160083</v>
      </c>
      <c r="R31" s="122">
        <f t="shared" si="0"/>
        <v>422498.96049896051</v>
      </c>
      <c r="S31" s="122">
        <f t="shared" si="0"/>
        <v>495090.43659043655</v>
      </c>
      <c r="T31" s="122">
        <f t="shared" si="0"/>
        <v>200188.14968814969</v>
      </c>
      <c r="U31" s="122">
        <f t="shared" si="0"/>
        <v>-317380.97713097715</v>
      </c>
      <c r="V31" s="122">
        <f t="shared" si="0"/>
        <v>1783653.8461538462</v>
      </c>
      <c r="W31" s="122">
        <f t="shared" si="0"/>
        <v>524466.21621621621</v>
      </c>
      <c r="X31" s="122">
        <f t="shared" si="0"/>
        <v>597057.69230769225</v>
      </c>
    </row>
    <row r="32" spans="1:24">
      <c r="A32" s="120" t="s">
        <v>340</v>
      </c>
      <c r="B32" s="120">
        <v>6400</v>
      </c>
      <c r="C32" s="120" t="s">
        <v>207</v>
      </c>
      <c r="D32" s="121">
        <v>1905</v>
      </c>
      <c r="E32" s="121">
        <v>309746</v>
      </c>
      <c r="F32" s="121">
        <v>-180189</v>
      </c>
      <c r="G32" s="121">
        <v>3693743</v>
      </c>
      <c r="H32" s="121">
        <v>871566</v>
      </c>
      <c r="I32" s="121">
        <v>1358240</v>
      </c>
      <c r="J32" s="121">
        <v>433157</v>
      </c>
      <c r="K32" s="121">
        <v>-293877</v>
      </c>
      <c r="L32" s="121">
        <v>4754408</v>
      </c>
      <c r="M32" s="121">
        <v>1100160</v>
      </c>
      <c r="N32" s="121">
        <v>1675239</v>
      </c>
      <c r="O32" s="121">
        <f t="shared" si="0"/>
        <v>162596.3254593176</v>
      </c>
      <c r="P32" s="121">
        <f t="shared" si="0"/>
        <v>-94587.401574803152</v>
      </c>
      <c r="Q32" s="121">
        <f t="shared" si="0"/>
        <v>1938972.7034120734</v>
      </c>
      <c r="R32" s="121">
        <f t="shared" si="0"/>
        <v>457514.96062992123</v>
      </c>
      <c r="S32" s="121">
        <f t="shared" si="0"/>
        <v>712986.87664041994</v>
      </c>
      <c r="T32" s="121">
        <f t="shared" si="0"/>
        <v>227379.00262467194</v>
      </c>
      <c r="U32" s="121">
        <f t="shared" si="0"/>
        <v>-154266.14173228346</v>
      </c>
      <c r="V32" s="121">
        <f t="shared" si="0"/>
        <v>2495752.2309711287</v>
      </c>
      <c r="W32" s="121">
        <f t="shared" si="0"/>
        <v>577511.81102362205</v>
      </c>
      <c r="X32" s="121">
        <f t="shared" si="0"/>
        <v>879390.5511811024</v>
      </c>
    </row>
    <row r="33" spans="1:24">
      <c r="A33" s="29" t="s">
        <v>341</v>
      </c>
      <c r="B33" s="29">
        <v>3714</v>
      </c>
      <c r="C33" s="29" t="s">
        <v>186</v>
      </c>
      <c r="D33" s="122">
        <v>1674</v>
      </c>
      <c r="E33" s="122">
        <v>291851</v>
      </c>
      <c r="F33" s="122">
        <v>-231263</v>
      </c>
      <c r="G33" s="122">
        <v>4212576</v>
      </c>
      <c r="H33" s="122">
        <v>1115793</v>
      </c>
      <c r="I33" s="122">
        <v>1540429</v>
      </c>
      <c r="J33" s="122">
        <v>435484</v>
      </c>
      <c r="K33" s="122">
        <v>-289114</v>
      </c>
      <c r="L33" s="122">
        <v>5448670</v>
      </c>
      <c r="M33" s="122">
        <v>1506084</v>
      </c>
      <c r="N33" s="122">
        <v>1941584</v>
      </c>
      <c r="O33" s="122">
        <f t="shared" si="0"/>
        <v>174343.48864994026</v>
      </c>
      <c r="P33" s="122">
        <f t="shared" si="0"/>
        <v>-138149.94026284351</v>
      </c>
      <c r="Q33" s="122">
        <f t="shared" si="0"/>
        <v>2516473.1182795698</v>
      </c>
      <c r="R33" s="122">
        <f t="shared" si="0"/>
        <v>666543.01075268816</v>
      </c>
      <c r="S33" s="122">
        <f t="shared" si="0"/>
        <v>920208.48267622467</v>
      </c>
      <c r="T33" s="122">
        <f t="shared" ref="T33:X64" si="1">(J33/$D33)*1000</f>
        <v>260145.75866188767</v>
      </c>
      <c r="U33" s="122">
        <f t="shared" si="1"/>
        <v>-172708.48267622461</v>
      </c>
      <c r="V33" s="122">
        <f t="shared" si="1"/>
        <v>3254880.5256869774</v>
      </c>
      <c r="W33" s="122">
        <f t="shared" si="1"/>
        <v>899691.75627240143</v>
      </c>
      <c r="X33" s="122">
        <f t="shared" si="1"/>
        <v>1159847.072879331</v>
      </c>
    </row>
    <row r="34" spans="1:24">
      <c r="A34" s="120" t="s">
        <v>342</v>
      </c>
      <c r="B34" s="120">
        <v>8614</v>
      </c>
      <c r="C34" s="120" t="s">
        <v>234</v>
      </c>
      <c r="D34" s="121">
        <v>1636</v>
      </c>
      <c r="E34" s="121">
        <v>294078</v>
      </c>
      <c r="F34" s="121">
        <v>-100748</v>
      </c>
      <c r="G34" s="121">
        <v>3079484</v>
      </c>
      <c r="H34" s="121">
        <v>1294312</v>
      </c>
      <c r="I34" s="121">
        <v>1329038</v>
      </c>
      <c r="J34" s="121">
        <v>302971</v>
      </c>
      <c r="K34" s="121">
        <v>-23558</v>
      </c>
      <c r="L34" s="121">
        <v>3682684</v>
      </c>
      <c r="M34" s="121">
        <v>1721877</v>
      </c>
      <c r="N34" s="121">
        <v>1756603</v>
      </c>
      <c r="O34" s="121">
        <f t="shared" ref="O34:X65" si="2">(E34/$D34)*1000</f>
        <v>179754.27872860635</v>
      </c>
      <c r="P34" s="121">
        <f t="shared" si="2"/>
        <v>-61581.907090464549</v>
      </c>
      <c r="Q34" s="121">
        <f t="shared" si="2"/>
        <v>1882325.1833740831</v>
      </c>
      <c r="R34" s="121">
        <f t="shared" si="2"/>
        <v>791144.25427872862</v>
      </c>
      <c r="S34" s="121">
        <f t="shared" si="2"/>
        <v>812370.41564792173</v>
      </c>
      <c r="T34" s="121">
        <f t="shared" si="1"/>
        <v>185190.09779951099</v>
      </c>
      <c r="U34" s="121">
        <f t="shared" si="1"/>
        <v>-14399.755501222493</v>
      </c>
      <c r="V34" s="121">
        <f t="shared" si="1"/>
        <v>2251029.3398533007</v>
      </c>
      <c r="W34" s="121">
        <f t="shared" si="1"/>
        <v>1052492.0537897311</v>
      </c>
      <c r="X34" s="121">
        <f t="shared" si="1"/>
        <v>1073718.2151589242</v>
      </c>
    </row>
    <row r="35" spans="1:24">
      <c r="A35" s="29" t="s">
        <v>343</v>
      </c>
      <c r="B35" s="29">
        <v>2506</v>
      </c>
      <c r="C35" s="29" t="s">
        <v>177</v>
      </c>
      <c r="D35" s="122">
        <v>1286</v>
      </c>
      <c r="E35" s="122">
        <v>112105</v>
      </c>
      <c r="F35" s="122">
        <v>-134126</v>
      </c>
      <c r="G35" s="122">
        <v>2013853</v>
      </c>
      <c r="H35" s="122">
        <v>759229</v>
      </c>
      <c r="I35" s="122">
        <v>934097</v>
      </c>
      <c r="J35" s="122">
        <v>130147</v>
      </c>
      <c r="K35" s="122">
        <v>-147248</v>
      </c>
      <c r="L35" s="122">
        <v>2142855</v>
      </c>
      <c r="M35" s="122">
        <v>699275</v>
      </c>
      <c r="N35" s="122">
        <v>874143</v>
      </c>
      <c r="O35" s="122">
        <f t="shared" si="2"/>
        <v>87173.405909797817</v>
      </c>
      <c r="P35" s="122">
        <f t="shared" si="2"/>
        <v>-104297.04510108865</v>
      </c>
      <c r="Q35" s="122">
        <f t="shared" si="2"/>
        <v>1565982.1150855366</v>
      </c>
      <c r="R35" s="122">
        <f t="shared" si="2"/>
        <v>590380.24883359252</v>
      </c>
      <c r="S35" s="122">
        <f t="shared" si="2"/>
        <v>726358.47589424578</v>
      </c>
      <c r="T35" s="122">
        <f t="shared" si="1"/>
        <v>101202.95489891135</v>
      </c>
      <c r="U35" s="122">
        <f t="shared" si="1"/>
        <v>-114500.77760497667</v>
      </c>
      <c r="V35" s="122">
        <f t="shared" si="1"/>
        <v>1666294.7122861585</v>
      </c>
      <c r="W35" s="122">
        <f t="shared" si="1"/>
        <v>543759.72006220848</v>
      </c>
      <c r="X35" s="122">
        <f t="shared" si="1"/>
        <v>679737.94712286151</v>
      </c>
    </row>
    <row r="36" spans="1:24">
      <c r="A36" s="120" t="s">
        <v>344</v>
      </c>
      <c r="B36" s="120">
        <v>3711</v>
      </c>
      <c r="C36" s="120" t="s">
        <v>184</v>
      </c>
      <c r="D36" s="121">
        <v>1201</v>
      </c>
      <c r="E36" s="121">
        <v>-198695</v>
      </c>
      <c r="F36" s="121">
        <v>189559</v>
      </c>
      <c r="G36" s="121">
        <v>3007156</v>
      </c>
      <c r="H36" s="121">
        <v>1785499</v>
      </c>
      <c r="I36" s="121">
        <v>2027854</v>
      </c>
      <c r="J36" s="121">
        <v>157421</v>
      </c>
      <c r="K36" s="121">
        <v>-119801</v>
      </c>
      <c r="L36" s="121">
        <v>3129096</v>
      </c>
      <c r="M36" s="121">
        <v>2012675</v>
      </c>
      <c r="N36" s="121">
        <v>2322180</v>
      </c>
      <c r="O36" s="121">
        <f t="shared" si="2"/>
        <v>-165441.2989175687</v>
      </c>
      <c r="P36" s="121">
        <f t="shared" si="2"/>
        <v>157834.30474604495</v>
      </c>
      <c r="Q36" s="121">
        <f t="shared" si="2"/>
        <v>2503876.7693588673</v>
      </c>
      <c r="R36" s="121">
        <f t="shared" si="2"/>
        <v>1486676.9358867609</v>
      </c>
      <c r="S36" s="121">
        <f t="shared" si="2"/>
        <v>1688471.2739383846</v>
      </c>
      <c r="T36" s="121">
        <f t="shared" si="1"/>
        <v>131074.93755203995</v>
      </c>
      <c r="U36" s="121">
        <f t="shared" si="1"/>
        <v>-99751.040799333889</v>
      </c>
      <c r="V36" s="121">
        <f t="shared" si="1"/>
        <v>2605408.8259783513</v>
      </c>
      <c r="W36" s="121">
        <f t="shared" si="1"/>
        <v>1675832.6394671109</v>
      </c>
      <c r="X36" s="121">
        <f t="shared" si="1"/>
        <v>1933538.7177352207</v>
      </c>
    </row>
    <row r="37" spans="1:24">
      <c r="A37" s="29" t="s">
        <v>345</v>
      </c>
      <c r="B37" s="29">
        <v>5508</v>
      </c>
      <c r="C37" s="29" t="s">
        <v>198</v>
      </c>
      <c r="D37" s="122">
        <v>1181</v>
      </c>
      <c r="E37" s="122">
        <v>156000</v>
      </c>
      <c r="F37" s="122">
        <v>-121610</v>
      </c>
      <c r="G37" s="122">
        <v>2159994</v>
      </c>
      <c r="H37" s="122">
        <v>231258</v>
      </c>
      <c r="I37" s="122">
        <v>404524</v>
      </c>
      <c r="J37" s="122">
        <v>202286</v>
      </c>
      <c r="K37" s="122">
        <v>-135560</v>
      </c>
      <c r="L37" s="122">
        <v>2378997</v>
      </c>
      <c r="M37" s="122">
        <v>671519</v>
      </c>
      <c r="N37" s="122">
        <v>844785</v>
      </c>
      <c r="O37" s="122">
        <f t="shared" si="2"/>
        <v>132091.44792548686</v>
      </c>
      <c r="P37" s="122">
        <f t="shared" si="2"/>
        <v>-102972.05757832345</v>
      </c>
      <c r="Q37" s="122">
        <f t="shared" si="2"/>
        <v>1828953.4292972058</v>
      </c>
      <c r="R37" s="122">
        <f t="shared" si="2"/>
        <v>195815.41066892465</v>
      </c>
      <c r="S37" s="122">
        <f t="shared" si="2"/>
        <v>342526.67231160036</v>
      </c>
      <c r="T37" s="122">
        <f t="shared" si="1"/>
        <v>171283.65791701947</v>
      </c>
      <c r="U37" s="122">
        <f t="shared" si="1"/>
        <v>-114784.08128704487</v>
      </c>
      <c r="V37" s="122">
        <f t="shared" si="1"/>
        <v>2014392.0406435225</v>
      </c>
      <c r="W37" s="122">
        <f t="shared" si="1"/>
        <v>568602.03217612195</v>
      </c>
      <c r="X37" s="122">
        <f t="shared" si="1"/>
        <v>715313.29381879768</v>
      </c>
    </row>
    <row r="38" spans="1:24">
      <c r="A38" s="120" t="s">
        <v>346</v>
      </c>
      <c r="B38" s="120">
        <v>8721</v>
      </c>
      <c r="C38" s="120" t="s">
        <v>240</v>
      </c>
      <c r="D38" s="121">
        <v>1121</v>
      </c>
      <c r="E38" s="121">
        <v>108623</v>
      </c>
      <c r="F38" s="121">
        <v>-192110</v>
      </c>
      <c r="G38" s="121">
        <v>1909313</v>
      </c>
      <c r="H38" s="121">
        <v>923251</v>
      </c>
      <c r="I38" s="121">
        <v>923251</v>
      </c>
      <c r="J38" s="121">
        <v>177980</v>
      </c>
      <c r="K38" s="121">
        <v>-258432</v>
      </c>
      <c r="L38" s="121">
        <v>2116075</v>
      </c>
      <c r="M38" s="121">
        <v>925948</v>
      </c>
      <c r="N38" s="121">
        <v>925948</v>
      </c>
      <c r="O38" s="121">
        <f t="shared" si="2"/>
        <v>96898.305084745763</v>
      </c>
      <c r="P38" s="121">
        <f t="shared" si="2"/>
        <v>-171373.7734165923</v>
      </c>
      <c r="Q38" s="121">
        <f t="shared" si="2"/>
        <v>1703223.0151650312</v>
      </c>
      <c r="R38" s="121">
        <f t="shared" si="2"/>
        <v>823595.8965209634</v>
      </c>
      <c r="S38" s="121">
        <f t="shared" si="2"/>
        <v>823595.8965209634</v>
      </c>
      <c r="T38" s="121">
        <f t="shared" si="1"/>
        <v>158768.95628902764</v>
      </c>
      <c r="U38" s="121">
        <f t="shared" si="1"/>
        <v>-230537.02051739517</v>
      </c>
      <c r="V38" s="121">
        <f t="shared" si="1"/>
        <v>1887667.2613737735</v>
      </c>
      <c r="W38" s="121">
        <f t="shared" si="1"/>
        <v>826001.78412132023</v>
      </c>
      <c r="X38" s="121">
        <f t="shared" si="1"/>
        <v>826001.78412132023</v>
      </c>
    </row>
    <row r="39" spans="1:24">
      <c r="A39" s="29" t="s">
        <v>347</v>
      </c>
      <c r="B39" s="29">
        <v>6513</v>
      </c>
      <c r="C39" s="29" t="s">
        <v>208</v>
      </c>
      <c r="D39" s="122">
        <v>1042</v>
      </c>
      <c r="E39" s="122">
        <v>76318</v>
      </c>
      <c r="F39" s="122">
        <v>-117290</v>
      </c>
      <c r="G39" s="122">
        <v>1204264</v>
      </c>
      <c r="H39" s="122">
        <v>189506</v>
      </c>
      <c r="I39" s="122">
        <v>189506</v>
      </c>
      <c r="J39" s="122">
        <v>83032</v>
      </c>
      <c r="K39" s="122">
        <v>-119889</v>
      </c>
      <c r="L39" s="122">
        <v>1161711</v>
      </c>
      <c r="M39" s="122">
        <v>266093</v>
      </c>
      <c r="N39" s="122">
        <v>266093</v>
      </c>
      <c r="O39" s="122">
        <f t="shared" si="2"/>
        <v>73241.842610364678</v>
      </c>
      <c r="P39" s="122">
        <f t="shared" si="2"/>
        <v>-112562.38003838771</v>
      </c>
      <c r="Q39" s="122">
        <f t="shared" si="2"/>
        <v>1155723.6084452975</v>
      </c>
      <c r="R39" s="122">
        <f t="shared" si="2"/>
        <v>181867.56238003838</v>
      </c>
      <c r="S39" s="122">
        <f t="shared" si="2"/>
        <v>181867.56238003838</v>
      </c>
      <c r="T39" s="122">
        <f t="shared" si="1"/>
        <v>79685.2207293666</v>
      </c>
      <c r="U39" s="122">
        <f t="shared" si="1"/>
        <v>-115056.62188099808</v>
      </c>
      <c r="V39" s="122">
        <f t="shared" si="1"/>
        <v>1114885.7965451058</v>
      </c>
      <c r="W39" s="122">
        <f t="shared" si="1"/>
        <v>255367.56238003838</v>
      </c>
      <c r="X39" s="122">
        <f t="shared" si="1"/>
        <v>255367.56238003838</v>
      </c>
    </row>
    <row r="40" spans="1:24">
      <c r="A40" s="120" t="s">
        <v>348</v>
      </c>
      <c r="B40" s="120">
        <v>4607</v>
      </c>
      <c r="C40" s="120" t="s">
        <v>192</v>
      </c>
      <c r="D40" s="121">
        <v>998</v>
      </c>
      <c r="E40" s="121">
        <v>-1903</v>
      </c>
      <c r="F40" s="121">
        <v>-107798</v>
      </c>
      <c r="G40" s="121">
        <v>1881832</v>
      </c>
      <c r="H40" s="121">
        <v>1257669</v>
      </c>
      <c r="I40" s="121">
        <v>1432347</v>
      </c>
      <c r="J40" s="121">
        <v>51894</v>
      </c>
      <c r="K40" s="121">
        <v>-154107</v>
      </c>
      <c r="L40" s="121">
        <v>2495423</v>
      </c>
      <c r="M40" s="121">
        <v>1798352</v>
      </c>
      <c r="N40" s="121">
        <v>1973030</v>
      </c>
      <c r="O40" s="121">
        <f t="shared" si="2"/>
        <v>-1906.8136272545091</v>
      </c>
      <c r="P40" s="121">
        <f t="shared" si="2"/>
        <v>-108014.02805611222</v>
      </c>
      <c r="Q40" s="121">
        <f t="shared" si="2"/>
        <v>1885603.2064128255</v>
      </c>
      <c r="R40" s="121">
        <f t="shared" si="2"/>
        <v>1260189.378757515</v>
      </c>
      <c r="S40" s="121">
        <f t="shared" si="2"/>
        <v>1435217.4348697395</v>
      </c>
      <c r="T40" s="121">
        <f t="shared" si="1"/>
        <v>51997.995991983968</v>
      </c>
      <c r="U40" s="121">
        <f t="shared" si="1"/>
        <v>-154415.83166332665</v>
      </c>
      <c r="V40" s="121">
        <f t="shared" si="1"/>
        <v>2500423.8476953907</v>
      </c>
      <c r="W40" s="121">
        <f t="shared" si="1"/>
        <v>1801955.9118236473</v>
      </c>
      <c r="X40" s="121">
        <f t="shared" si="1"/>
        <v>1976983.9679358718</v>
      </c>
    </row>
    <row r="41" spans="1:24">
      <c r="A41" s="29" t="s">
        <v>349</v>
      </c>
      <c r="B41" s="29">
        <v>4100</v>
      </c>
      <c r="C41" s="29" t="s">
        <v>188</v>
      </c>
      <c r="D41" s="122">
        <v>953</v>
      </c>
      <c r="E41" s="122">
        <v>65124</v>
      </c>
      <c r="F41" s="122">
        <v>-205406</v>
      </c>
      <c r="G41" s="122">
        <v>1527873</v>
      </c>
      <c r="H41" s="122">
        <v>966480</v>
      </c>
      <c r="I41" s="122">
        <v>1091159</v>
      </c>
      <c r="J41" s="122">
        <v>128740</v>
      </c>
      <c r="K41" s="122">
        <v>-204430</v>
      </c>
      <c r="L41" s="122">
        <v>2168279</v>
      </c>
      <c r="M41" s="122">
        <v>1612667</v>
      </c>
      <c r="N41" s="122">
        <v>1737346</v>
      </c>
      <c r="O41" s="122">
        <f t="shared" si="2"/>
        <v>68335.781741867788</v>
      </c>
      <c r="P41" s="122">
        <f t="shared" si="2"/>
        <v>-215536.20146904513</v>
      </c>
      <c r="Q41" s="122">
        <f t="shared" si="2"/>
        <v>1603224.5540398741</v>
      </c>
      <c r="R41" s="122">
        <f t="shared" si="2"/>
        <v>1014144.8058761805</v>
      </c>
      <c r="S41" s="122">
        <f t="shared" si="2"/>
        <v>1144972.7177334733</v>
      </c>
      <c r="T41" s="122">
        <f t="shared" si="1"/>
        <v>135089.19202518361</v>
      </c>
      <c r="U41" s="122">
        <f t="shared" si="1"/>
        <v>-214512.06715634838</v>
      </c>
      <c r="V41" s="122">
        <f t="shared" si="1"/>
        <v>2275214.0608604411</v>
      </c>
      <c r="W41" s="122">
        <f t="shared" si="1"/>
        <v>1692200.4197271774</v>
      </c>
      <c r="X41" s="122">
        <f t="shared" si="1"/>
        <v>1823028.3315844701</v>
      </c>
    </row>
    <row r="42" spans="1:24">
      <c r="A42" s="120" t="s">
        <v>350</v>
      </c>
      <c r="B42" s="120">
        <v>5604</v>
      </c>
      <c r="C42" s="120" t="s">
        <v>199</v>
      </c>
      <c r="D42" s="121">
        <v>939</v>
      </c>
      <c r="E42" s="121">
        <v>68824</v>
      </c>
      <c r="F42" s="121">
        <v>-215097</v>
      </c>
      <c r="G42" s="121">
        <v>2040697</v>
      </c>
      <c r="H42" s="121">
        <v>869370</v>
      </c>
      <c r="I42" s="121">
        <v>1129074</v>
      </c>
      <c r="J42" s="121">
        <v>90385</v>
      </c>
      <c r="K42" s="121">
        <v>-236187</v>
      </c>
      <c r="L42" s="121">
        <v>2172805</v>
      </c>
      <c r="M42" s="121">
        <v>1149157</v>
      </c>
      <c r="N42" s="121">
        <v>1408861</v>
      </c>
      <c r="O42" s="121">
        <f t="shared" si="2"/>
        <v>73294.994675186375</v>
      </c>
      <c r="P42" s="121">
        <f t="shared" si="2"/>
        <v>-229070.28753993608</v>
      </c>
      <c r="Q42" s="121">
        <f t="shared" si="2"/>
        <v>2173266.2406815761</v>
      </c>
      <c r="R42" s="121">
        <f t="shared" si="2"/>
        <v>925846.64536741213</v>
      </c>
      <c r="S42" s="121">
        <f t="shared" si="2"/>
        <v>1202421.7252396166</v>
      </c>
      <c r="T42" s="121">
        <f t="shared" si="1"/>
        <v>96256.656017039408</v>
      </c>
      <c r="U42" s="121">
        <f t="shared" si="1"/>
        <v>-251530.35143769969</v>
      </c>
      <c r="V42" s="121">
        <f t="shared" si="1"/>
        <v>2313956.3365282216</v>
      </c>
      <c r="W42" s="121">
        <f t="shared" si="1"/>
        <v>1223809.3716719917</v>
      </c>
      <c r="X42" s="121">
        <f t="shared" si="1"/>
        <v>1500384.4515441961</v>
      </c>
    </row>
    <row r="43" spans="1:24">
      <c r="A43" s="29" t="s">
        <v>351</v>
      </c>
      <c r="B43" s="29">
        <v>6612</v>
      </c>
      <c r="C43" s="29" t="s">
        <v>216</v>
      </c>
      <c r="D43" s="122">
        <v>894</v>
      </c>
      <c r="E43" s="122">
        <v>70310</v>
      </c>
      <c r="F43" s="122">
        <v>-22750</v>
      </c>
      <c r="G43" s="122">
        <v>742235</v>
      </c>
      <c r="H43" s="122">
        <v>339601</v>
      </c>
      <c r="I43" s="122">
        <v>339601</v>
      </c>
      <c r="J43" s="122">
        <v>83406</v>
      </c>
      <c r="K43" s="122">
        <v>-34149</v>
      </c>
      <c r="L43" s="122">
        <v>882899</v>
      </c>
      <c r="M43" s="122">
        <v>543641</v>
      </c>
      <c r="N43" s="122">
        <v>543641</v>
      </c>
      <c r="O43" s="122">
        <f t="shared" si="2"/>
        <v>78646.532438478738</v>
      </c>
      <c r="P43" s="122">
        <f t="shared" si="2"/>
        <v>-25447.427293064877</v>
      </c>
      <c r="Q43" s="122">
        <f t="shared" si="2"/>
        <v>830240.49217002233</v>
      </c>
      <c r="R43" s="122">
        <f t="shared" si="2"/>
        <v>379866.89038031315</v>
      </c>
      <c r="S43" s="122">
        <f t="shared" si="2"/>
        <v>379866.89038031315</v>
      </c>
      <c r="T43" s="122">
        <f t="shared" si="1"/>
        <v>93295.302013422814</v>
      </c>
      <c r="U43" s="122">
        <f t="shared" si="1"/>
        <v>-38197.986577181211</v>
      </c>
      <c r="V43" s="122">
        <f t="shared" si="1"/>
        <v>987582.774049217</v>
      </c>
      <c r="W43" s="122">
        <f t="shared" si="1"/>
        <v>608099.55257270695</v>
      </c>
      <c r="X43" s="122">
        <f t="shared" si="1"/>
        <v>608099.55257270695</v>
      </c>
    </row>
    <row r="44" spans="1:24">
      <c r="A44" s="120" t="s">
        <v>352</v>
      </c>
      <c r="B44" s="120">
        <v>3709</v>
      </c>
      <c r="C44" s="120" t="s">
        <v>182</v>
      </c>
      <c r="D44" s="121">
        <v>866</v>
      </c>
      <c r="E44" s="121">
        <v>108196</v>
      </c>
      <c r="F44" s="121">
        <v>-114199</v>
      </c>
      <c r="G44" s="121">
        <v>2155071</v>
      </c>
      <c r="H44" s="121">
        <v>1398605</v>
      </c>
      <c r="I44" s="121">
        <v>1480802</v>
      </c>
      <c r="J44" s="121">
        <v>139473</v>
      </c>
      <c r="K44" s="121">
        <v>-86498</v>
      </c>
      <c r="L44" s="121">
        <v>2403086</v>
      </c>
      <c r="M44" s="121">
        <v>1487572</v>
      </c>
      <c r="N44" s="121">
        <v>1628590</v>
      </c>
      <c r="O44" s="121">
        <f t="shared" si="2"/>
        <v>124937.64434180138</v>
      </c>
      <c r="P44" s="121">
        <f t="shared" si="2"/>
        <v>-131869.51501154734</v>
      </c>
      <c r="Q44" s="121">
        <f t="shared" si="2"/>
        <v>2488534.6420323327</v>
      </c>
      <c r="R44" s="121">
        <f t="shared" si="2"/>
        <v>1615017.3210161664</v>
      </c>
      <c r="S44" s="121">
        <f t="shared" si="2"/>
        <v>1709933.0254041569</v>
      </c>
      <c r="T44" s="121">
        <f t="shared" si="1"/>
        <v>161054.27251732102</v>
      </c>
      <c r="U44" s="121">
        <f t="shared" si="1"/>
        <v>-99882.217090069287</v>
      </c>
      <c r="V44" s="121">
        <f t="shared" si="1"/>
        <v>2774926.0969976904</v>
      </c>
      <c r="W44" s="121">
        <f t="shared" si="1"/>
        <v>1717750.5773672056</v>
      </c>
      <c r="X44" s="121">
        <f t="shared" si="1"/>
        <v>1880588.9145496534</v>
      </c>
    </row>
    <row r="45" spans="1:24">
      <c r="A45" s="29" t="s">
        <v>353</v>
      </c>
      <c r="B45" s="29">
        <v>8710</v>
      </c>
      <c r="C45" s="29" t="s">
        <v>235</v>
      </c>
      <c r="D45" s="122">
        <v>786</v>
      </c>
      <c r="E45" s="122">
        <v>79051</v>
      </c>
      <c r="F45" s="122">
        <v>-32194</v>
      </c>
      <c r="G45" s="122">
        <v>1316987</v>
      </c>
      <c r="H45" s="122">
        <v>643405</v>
      </c>
      <c r="I45" s="122">
        <v>643405</v>
      </c>
      <c r="J45" s="122">
        <v>142085</v>
      </c>
      <c r="K45" s="122">
        <v>-122437</v>
      </c>
      <c r="L45" s="122">
        <v>1519979</v>
      </c>
      <c r="M45" s="122">
        <v>839152</v>
      </c>
      <c r="N45" s="122">
        <v>848136</v>
      </c>
      <c r="O45" s="122">
        <f t="shared" si="2"/>
        <v>100573.79134860051</v>
      </c>
      <c r="P45" s="122">
        <f t="shared" si="2"/>
        <v>-40959.287531806614</v>
      </c>
      <c r="Q45" s="122">
        <f t="shared" si="2"/>
        <v>1675555.9796437658</v>
      </c>
      <c r="R45" s="122">
        <f t="shared" si="2"/>
        <v>818581.42493638676</v>
      </c>
      <c r="S45" s="122">
        <f t="shared" si="2"/>
        <v>818581.42493638676</v>
      </c>
      <c r="T45" s="122">
        <f t="shared" si="1"/>
        <v>180769.72010178116</v>
      </c>
      <c r="U45" s="122">
        <f t="shared" si="1"/>
        <v>-155772.26463104328</v>
      </c>
      <c r="V45" s="122">
        <f t="shared" si="1"/>
        <v>1933815.5216284988</v>
      </c>
      <c r="W45" s="122">
        <f t="shared" si="1"/>
        <v>1067623.4096692111</v>
      </c>
      <c r="X45" s="122">
        <f t="shared" si="1"/>
        <v>1079053.4351145038</v>
      </c>
    </row>
    <row r="46" spans="1:24">
      <c r="A46" s="120" t="s">
        <v>354</v>
      </c>
      <c r="B46" s="120">
        <v>8508</v>
      </c>
      <c r="C46" s="120" t="s">
        <v>230</v>
      </c>
      <c r="D46" s="121">
        <v>695</v>
      </c>
      <c r="E46" s="121">
        <v>150412</v>
      </c>
      <c r="F46" s="121">
        <v>-129569</v>
      </c>
      <c r="G46" s="121">
        <v>1287326</v>
      </c>
      <c r="H46" s="121">
        <v>457242</v>
      </c>
      <c r="I46" s="121">
        <v>537841</v>
      </c>
      <c r="J46" s="121">
        <v>139584</v>
      </c>
      <c r="K46" s="121">
        <v>-219582</v>
      </c>
      <c r="L46" s="121">
        <v>1352518</v>
      </c>
      <c r="M46" s="121">
        <v>593204</v>
      </c>
      <c r="N46" s="121">
        <v>673803</v>
      </c>
      <c r="O46" s="121">
        <f t="shared" si="2"/>
        <v>216420.14388489211</v>
      </c>
      <c r="P46" s="121">
        <f t="shared" si="2"/>
        <v>-186430.21582733811</v>
      </c>
      <c r="Q46" s="121">
        <f t="shared" si="2"/>
        <v>1852267.6258992807</v>
      </c>
      <c r="R46" s="121">
        <f t="shared" si="2"/>
        <v>657902.1582733813</v>
      </c>
      <c r="S46" s="121">
        <f t="shared" si="2"/>
        <v>773871.94244604313</v>
      </c>
      <c r="T46" s="121">
        <f t="shared" si="1"/>
        <v>200840.28776978416</v>
      </c>
      <c r="U46" s="121">
        <f t="shared" si="1"/>
        <v>-315945.32374100719</v>
      </c>
      <c r="V46" s="121">
        <f t="shared" si="1"/>
        <v>1946069.0647482015</v>
      </c>
      <c r="W46" s="121">
        <f t="shared" si="1"/>
        <v>853530.9352517986</v>
      </c>
      <c r="X46" s="121">
        <f t="shared" si="1"/>
        <v>969500.71942446043</v>
      </c>
    </row>
    <row r="47" spans="1:24">
      <c r="A47" s="29" t="s">
        <v>355</v>
      </c>
      <c r="B47" s="29">
        <v>7000</v>
      </c>
      <c r="C47" s="29" t="s">
        <v>219</v>
      </c>
      <c r="D47" s="122">
        <v>685</v>
      </c>
      <c r="E47" s="122">
        <v>69039</v>
      </c>
      <c r="F47" s="122">
        <v>-25974</v>
      </c>
      <c r="G47" s="122">
        <v>1104481</v>
      </c>
      <c r="H47" s="122">
        <v>397874</v>
      </c>
      <c r="I47" s="122">
        <v>725375</v>
      </c>
      <c r="J47" s="122">
        <v>191479</v>
      </c>
      <c r="K47" s="122">
        <v>-125801</v>
      </c>
      <c r="L47" s="122">
        <v>1516522</v>
      </c>
      <c r="M47" s="122">
        <v>779675</v>
      </c>
      <c r="N47" s="122">
        <v>1107176</v>
      </c>
      <c r="O47" s="122">
        <f t="shared" si="2"/>
        <v>100786.86131386862</v>
      </c>
      <c r="P47" s="122">
        <f t="shared" si="2"/>
        <v>-37918.248175182482</v>
      </c>
      <c r="Q47" s="122">
        <f t="shared" si="2"/>
        <v>1612381.02189781</v>
      </c>
      <c r="R47" s="122">
        <f t="shared" si="2"/>
        <v>580837.95620437956</v>
      </c>
      <c r="S47" s="122">
        <f t="shared" si="2"/>
        <v>1058941.6058394162</v>
      </c>
      <c r="T47" s="122">
        <f t="shared" si="1"/>
        <v>279531.38686131389</v>
      </c>
      <c r="U47" s="122">
        <f t="shared" si="1"/>
        <v>-183651.09489051095</v>
      </c>
      <c r="V47" s="122">
        <f t="shared" si="1"/>
        <v>2213900.7299270076</v>
      </c>
      <c r="W47" s="122">
        <f t="shared" si="1"/>
        <v>1138211.6788321168</v>
      </c>
      <c r="X47" s="122">
        <f t="shared" si="1"/>
        <v>1616315.3284671532</v>
      </c>
    </row>
    <row r="48" spans="1:24">
      <c r="A48" s="120" t="s">
        <v>356</v>
      </c>
      <c r="B48" s="120">
        <v>3811</v>
      </c>
      <c r="C48" s="120" t="s">
        <v>187</v>
      </c>
      <c r="D48" s="121">
        <v>673</v>
      </c>
      <c r="E48" s="121">
        <v>111978</v>
      </c>
      <c r="F48" s="121">
        <v>-13372</v>
      </c>
      <c r="G48" s="121">
        <v>1485386</v>
      </c>
      <c r="H48" s="121">
        <v>505073</v>
      </c>
      <c r="I48" s="121">
        <v>599236</v>
      </c>
      <c r="J48" s="121">
        <v>100463</v>
      </c>
      <c r="K48" s="121">
        <v>-131524</v>
      </c>
      <c r="L48" s="121">
        <v>1400502</v>
      </c>
      <c r="M48" s="121">
        <v>550358</v>
      </c>
      <c r="N48" s="121">
        <v>644521</v>
      </c>
      <c r="O48" s="121">
        <f t="shared" si="2"/>
        <v>166386.32986627045</v>
      </c>
      <c r="P48" s="121">
        <f t="shared" si="2"/>
        <v>-19869.24219910847</v>
      </c>
      <c r="Q48" s="121">
        <f t="shared" si="2"/>
        <v>2207111.4413075778</v>
      </c>
      <c r="R48" s="121">
        <f t="shared" si="2"/>
        <v>750479.94056463602</v>
      </c>
      <c r="S48" s="121">
        <f t="shared" si="2"/>
        <v>890395.24517087673</v>
      </c>
      <c r="T48" s="121">
        <f t="shared" si="1"/>
        <v>149276.37444279346</v>
      </c>
      <c r="U48" s="121">
        <f t="shared" si="1"/>
        <v>-195429.4205052006</v>
      </c>
      <c r="V48" s="121">
        <f t="shared" si="1"/>
        <v>2080983.6552748885</v>
      </c>
      <c r="W48" s="121">
        <f t="shared" si="1"/>
        <v>817768.2020802378</v>
      </c>
      <c r="X48" s="121">
        <f t="shared" si="1"/>
        <v>957683.5066864785</v>
      </c>
    </row>
    <row r="49" spans="1:24">
      <c r="A49" s="29" t="s">
        <v>357</v>
      </c>
      <c r="B49" s="29">
        <v>8722</v>
      </c>
      <c r="C49" s="29" t="s">
        <v>241</v>
      </c>
      <c r="D49" s="122">
        <v>667</v>
      </c>
      <c r="E49" s="122">
        <v>60916</v>
      </c>
      <c r="F49" s="122">
        <v>-42578</v>
      </c>
      <c r="G49" s="122">
        <v>942711</v>
      </c>
      <c r="H49" s="122">
        <v>153768</v>
      </c>
      <c r="I49" s="122">
        <v>153768</v>
      </c>
      <c r="J49" s="122">
        <v>61380</v>
      </c>
      <c r="K49" s="122">
        <v>-48978</v>
      </c>
      <c r="L49" s="122">
        <v>870383</v>
      </c>
      <c r="M49" s="122">
        <v>192236</v>
      </c>
      <c r="N49" s="122">
        <v>192236</v>
      </c>
      <c r="O49" s="122">
        <f t="shared" si="2"/>
        <v>91328.335832083947</v>
      </c>
      <c r="P49" s="122">
        <f t="shared" si="2"/>
        <v>-63835.082458770616</v>
      </c>
      <c r="Q49" s="122">
        <f t="shared" si="2"/>
        <v>1413359.8200899551</v>
      </c>
      <c r="R49" s="122">
        <f t="shared" si="2"/>
        <v>230536.73163418291</v>
      </c>
      <c r="S49" s="122">
        <f t="shared" si="2"/>
        <v>230536.73163418291</v>
      </c>
      <c r="T49" s="122">
        <f t="shared" si="1"/>
        <v>92023.988005997002</v>
      </c>
      <c r="U49" s="122">
        <f t="shared" si="1"/>
        <v>-73430.284857571212</v>
      </c>
      <c r="V49" s="122">
        <f t="shared" si="1"/>
        <v>1304922.0389805099</v>
      </c>
      <c r="W49" s="122">
        <f t="shared" si="1"/>
        <v>288209.89505247376</v>
      </c>
      <c r="X49" s="122">
        <f t="shared" si="1"/>
        <v>288209.89505247376</v>
      </c>
    </row>
    <row r="50" spans="1:24">
      <c r="A50" s="120" t="s">
        <v>358</v>
      </c>
      <c r="B50" s="120">
        <v>7502</v>
      </c>
      <c r="C50" s="120" t="s">
        <v>221</v>
      </c>
      <c r="D50" s="121">
        <v>660</v>
      </c>
      <c r="E50" s="121">
        <v>-126602</v>
      </c>
      <c r="F50" s="121">
        <v>-87888</v>
      </c>
      <c r="G50" s="121">
        <v>1160530</v>
      </c>
      <c r="H50" s="121">
        <v>556600</v>
      </c>
      <c r="I50" s="121">
        <v>626061</v>
      </c>
      <c r="J50" s="121">
        <v>76195</v>
      </c>
      <c r="K50" s="121">
        <v>-82457</v>
      </c>
      <c r="L50" s="121">
        <v>1569084</v>
      </c>
      <c r="M50" s="121">
        <v>436827</v>
      </c>
      <c r="N50" s="121">
        <v>506288</v>
      </c>
      <c r="O50" s="121">
        <f t="shared" si="2"/>
        <v>-191821.21212121213</v>
      </c>
      <c r="P50" s="121">
        <f t="shared" si="2"/>
        <v>-133163.63636363635</v>
      </c>
      <c r="Q50" s="121">
        <f t="shared" si="2"/>
        <v>1758378.7878787881</v>
      </c>
      <c r="R50" s="121">
        <f t="shared" si="2"/>
        <v>843333.33333333337</v>
      </c>
      <c r="S50" s="121">
        <f t="shared" si="2"/>
        <v>948577.27272727282</v>
      </c>
      <c r="T50" s="121">
        <f t="shared" si="1"/>
        <v>115446.9696969697</v>
      </c>
      <c r="U50" s="121">
        <f t="shared" si="1"/>
        <v>-124934.84848484848</v>
      </c>
      <c r="V50" s="121">
        <f t="shared" si="1"/>
        <v>2377400</v>
      </c>
      <c r="W50" s="121">
        <f t="shared" si="1"/>
        <v>661859.09090909094</v>
      </c>
      <c r="X50" s="121">
        <f t="shared" si="1"/>
        <v>767103.03030303027</v>
      </c>
    </row>
    <row r="51" spans="1:24">
      <c r="A51" s="29" t="s">
        <v>359</v>
      </c>
      <c r="B51" s="29">
        <v>3511</v>
      </c>
      <c r="C51" s="29" t="s">
        <v>180</v>
      </c>
      <c r="D51" s="122">
        <v>638</v>
      </c>
      <c r="E51" s="122">
        <v>118699</v>
      </c>
      <c r="F51" s="122">
        <v>14243</v>
      </c>
      <c r="G51" s="122">
        <v>2389069</v>
      </c>
      <c r="H51" s="122">
        <v>204108</v>
      </c>
      <c r="I51" s="122">
        <v>204108</v>
      </c>
      <c r="J51" s="122">
        <v>120244</v>
      </c>
      <c r="K51" s="122">
        <v>14243</v>
      </c>
      <c r="L51" s="122">
        <v>2407921</v>
      </c>
      <c r="M51" s="122">
        <v>202471</v>
      </c>
      <c r="N51" s="122">
        <v>202471</v>
      </c>
      <c r="O51" s="122">
        <f t="shared" si="2"/>
        <v>186048.5893416928</v>
      </c>
      <c r="P51" s="122">
        <f t="shared" si="2"/>
        <v>22324.451410658308</v>
      </c>
      <c r="Q51" s="122">
        <f t="shared" si="2"/>
        <v>3744622.2570532914</v>
      </c>
      <c r="R51" s="122">
        <f t="shared" si="2"/>
        <v>319918.49529780564</v>
      </c>
      <c r="S51" s="122">
        <f t="shared" si="2"/>
        <v>319918.49529780564</v>
      </c>
      <c r="T51" s="122">
        <f t="shared" si="1"/>
        <v>188470.21943573668</v>
      </c>
      <c r="U51" s="122">
        <f t="shared" si="1"/>
        <v>22324.451410658308</v>
      </c>
      <c r="V51" s="122">
        <f t="shared" si="1"/>
        <v>3774170.8463949845</v>
      </c>
      <c r="W51" s="122">
        <f t="shared" si="1"/>
        <v>317352.66457680252</v>
      </c>
      <c r="X51" s="122">
        <f t="shared" si="1"/>
        <v>317352.66457680252</v>
      </c>
    </row>
    <row r="52" spans="1:24">
      <c r="A52" s="120" t="s">
        <v>360</v>
      </c>
      <c r="B52" s="120">
        <v>8720</v>
      </c>
      <c r="C52" s="120" t="s">
        <v>239</v>
      </c>
      <c r="D52" s="121">
        <v>626</v>
      </c>
      <c r="E52" s="121">
        <v>139312</v>
      </c>
      <c r="F52" s="121">
        <v>-106828</v>
      </c>
      <c r="G52" s="121">
        <v>986137</v>
      </c>
      <c r="H52" s="121">
        <v>204999</v>
      </c>
      <c r="I52" s="121">
        <v>204999</v>
      </c>
      <c r="J52" s="121">
        <v>138669</v>
      </c>
      <c r="K52" s="121">
        <v>-102063</v>
      </c>
      <c r="L52" s="121">
        <v>990127</v>
      </c>
      <c r="M52" s="121">
        <v>226938</v>
      </c>
      <c r="N52" s="121">
        <v>226938</v>
      </c>
      <c r="O52" s="121">
        <f t="shared" si="2"/>
        <v>222543.13099041535</v>
      </c>
      <c r="P52" s="121">
        <f t="shared" si="2"/>
        <v>-170651.75718849842</v>
      </c>
      <c r="Q52" s="121">
        <f t="shared" si="2"/>
        <v>1575298.7220447285</v>
      </c>
      <c r="R52" s="121">
        <f t="shared" si="2"/>
        <v>327474.44089456869</v>
      </c>
      <c r="S52" s="121">
        <f t="shared" si="2"/>
        <v>327474.44089456869</v>
      </c>
      <c r="T52" s="121">
        <f t="shared" si="1"/>
        <v>221515.97444089458</v>
      </c>
      <c r="U52" s="121">
        <f t="shared" si="1"/>
        <v>-163039.93610223642</v>
      </c>
      <c r="V52" s="121">
        <f t="shared" si="1"/>
        <v>1581672.5239616614</v>
      </c>
      <c r="W52" s="121">
        <f t="shared" si="1"/>
        <v>362520.76677316293</v>
      </c>
      <c r="X52" s="121">
        <f t="shared" si="1"/>
        <v>362520.76677316293</v>
      </c>
    </row>
    <row r="53" spans="1:24">
      <c r="A53" s="29" t="s">
        <v>361</v>
      </c>
      <c r="B53" s="29">
        <v>6515</v>
      </c>
      <c r="C53" s="29" t="s">
        <v>209</v>
      </c>
      <c r="D53" s="122">
        <v>616</v>
      </c>
      <c r="E53" s="122">
        <v>66012</v>
      </c>
      <c r="F53" s="122">
        <v>-41983</v>
      </c>
      <c r="G53" s="122">
        <v>921595</v>
      </c>
      <c r="H53" s="122">
        <v>201899</v>
      </c>
      <c r="I53" s="122">
        <v>201899</v>
      </c>
      <c r="J53" s="122">
        <v>70221</v>
      </c>
      <c r="K53" s="122">
        <v>-43393</v>
      </c>
      <c r="L53" s="122">
        <v>839250</v>
      </c>
      <c r="M53" s="122">
        <v>201899</v>
      </c>
      <c r="N53" s="122">
        <v>201899</v>
      </c>
      <c r="O53" s="122">
        <f t="shared" si="2"/>
        <v>107162.33766233767</v>
      </c>
      <c r="P53" s="122">
        <f t="shared" si="2"/>
        <v>-68154.220779220777</v>
      </c>
      <c r="Q53" s="122">
        <f t="shared" si="2"/>
        <v>1496095.7792207792</v>
      </c>
      <c r="R53" s="122">
        <f t="shared" si="2"/>
        <v>327758.11688311689</v>
      </c>
      <c r="S53" s="122">
        <f t="shared" si="2"/>
        <v>327758.11688311689</v>
      </c>
      <c r="T53" s="122">
        <f t="shared" si="1"/>
        <v>113995.12987012987</v>
      </c>
      <c r="U53" s="122">
        <f t="shared" si="1"/>
        <v>-70443.181818181809</v>
      </c>
      <c r="V53" s="122">
        <f t="shared" si="1"/>
        <v>1362418.8311688313</v>
      </c>
      <c r="W53" s="122">
        <f t="shared" si="1"/>
        <v>327758.11688311689</v>
      </c>
      <c r="X53" s="122">
        <f t="shared" si="1"/>
        <v>327758.11688311689</v>
      </c>
    </row>
    <row r="54" spans="1:24">
      <c r="A54" s="120" t="s">
        <v>362</v>
      </c>
      <c r="B54" s="120">
        <v>8509</v>
      </c>
      <c r="C54" s="120" t="s">
        <v>231</v>
      </c>
      <c r="D54" s="121">
        <v>583</v>
      </c>
      <c r="E54" s="121">
        <v>76954</v>
      </c>
      <c r="F54" s="121">
        <v>-120105</v>
      </c>
      <c r="G54" s="121">
        <v>777057</v>
      </c>
      <c r="H54" s="121">
        <v>240535</v>
      </c>
      <c r="I54" s="121">
        <v>248647</v>
      </c>
      <c r="J54" s="121">
        <v>84077</v>
      </c>
      <c r="K54" s="121">
        <v>-56406</v>
      </c>
      <c r="L54" s="121">
        <v>757454</v>
      </c>
      <c r="M54" s="121">
        <v>223954</v>
      </c>
      <c r="N54" s="121">
        <v>232066</v>
      </c>
      <c r="O54" s="121">
        <f t="shared" si="2"/>
        <v>131996.56946826758</v>
      </c>
      <c r="P54" s="121">
        <f t="shared" si="2"/>
        <v>-206012.00686106348</v>
      </c>
      <c r="Q54" s="121">
        <f t="shared" si="2"/>
        <v>1332859.3481989708</v>
      </c>
      <c r="R54" s="121">
        <f t="shared" si="2"/>
        <v>412581.47512864496</v>
      </c>
      <c r="S54" s="121">
        <f t="shared" si="2"/>
        <v>426495.71183533448</v>
      </c>
      <c r="T54" s="121">
        <f t="shared" si="1"/>
        <v>144214.40823327613</v>
      </c>
      <c r="U54" s="121">
        <f t="shared" si="1"/>
        <v>-96751.28644939966</v>
      </c>
      <c r="V54" s="121">
        <f t="shared" si="1"/>
        <v>1299234.9914236707</v>
      </c>
      <c r="W54" s="121">
        <f t="shared" si="1"/>
        <v>384140.65180102916</v>
      </c>
      <c r="X54" s="121">
        <f t="shared" si="1"/>
        <v>398054.88850771869</v>
      </c>
    </row>
    <row r="55" spans="1:24">
      <c r="A55" s="29" t="s">
        <v>363</v>
      </c>
      <c r="B55" s="29">
        <v>6709</v>
      </c>
      <c r="C55" s="29" t="s">
        <v>218</v>
      </c>
      <c r="D55" s="122">
        <v>504</v>
      </c>
      <c r="E55" s="122">
        <v>129263</v>
      </c>
      <c r="F55" s="122">
        <v>-164450</v>
      </c>
      <c r="G55" s="122">
        <v>1233129</v>
      </c>
      <c r="H55" s="122">
        <v>701473</v>
      </c>
      <c r="I55" s="122">
        <v>743510</v>
      </c>
      <c r="J55" s="122">
        <v>158579</v>
      </c>
      <c r="K55" s="122">
        <v>-175002</v>
      </c>
      <c r="L55" s="122">
        <v>1404623</v>
      </c>
      <c r="M55" s="122">
        <v>610826</v>
      </c>
      <c r="N55" s="122">
        <v>652863</v>
      </c>
      <c r="O55" s="122">
        <f t="shared" si="2"/>
        <v>256474.20634920633</v>
      </c>
      <c r="P55" s="122">
        <f t="shared" si="2"/>
        <v>-326289.68253968254</v>
      </c>
      <c r="Q55" s="122">
        <f t="shared" si="2"/>
        <v>2446684.5238095238</v>
      </c>
      <c r="R55" s="122">
        <f t="shared" si="2"/>
        <v>1391811.5079365079</v>
      </c>
      <c r="S55" s="122">
        <f t="shared" si="2"/>
        <v>1475218.253968254</v>
      </c>
      <c r="T55" s="122">
        <f t="shared" si="1"/>
        <v>314640.87301587302</v>
      </c>
      <c r="U55" s="122">
        <f t="shared" si="1"/>
        <v>-347226.19047619047</v>
      </c>
      <c r="V55" s="122">
        <f t="shared" si="1"/>
        <v>2786950.3968253965</v>
      </c>
      <c r="W55" s="122">
        <f t="shared" si="1"/>
        <v>1211956.3492063491</v>
      </c>
      <c r="X55" s="122">
        <f t="shared" si="1"/>
        <v>1295363.0952380951</v>
      </c>
    </row>
    <row r="56" spans="1:24">
      <c r="A56" s="120" t="s">
        <v>364</v>
      </c>
      <c r="B56" s="120">
        <v>6607</v>
      </c>
      <c r="C56" s="120" t="s">
        <v>214</v>
      </c>
      <c r="D56" s="121">
        <v>502</v>
      </c>
      <c r="E56" s="121">
        <v>24346</v>
      </c>
      <c r="F56" s="121">
        <v>139960</v>
      </c>
      <c r="G56" s="121">
        <v>678514</v>
      </c>
      <c r="H56" s="121">
        <v>107317</v>
      </c>
      <c r="I56" s="121">
        <v>185504</v>
      </c>
      <c r="J56" s="121">
        <v>22281</v>
      </c>
      <c r="K56" s="121">
        <v>112573</v>
      </c>
      <c r="L56" s="121">
        <v>804325</v>
      </c>
      <c r="M56" s="121">
        <v>121106</v>
      </c>
      <c r="N56" s="121">
        <v>199293</v>
      </c>
      <c r="O56" s="121">
        <f t="shared" si="2"/>
        <v>48498.007968127487</v>
      </c>
      <c r="P56" s="121">
        <f t="shared" si="2"/>
        <v>278804.78087649401</v>
      </c>
      <c r="Q56" s="121">
        <f t="shared" si="2"/>
        <v>1351621.5139442231</v>
      </c>
      <c r="R56" s="121">
        <f t="shared" si="2"/>
        <v>213778.88446215139</v>
      </c>
      <c r="S56" s="121">
        <f t="shared" si="2"/>
        <v>369529.88047808764</v>
      </c>
      <c r="T56" s="121">
        <f t="shared" si="1"/>
        <v>44384.462151394422</v>
      </c>
      <c r="U56" s="121">
        <f t="shared" si="1"/>
        <v>224249.00398406375</v>
      </c>
      <c r="V56" s="121">
        <f t="shared" si="1"/>
        <v>1602241.0358565736</v>
      </c>
      <c r="W56" s="121">
        <f t="shared" si="1"/>
        <v>241247.01195219124</v>
      </c>
      <c r="X56" s="121">
        <f t="shared" si="1"/>
        <v>396998.00796812749</v>
      </c>
    </row>
    <row r="57" spans="1:24">
      <c r="A57" s="29" t="s">
        <v>365</v>
      </c>
      <c r="B57" s="29">
        <v>8719</v>
      </c>
      <c r="C57" s="29" t="s">
        <v>238</v>
      </c>
      <c r="D57" s="122">
        <v>493</v>
      </c>
      <c r="E57" s="122">
        <v>148926</v>
      </c>
      <c r="F57" s="122">
        <v>-20518</v>
      </c>
      <c r="G57" s="122">
        <v>1936297</v>
      </c>
      <c r="H57" s="122">
        <v>791036</v>
      </c>
      <c r="I57" s="122">
        <v>791036</v>
      </c>
      <c r="J57" s="122">
        <v>190090</v>
      </c>
      <c r="K57" s="122">
        <v>-32883</v>
      </c>
      <c r="L57" s="122">
        <v>1739724</v>
      </c>
      <c r="M57" s="122">
        <v>990102</v>
      </c>
      <c r="N57" s="122">
        <v>990102</v>
      </c>
      <c r="O57" s="122">
        <f t="shared" si="2"/>
        <v>302081.13590263692</v>
      </c>
      <c r="P57" s="122">
        <f t="shared" si="2"/>
        <v>-41618.661257606487</v>
      </c>
      <c r="Q57" s="122">
        <f t="shared" si="2"/>
        <v>3927580.1217038538</v>
      </c>
      <c r="R57" s="122">
        <f t="shared" si="2"/>
        <v>1604535.4969574036</v>
      </c>
      <c r="S57" s="122">
        <f t="shared" si="2"/>
        <v>1604535.4969574036</v>
      </c>
      <c r="T57" s="122">
        <f t="shared" si="1"/>
        <v>385578.09330628806</v>
      </c>
      <c r="U57" s="122">
        <f t="shared" si="1"/>
        <v>-66699.797160243412</v>
      </c>
      <c r="V57" s="122">
        <f t="shared" si="1"/>
        <v>3528851.9269776875</v>
      </c>
      <c r="W57" s="122">
        <f t="shared" si="1"/>
        <v>2008320.4868154158</v>
      </c>
      <c r="X57" s="122">
        <f t="shared" si="1"/>
        <v>2008320.4868154158</v>
      </c>
    </row>
    <row r="58" spans="1:24">
      <c r="A58" s="120" t="s">
        <v>366</v>
      </c>
      <c r="B58" s="120">
        <v>6601</v>
      </c>
      <c r="C58" s="120" t="s">
        <v>210</v>
      </c>
      <c r="D58" s="121">
        <v>491</v>
      </c>
      <c r="E58" s="121">
        <v>95648</v>
      </c>
      <c r="F58" s="121">
        <v>-75122</v>
      </c>
      <c r="G58" s="121">
        <v>775923</v>
      </c>
      <c r="H58" s="121">
        <v>52664</v>
      </c>
      <c r="I58" s="121">
        <v>52664</v>
      </c>
      <c r="J58" s="121">
        <v>96659</v>
      </c>
      <c r="K58" s="121">
        <v>-140828</v>
      </c>
      <c r="L58" s="121">
        <v>780154</v>
      </c>
      <c r="M58" s="121">
        <v>56250</v>
      </c>
      <c r="N58" s="121">
        <v>56250</v>
      </c>
      <c r="O58" s="121">
        <f t="shared" si="2"/>
        <v>194802.44399185336</v>
      </c>
      <c r="P58" s="121">
        <f t="shared" si="2"/>
        <v>-152997.96334012219</v>
      </c>
      <c r="Q58" s="121">
        <f t="shared" si="2"/>
        <v>1580291.2423625255</v>
      </c>
      <c r="R58" s="121">
        <f t="shared" si="2"/>
        <v>107258.65580448066</v>
      </c>
      <c r="S58" s="121">
        <f t="shared" si="2"/>
        <v>107258.65580448066</v>
      </c>
      <c r="T58" s="121">
        <f t="shared" si="1"/>
        <v>196861.50712830957</v>
      </c>
      <c r="U58" s="121">
        <f t="shared" si="1"/>
        <v>-286818.73727087578</v>
      </c>
      <c r="V58" s="121">
        <f t="shared" si="1"/>
        <v>1588908.350305499</v>
      </c>
      <c r="W58" s="121">
        <f t="shared" si="1"/>
        <v>114562.11812627291</v>
      </c>
      <c r="X58" s="121">
        <f t="shared" si="1"/>
        <v>114562.11812627291</v>
      </c>
    </row>
    <row r="59" spans="1:24">
      <c r="A59" s="29" t="s">
        <v>367</v>
      </c>
      <c r="B59" s="29">
        <v>7617</v>
      </c>
      <c r="C59" s="29" t="s">
        <v>225</v>
      </c>
      <c r="D59" s="122">
        <v>472</v>
      </c>
      <c r="E59" s="122">
        <v>22340</v>
      </c>
      <c r="F59" s="122">
        <v>-29514</v>
      </c>
      <c r="G59" s="122">
        <v>707882</v>
      </c>
      <c r="H59" s="122">
        <v>621093</v>
      </c>
      <c r="I59" s="122">
        <v>631917</v>
      </c>
      <c r="J59" s="122">
        <v>85335</v>
      </c>
      <c r="K59" s="122">
        <v>12109</v>
      </c>
      <c r="L59" s="122">
        <v>954512</v>
      </c>
      <c r="M59" s="122">
        <v>414866</v>
      </c>
      <c r="N59" s="122">
        <v>429164</v>
      </c>
      <c r="O59" s="122">
        <f t="shared" si="2"/>
        <v>47330.508474576272</v>
      </c>
      <c r="P59" s="122">
        <f t="shared" si="2"/>
        <v>-62529.661016949154</v>
      </c>
      <c r="Q59" s="122">
        <f t="shared" si="2"/>
        <v>1499750</v>
      </c>
      <c r="R59" s="122">
        <f t="shared" si="2"/>
        <v>1315875</v>
      </c>
      <c r="S59" s="122">
        <f t="shared" si="2"/>
        <v>1338807.2033898304</v>
      </c>
      <c r="T59" s="122">
        <f t="shared" si="1"/>
        <v>180794.49152542371</v>
      </c>
      <c r="U59" s="122">
        <f t="shared" si="1"/>
        <v>25654.661016949151</v>
      </c>
      <c r="V59" s="122">
        <f t="shared" si="1"/>
        <v>2022271.1864406778</v>
      </c>
      <c r="W59" s="122">
        <f t="shared" si="1"/>
        <v>878953.3898305085</v>
      </c>
      <c r="X59" s="122">
        <f t="shared" si="1"/>
        <v>909245.76271186431</v>
      </c>
    </row>
    <row r="60" spans="1:24">
      <c r="A60" s="120" t="s">
        <v>368</v>
      </c>
      <c r="B60" s="120">
        <v>5609</v>
      </c>
      <c r="C60" s="120" t="s">
        <v>200</v>
      </c>
      <c r="D60" s="121">
        <v>452</v>
      </c>
      <c r="E60" s="121">
        <v>26500</v>
      </c>
      <c r="F60" s="121">
        <v>61669</v>
      </c>
      <c r="G60" s="121">
        <v>1478614</v>
      </c>
      <c r="H60" s="121">
        <v>148685</v>
      </c>
      <c r="I60" s="121">
        <v>318666</v>
      </c>
      <c r="J60" s="121">
        <v>67511</v>
      </c>
      <c r="K60" s="121">
        <v>-28780</v>
      </c>
      <c r="L60" s="121">
        <v>1800914</v>
      </c>
      <c r="M60" s="121">
        <v>315835</v>
      </c>
      <c r="N60" s="121">
        <v>485816</v>
      </c>
      <c r="O60" s="121">
        <f t="shared" si="2"/>
        <v>58628.318584070796</v>
      </c>
      <c r="P60" s="121">
        <f t="shared" si="2"/>
        <v>136435.84070796461</v>
      </c>
      <c r="Q60" s="121">
        <f t="shared" si="2"/>
        <v>3271269.9115044246</v>
      </c>
      <c r="R60" s="121">
        <f t="shared" si="2"/>
        <v>328949.11504424777</v>
      </c>
      <c r="S60" s="121">
        <f t="shared" si="2"/>
        <v>705013.27433628321</v>
      </c>
      <c r="T60" s="121">
        <f t="shared" si="1"/>
        <v>149360.61946902654</v>
      </c>
      <c r="U60" s="121">
        <f t="shared" si="1"/>
        <v>-63672.566371681416</v>
      </c>
      <c r="V60" s="121">
        <f t="shared" si="1"/>
        <v>3984323.0088495575</v>
      </c>
      <c r="W60" s="121">
        <f t="shared" si="1"/>
        <v>698750</v>
      </c>
      <c r="X60" s="121">
        <f t="shared" si="1"/>
        <v>1074814.1592920353</v>
      </c>
    </row>
    <row r="61" spans="1:24">
      <c r="A61" s="29" t="s">
        <v>369</v>
      </c>
      <c r="B61" s="29">
        <v>4911</v>
      </c>
      <c r="C61" s="29" t="s">
        <v>196</v>
      </c>
      <c r="D61" s="122">
        <v>449</v>
      </c>
      <c r="E61" s="122">
        <v>19237</v>
      </c>
      <c r="F61" s="122">
        <v>-55908</v>
      </c>
      <c r="G61" s="122">
        <v>941322</v>
      </c>
      <c r="H61" s="122">
        <v>494201</v>
      </c>
      <c r="I61" s="122">
        <v>531232</v>
      </c>
      <c r="J61" s="122">
        <v>24516</v>
      </c>
      <c r="K61" s="122">
        <v>-71085</v>
      </c>
      <c r="L61" s="122">
        <v>1042345</v>
      </c>
      <c r="M61" s="122">
        <v>663648</v>
      </c>
      <c r="N61" s="122">
        <v>700679</v>
      </c>
      <c r="O61" s="122">
        <f t="shared" si="2"/>
        <v>42844.097995545657</v>
      </c>
      <c r="P61" s="122">
        <f t="shared" si="2"/>
        <v>-124516.70378619155</v>
      </c>
      <c r="Q61" s="122">
        <f t="shared" si="2"/>
        <v>2096485.523385301</v>
      </c>
      <c r="R61" s="122">
        <f t="shared" si="2"/>
        <v>1100670.3786191538</v>
      </c>
      <c r="S61" s="122">
        <f t="shared" si="2"/>
        <v>1183144.7661469933</v>
      </c>
      <c r="T61" s="122">
        <f t="shared" si="1"/>
        <v>54601.336302895324</v>
      </c>
      <c r="U61" s="122">
        <f t="shared" si="1"/>
        <v>-158318.48552338532</v>
      </c>
      <c r="V61" s="122">
        <f t="shared" si="1"/>
        <v>2321481.0690423166</v>
      </c>
      <c r="W61" s="122">
        <f t="shared" si="1"/>
        <v>1478057.9064587974</v>
      </c>
      <c r="X61" s="122">
        <f t="shared" si="1"/>
        <v>1560532.2939866369</v>
      </c>
    </row>
    <row r="62" spans="1:24">
      <c r="A62" s="120" t="s">
        <v>370</v>
      </c>
      <c r="B62" s="120">
        <v>5612</v>
      </c>
      <c r="C62" s="120" t="s">
        <v>202</v>
      </c>
      <c r="D62" s="121">
        <v>371</v>
      </c>
      <c r="E62" s="121">
        <v>29312</v>
      </c>
      <c r="F62" s="121">
        <v>-25919</v>
      </c>
      <c r="G62" s="121">
        <v>538802</v>
      </c>
      <c r="H62" s="121">
        <v>97257</v>
      </c>
      <c r="I62" s="121">
        <v>97257</v>
      </c>
      <c r="J62" s="121">
        <v>23363</v>
      </c>
      <c r="K62" s="121">
        <v>-42503</v>
      </c>
      <c r="L62" s="121">
        <v>669837</v>
      </c>
      <c r="M62" s="121">
        <v>262024</v>
      </c>
      <c r="N62" s="121">
        <v>262024</v>
      </c>
      <c r="O62" s="121">
        <f t="shared" si="2"/>
        <v>79008.086253369271</v>
      </c>
      <c r="P62" s="121">
        <f t="shared" si="2"/>
        <v>-69862.533692722369</v>
      </c>
      <c r="Q62" s="121">
        <f t="shared" si="2"/>
        <v>1452296.4959568733</v>
      </c>
      <c r="R62" s="121">
        <f t="shared" si="2"/>
        <v>262148.24797843664</v>
      </c>
      <c r="S62" s="121">
        <f t="shared" si="2"/>
        <v>262148.24797843664</v>
      </c>
      <c r="T62" s="121">
        <f t="shared" si="1"/>
        <v>62973.045822102431</v>
      </c>
      <c r="U62" s="121">
        <f t="shared" si="1"/>
        <v>-114563.34231805929</v>
      </c>
      <c r="V62" s="121">
        <f t="shared" si="1"/>
        <v>1805490.5660377359</v>
      </c>
      <c r="W62" s="121">
        <f t="shared" si="1"/>
        <v>706264.15094339615</v>
      </c>
      <c r="X62" s="121">
        <f t="shared" si="1"/>
        <v>706264.15094339615</v>
      </c>
    </row>
    <row r="63" spans="1:24">
      <c r="A63" s="29" t="s">
        <v>371</v>
      </c>
      <c r="B63" s="29">
        <v>6602</v>
      </c>
      <c r="C63" s="29" t="s">
        <v>213</v>
      </c>
      <c r="D63" s="122">
        <v>371</v>
      </c>
      <c r="E63" s="122">
        <v>25081</v>
      </c>
      <c r="F63" s="122">
        <v>-30092</v>
      </c>
      <c r="G63" s="122">
        <v>651025</v>
      </c>
      <c r="H63" s="122">
        <v>106492</v>
      </c>
      <c r="I63" s="122">
        <v>179094</v>
      </c>
      <c r="J63" s="122">
        <v>33015</v>
      </c>
      <c r="K63" s="122">
        <v>-52292</v>
      </c>
      <c r="L63" s="122">
        <v>754875</v>
      </c>
      <c r="M63" s="122">
        <v>234676</v>
      </c>
      <c r="N63" s="122">
        <v>307278</v>
      </c>
      <c r="O63" s="122">
        <f t="shared" si="2"/>
        <v>67603.773584905663</v>
      </c>
      <c r="P63" s="122">
        <f t="shared" si="2"/>
        <v>-81110.512129380062</v>
      </c>
      <c r="Q63" s="122">
        <f t="shared" si="2"/>
        <v>1754784.3665768194</v>
      </c>
      <c r="R63" s="122">
        <f t="shared" si="2"/>
        <v>287040.43126684637</v>
      </c>
      <c r="S63" s="122">
        <f t="shared" si="2"/>
        <v>482733.15363881405</v>
      </c>
      <c r="T63" s="122">
        <f t="shared" si="1"/>
        <v>88989.218328840972</v>
      </c>
      <c r="U63" s="122">
        <f t="shared" si="1"/>
        <v>-140948.7870619946</v>
      </c>
      <c r="V63" s="122">
        <f t="shared" si="1"/>
        <v>2034703.5040431267</v>
      </c>
      <c r="W63" s="122">
        <f t="shared" si="1"/>
        <v>632549.86522911058</v>
      </c>
      <c r="X63" s="122">
        <f t="shared" si="1"/>
        <v>828242.58760107821</v>
      </c>
    </row>
    <row r="64" spans="1:24">
      <c r="A64" s="120" t="s">
        <v>372</v>
      </c>
      <c r="B64" s="120">
        <v>4502</v>
      </c>
      <c r="C64" s="120" t="s">
        <v>190</v>
      </c>
      <c r="D64" s="121">
        <v>258</v>
      </c>
      <c r="E64" s="121">
        <v>4452</v>
      </c>
      <c r="F64" s="121">
        <v>-37952</v>
      </c>
      <c r="G64" s="121">
        <v>556202</v>
      </c>
      <c r="H64" s="121">
        <v>127862</v>
      </c>
      <c r="I64" s="121">
        <v>127862</v>
      </c>
      <c r="J64" s="121">
        <v>-1359</v>
      </c>
      <c r="K64" s="121">
        <v>-72437</v>
      </c>
      <c r="L64" s="121">
        <v>679354</v>
      </c>
      <c r="M64" s="121">
        <v>177629</v>
      </c>
      <c r="N64" s="121">
        <v>177629</v>
      </c>
      <c r="O64" s="121">
        <f t="shared" si="2"/>
        <v>17255.81395348837</v>
      </c>
      <c r="P64" s="121">
        <f t="shared" si="2"/>
        <v>-147100.77519379844</v>
      </c>
      <c r="Q64" s="121">
        <f t="shared" si="2"/>
        <v>2155821.7054263563</v>
      </c>
      <c r="R64" s="121">
        <f t="shared" si="2"/>
        <v>495589.14728682168</v>
      </c>
      <c r="S64" s="121">
        <f t="shared" si="2"/>
        <v>495589.14728682168</v>
      </c>
      <c r="T64" s="121">
        <f t="shared" si="1"/>
        <v>-5267.4418604651155</v>
      </c>
      <c r="U64" s="121">
        <f t="shared" si="1"/>
        <v>-280763.56589147286</v>
      </c>
      <c r="V64" s="121">
        <f t="shared" si="1"/>
        <v>2633155.0387596898</v>
      </c>
      <c r="W64" s="121">
        <f t="shared" si="1"/>
        <v>688484.49612403102</v>
      </c>
      <c r="X64" s="121">
        <f t="shared" si="1"/>
        <v>688484.49612403102</v>
      </c>
    </row>
    <row r="65" spans="1:24">
      <c r="A65" s="29" t="s">
        <v>373</v>
      </c>
      <c r="B65" s="29">
        <v>4604</v>
      </c>
      <c r="C65" s="29" t="s">
        <v>191</v>
      </c>
      <c r="D65" s="122">
        <v>258</v>
      </c>
      <c r="E65" s="122">
        <v>80494</v>
      </c>
      <c r="F65" s="122">
        <v>-29178</v>
      </c>
      <c r="G65" s="122">
        <v>573246</v>
      </c>
      <c r="H65" s="122">
        <v>332675</v>
      </c>
      <c r="I65" s="122">
        <v>332675</v>
      </c>
      <c r="J65" s="122">
        <v>67128</v>
      </c>
      <c r="K65" s="122">
        <v>-30451</v>
      </c>
      <c r="L65" s="122">
        <v>629238</v>
      </c>
      <c r="M65" s="122">
        <v>338531</v>
      </c>
      <c r="N65" s="122">
        <v>338531</v>
      </c>
      <c r="O65" s="122">
        <f t="shared" si="2"/>
        <v>311992.24806201551</v>
      </c>
      <c r="P65" s="122">
        <f t="shared" si="2"/>
        <v>-113093.02325581394</v>
      </c>
      <c r="Q65" s="122">
        <f t="shared" si="2"/>
        <v>2221883.7209302322</v>
      </c>
      <c r="R65" s="122">
        <f t="shared" si="2"/>
        <v>1289437.9844961241</v>
      </c>
      <c r="S65" s="122">
        <f t="shared" si="2"/>
        <v>1289437.9844961241</v>
      </c>
      <c r="T65" s="122">
        <f t="shared" si="2"/>
        <v>260186.04651162791</v>
      </c>
      <c r="U65" s="122">
        <f t="shared" si="2"/>
        <v>-118027.13178294573</v>
      </c>
      <c r="V65" s="122">
        <f t="shared" si="2"/>
        <v>2438906.9767441861</v>
      </c>
      <c r="W65" s="122">
        <f t="shared" si="2"/>
        <v>1312135.6589147288</v>
      </c>
      <c r="X65" s="122">
        <f t="shared" si="2"/>
        <v>1312135.6589147288</v>
      </c>
    </row>
    <row r="66" spans="1:24">
      <c r="A66" s="120" t="s">
        <v>374</v>
      </c>
      <c r="B66" s="120">
        <v>8610</v>
      </c>
      <c r="C66" s="120" t="s">
        <v>232</v>
      </c>
      <c r="D66" s="121">
        <v>248</v>
      </c>
      <c r="E66" s="121">
        <v>13510</v>
      </c>
      <c r="F66" s="121">
        <v>-3685</v>
      </c>
      <c r="G66" s="121">
        <v>404617</v>
      </c>
      <c r="H66" s="121">
        <v>18089</v>
      </c>
      <c r="I66" s="121">
        <v>18089</v>
      </c>
      <c r="J66" s="121">
        <v>20774</v>
      </c>
      <c r="K66" s="121">
        <v>-39586</v>
      </c>
      <c r="L66" s="121">
        <v>434974</v>
      </c>
      <c r="M66" s="121">
        <v>49564</v>
      </c>
      <c r="N66" s="121">
        <v>49564</v>
      </c>
      <c r="O66" s="121">
        <f t="shared" ref="O66:X76" si="3">(E66/$D66)*1000</f>
        <v>54475.806451612902</v>
      </c>
      <c r="P66" s="121">
        <f t="shared" si="3"/>
        <v>-14858.870967741936</v>
      </c>
      <c r="Q66" s="121">
        <f t="shared" si="3"/>
        <v>1631520.1612903227</v>
      </c>
      <c r="R66" s="121">
        <f t="shared" si="3"/>
        <v>72939.516129032258</v>
      </c>
      <c r="S66" s="121">
        <f t="shared" si="3"/>
        <v>72939.516129032258</v>
      </c>
      <c r="T66" s="121">
        <f t="shared" si="3"/>
        <v>83766.129032258061</v>
      </c>
      <c r="U66" s="121">
        <f t="shared" si="3"/>
        <v>-159620.96774193548</v>
      </c>
      <c r="V66" s="121">
        <f t="shared" si="3"/>
        <v>1753927.4193548388</v>
      </c>
      <c r="W66" s="121">
        <f t="shared" si="3"/>
        <v>199854.83870967739</v>
      </c>
      <c r="X66" s="121">
        <f t="shared" si="3"/>
        <v>199854.83870967739</v>
      </c>
    </row>
    <row r="67" spans="1:24">
      <c r="A67" s="29" t="s">
        <v>375</v>
      </c>
      <c r="B67" s="29">
        <v>1606</v>
      </c>
      <c r="C67" s="29" t="s">
        <v>172</v>
      </c>
      <c r="D67" s="122">
        <v>238</v>
      </c>
      <c r="E67" s="122">
        <v>39850</v>
      </c>
      <c r="F67" s="122">
        <v>9619</v>
      </c>
      <c r="G67" s="122">
        <v>400420</v>
      </c>
      <c r="H67" s="122">
        <v>62809</v>
      </c>
      <c r="I67" s="122">
        <v>62809</v>
      </c>
      <c r="J67" s="122">
        <v>39628</v>
      </c>
      <c r="K67" s="122">
        <v>6923</v>
      </c>
      <c r="L67" s="122">
        <v>833485</v>
      </c>
      <c r="M67" s="122">
        <v>556747</v>
      </c>
      <c r="N67" s="122">
        <v>556747</v>
      </c>
      <c r="O67" s="122">
        <f t="shared" si="3"/>
        <v>167436.97478991598</v>
      </c>
      <c r="P67" s="122">
        <f t="shared" si="3"/>
        <v>40415.966386554624</v>
      </c>
      <c r="Q67" s="122">
        <f t="shared" si="3"/>
        <v>1682436.9747899158</v>
      </c>
      <c r="R67" s="122">
        <f t="shared" si="3"/>
        <v>263903.36134453781</v>
      </c>
      <c r="S67" s="122">
        <f t="shared" si="3"/>
        <v>263903.36134453781</v>
      </c>
      <c r="T67" s="122">
        <f t="shared" si="3"/>
        <v>166504.20168067227</v>
      </c>
      <c r="U67" s="122">
        <f t="shared" si="3"/>
        <v>29088.235294117647</v>
      </c>
      <c r="V67" s="122">
        <f t="shared" si="3"/>
        <v>3502037.8151260507</v>
      </c>
      <c r="W67" s="122">
        <f t="shared" si="3"/>
        <v>2339273.1092436975</v>
      </c>
      <c r="X67" s="122">
        <f t="shared" si="3"/>
        <v>2339273.1092436975</v>
      </c>
    </row>
    <row r="68" spans="1:24">
      <c r="A68" s="120" t="s">
        <v>376</v>
      </c>
      <c r="B68" s="120">
        <v>4803</v>
      </c>
      <c r="C68" s="120" t="s">
        <v>193</v>
      </c>
      <c r="D68" s="121">
        <v>204</v>
      </c>
      <c r="E68" s="121">
        <v>32216</v>
      </c>
      <c r="F68" s="121">
        <v>-48887</v>
      </c>
      <c r="G68" s="121">
        <v>597892</v>
      </c>
      <c r="H68" s="121">
        <v>55395</v>
      </c>
      <c r="I68" s="121">
        <v>55395</v>
      </c>
      <c r="J68" s="121">
        <v>38610</v>
      </c>
      <c r="K68" s="121">
        <v>-48887</v>
      </c>
      <c r="L68" s="121">
        <v>588677</v>
      </c>
      <c r="M68" s="121">
        <v>61616</v>
      </c>
      <c r="N68" s="121">
        <v>61616</v>
      </c>
      <c r="O68" s="121">
        <f t="shared" si="3"/>
        <v>157921.56862745096</v>
      </c>
      <c r="P68" s="121">
        <f t="shared" si="3"/>
        <v>-239642.15686274512</v>
      </c>
      <c r="Q68" s="121">
        <f t="shared" si="3"/>
        <v>2930843.1372549022</v>
      </c>
      <c r="R68" s="121">
        <f t="shared" si="3"/>
        <v>271544.11764705885</v>
      </c>
      <c r="S68" s="121">
        <f t="shared" si="3"/>
        <v>271544.11764705885</v>
      </c>
      <c r="T68" s="121">
        <f t="shared" si="3"/>
        <v>189264.70588235292</v>
      </c>
      <c r="U68" s="121">
        <f t="shared" si="3"/>
        <v>-239642.15686274512</v>
      </c>
      <c r="V68" s="121">
        <f t="shared" si="3"/>
        <v>2885671.5686274511</v>
      </c>
      <c r="W68" s="121">
        <f t="shared" si="3"/>
        <v>302039.21568627452</v>
      </c>
      <c r="X68" s="121">
        <f t="shared" si="3"/>
        <v>302039.21568627452</v>
      </c>
    </row>
    <row r="69" spans="1:24">
      <c r="A69" s="29" t="s">
        <v>377</v>
      </c>
      <c r="B69" s="29">
        <v>5706</v>
      </c>
      <c r="C69" s="29" t="s">
        <v>203</v>
      </c>
      <c r="D69" s="122">
        <v>202</v>
      </c>
      <c r="E69" s="122">
        <v>34355.300000000003</v>
      </c>
      <c r="F69" s="122">
        <v>-15256</v>
      </c>
      <c r="G69" s="122">
        <v>296341.3</v>
      </c>
      <c r="H69" s="122">
        <v>23210.2</v>
      </c>
      <c r="I69" s="122">
        <v>23210.2</v>
      </c>
      <c r="J69" s="122">
        <v>34355.300000000003</v>
      </c>
      <c r="K69" s="122">
        <v>-15256</v>
      </c>
      <c r="L69" s="122">
        <v>296341.3</v>
      </c>
      <c r="M69" s="122">
        <v>23210.2</v>
      </c>
      <c r="N69" s="122">
        <v>23210.2</v>
      </c>
      <c r="O69" s="122">
        <f t="shared" si="3"/>
        <v>170075.74257425746</v>
      </c>
      <c r="P69" s="122">
        <f t="shared" si="3"/>
        <v>-75524.752475247529</v>
      </c>
      <c r="Q69" s="122">
        <f t="shared" si="3"/>
        <v>1467036.1386138613</v>
      </c>
      <c r="R69" s="122">
        <f t="shared" si="3"/>
        <v>114901.9801980198</v>
      </c>
      <c r="S69" s="122">
        <f t="shared" si="3"/>
        <v>114901.9801980198</v>
      </c>
      <c r="T69" s="122">
        <f t="shared" si="3"/>
        <v>170075.74257425746</v>
      </c>
      <c r="U69" s="122">
        <f t="shared" si="3"/>
        <v>-75524.752475247529</v>
      </c>
      <c r="V69" s="122">
        <f t="shared" si="3"/>
        <v>1467036.1386138613</v>
      </c>
      <c r="W69" s="122">
        <f t="shared" si="3"/>
        <v>114901.9801980198</v>
      </c>
      <c r="X69" s="122">
        <f t="shared" si="3"/>
        <v>114901.9801980198</v>
      </c>
    </row>
    <row r="70" spans="1:24">
      <c r="A70" s="120" t="s">
        <v>378</v>
      </c>
      <c r="B70" s="120">
        <v>3713</v>
      </c>
      <c r="C70" s="120" t="s">
        <v>185</v>
      </c>
      <c r="D70" s="121">
        <v>117</v>
      </c>
      <c r="E70" s="121">
        <v>-4148</v>
      </c>
      <c r="F70" s="121">
        <v>-30949</v>
      </c>
      <c r="G70" s="121">
        <v>241498</v>
      </c>
      <c r="H70" s="121">
        <v>19389</v>
      </c>
      <c r="I70" s="121">
        <v>19389</v>
      </c>
      <c r="J70" s="121">
        <v>-3728</v>
      </c>
      <c r="K70" s="121">
        <v>-33318</v>
      </c>
      <c r="L70" s="121">
        <v>234496</v>
      </c>
      <c r="M70" s="121">
        <v>19389</v>
      </c>
      <c r="N70" s="121">
        <v>19389</v>
      </c>
      <c r="O70" s="121">
        <f t="shared" si="3"/>
        <v>-35452.991452991453</v>
      </c>
      <c r="P70" s="121">
        <f t="shared" si="3"/>
        <v>-264521.3675213675</v>
      </c>
      <c r="Q70" s="121">
        <f t="shared" si="3"/>
        <v>2064085.4700854702</v>
      </c>
      <c r="R70" s="121">
        <f t="shared" si="3"/>
        <v>165717.94871794872</v>
      </c>
      <c r="S70" s="121">
        <f t="shared" si="3"/>
        <v>165717.94871794872</v>
      </c>
      <c r="T70" s="121">
        <f t="shared" si="3"/>
        <v>-31863.247863247863</v>
      </c>
      <c r="U70" s="121">
        <f t="shared" si="3"/>
        <v>-284769.23076923075</v>
      </c>
      <c r="V70" s="121">
        <f t="shared" si="3"/>
        <v>2004239.3162393162</v>
      </c>
      <c r="W70" s="121">
        <f t="shared" si="3"/>
        <v>165717.94871794872</v>
      </c>
      <c r="X70" s="121">
        <f t="shared" si="3"/>
        <v>165717.94871794872</v>
      </c>
    </row>
    <row r="71" spans="1:24">
      <c r="A71" s="29" t="s">
        <v>379</v>
      </c>
      <c r="B71" s="29">
        <v>7509</v>
      </c>
      <c r="C71" s="29" t="s">
        <v>223</v>
      </c>
      <c r="D71" s="122">
        <v>109</v>
      </c>
      <c r="E71" s="122">
        <v>47247</v>
      </c>
      <c r="F71" s="122">
        <v>-27833</v>
      </c>
      <c r="G71" s="122">
        <v>345243</v>
      </c>
      <c r="H71" s="122">
        <v>38236</v>
      </c>
      <c r="I71" s="122">
        <v>38236</v>
      </c>
      <c r="J71" s="122">
        <v>49739</v>
      </c>
      <c r="K71" s="122">
        <v>-40273</v>
      </c>
      <c r="L71" s="122">
        <v>421880</v>
      </c>
      <c r="M71" s="122">
        <v>96446</v>
      </c>
      <c r="N71" s="122">
        <v>96446</v>
      </c>
      <c r="O71" s="122">
        <f t="shared" si="3"/>
        <v>433458.71559633024</v>
      </c>
      <c r="P71" s="122">
        <f t="shared" si="3"/>
        <v>-255348.623853211</v>
      </c>
      <c r="Q71" s="122">
        <f t="shared" si="3"/>
        <v>3167366.9724770645</v>
      </c>
      <c r="R71" s="122">
        <f t="shared" si="3"/>
        <v>350788.99082568806</v>
      </c>
      <c r="S71" s="122">
        <f t="shared" si="3"/>
        <v>350788.99082568806</v>
      </c>
      <c r="T71" s="122">
        <f t="shared" si="3"/>
        <v>456321.10091743118</v>
      </c>
      <c r="U71" s="122">
        <f t="shared" si="3"/>
        <v>-369477.06422018347</v>
      </c>
      <c r="V71" s="122">
        <f t="shared" si="3"/>
        <v>3870458.7155963304</v>
      </c>
      <c r="W71" s="122">
        <f t="shared" si="3"/>
        <v>884825.68807339459</v>
      </c>
      <c r="X71" s="122">
        <f t="shared" si="3"/>
        <v>884825.68807339459</v>
      </c>
    </row>
    <row r="72" spans="1:24">
      <c r="A72" s="120" t="s">
        <v>380</v>
      </c>
      <c r="B72" s="120">
        <v>4902</v>
      </c>
      <c r="C72" s="120" t="s">
        <v>195</v>
      </c>
      <c r="D72" s="121">
        <v>103</v>
      </c>
      <c r="E72" s="121">
        <v>5047</v>
      </c>
      <c r="F72" s="121">
        <v>3824</v>
      </c>
      <c r="G72" s="121">
        <v>336627</v>
      </c>
      <c r="H72" s="121">
        <v>38394</v>
      </c>
      <c r="I72" s="121">
        <v>38394</v>
      </c>
      <c r="J72" s="121">
        <v>12349</v>
      </c>
      <c r="K72" s="121">
        <v>-5204</v>
      </c>
      <c r="L72" s="121">
        <v>307289</v>
      </c>
      <c r="M72" s="121">
        <v>28169</v>
      </c>
      <c r="N72" s="121">
        <v>28169</v>
      </c>
      <c r="O72" s="121">
        <f t="shared" si="3"/>
        <v>49000</v>
      </c>
      <c r="P72" s="121">
        <f t="shared" si="3"/>
        <v>37126.213592233005</v>
      </c>
      <c r="Q72" s="121">
        <f t="shared" si="3"/>
        <v>3268223.3009708738</v>
      </c>
      <c r="R72" s="121">
        <f t="shared" si="3"/>
        <v>372757.28155339806</v>
      </c>
      <c r="S72" s="121">
        <f t="shared" si="3"/>
        <v>372757.28155339806</v>
      </c>
      <c r="T72" s="121">
        <f t="shared" si="3"/>
        <v>119893.20388349515</v>
      </c>
      <c r="U72" s="121">
        <f t="shared" si="3"/>
        <v>-50524.271844660194</v>
      </c>
      <c r="V72" s="121">
        <f t="shared" si="3"/>
        <v>2983388.3495145631</v>
      </c>
      <c r="W72" s="121">
        <f t="shared" si="3"/>
        <v>273485.43689320388</v>
      </c>
      <c r="X72" s="121">
        <f t="shared" si="3"/>
        <v>273485.43689320388</v>
      </c>
    </row>
    <row r="73" spans="1:24">
      <c r="A73" s="29" t="s">
        <v>381</v>
      </c>
      <c r="B73" s="29">
        <v>6706</v>
      </c>
      <c r="C73" s="29" t="s">
        <v>217</v>
      </c>
      <c r="D73" s="122">
        <v>91</v>
      </c>
      <c r="E73" s="122">
        <v>14456.5</v>
      </c>
      <c r="F73" s="122">
        <v>-2079.6</v>
      </c>
      <c r="G73" s="122">
        <v>234109.4</v>
      </c>
      <c r="H73" s="122">
        <v>21472.6</v>
      </c>
      <c r="I73" s="122">
        <v>21472.6</v>
      </c>
      <c r="J73" s="122">
        <v>17390.400000000001</v>
      </c>
      <c r="K73" s="122">
        <v>-12910.9</v>
      </c>
      <c r="L73" s="122">
        <v>287649.19999999995</v>
      </c>
      <c r="M73" s="122">
        <v>75134</v>
      </c>
      <c r="N73" s="122">
        <v>75134</v>
      </c>
      <c r="O73" s="122">
        <f t="shared" si="3"/>
        <v>158862.63736263738</v>
      </c>
      <c r="P73" s="122">
        <f t="shared" si="3"/>
        <v>-22852.747252747253</v>
      </c>
      <c r="Q73" s="122">
        <f t="shared" si="3"/>
        <v>2572630.769230769</v>
      </c>
      <c r="R73" s="122">
        <f t="shared" si="3"/>
        <v>235962.63736263732</v>
      </c>
      <c r="S73" s="122">
        <f t="shared" si="3"/>
        <v>235962.63736263732</v>
      </c>
      <c r="T73" s="122">
        <f t="shared" si="3"/>
        <v>191103.29670329671</v>
      </c>
      <c r="U73" s="122">
        <f t="shared" si="3"/>
        <v>-141878.02197802195</v>
      </c>
      <c r="V73" s="122">
        <f t="shared" si="3"/>
        <v>3160980.2197802193</v>
      </c>
      <c r="W73" s="122">
        <f t="shared" si="3"/>
        <v>825648.35164835164</v>
      </c>
      <c r="X73" s="122">
        <f t="shared" si="3"/>
        <v>825648.35164835164</v>
      </c>
    </row>
    <row r="74" spans="1:24">
      <c r="A74" s="120" t="s">
        <v>382</v>
      </c>
      <c r="B74" s="120">
        <v>5611</v>
      </c>
      <c r="C74" s="120" t="s">
        <v>201</v>
      </c>
      <c r="D74" s="121">
        <v>90</v>
      </c>
      <c r="E74" s="121">
        <v>3051</v>
      </c>
      <c r="F74" s="121">
        <v>-9958</v>
      </c>
      <c r="G74" s="121">
        <v>98964</v>
      </c>
      <c r="H74" s="121">
        <v>3726</v>
      </c>
      <c r="I74" s="121">
        <v>3726</v>
      </c>
      <c r="J74" s="121">
        <v>4053</v>
      </c>
      <c r="K74" s="121">
        <v>-9958</v>
      </c>
      <c r="L74" s="121">
        <v>111661</v>
      </c>
      <c r="M74" s="121">
        <v>20688</v>
      </c>
      <c r="N74" s="121">
        <v>20688</v>
      </c>
      <c r="O74" s="121">
        <f t="shared" si="3"/>
        <v>33900</v>
      </c>
      <c r="P74" s="121">
        <f t="shared" si="3"/>
        <v>-110644.44444444445</v>
      </c>
      <c r="Q74" s="121">
        <f t="shared" si="3"/>
        <v>1099600</v>
      </c>
      <c r="R74" s="121">
        <f t="shared" si="3"/>
        <v>41400</v>
      </c>
      <c r="S74" s="121">
        <f t="shared" si="3"/>
        <v>41400</v>
      </c>
      <c r="T74" s="121">
        <f t="shared" si="3"/>
        <v>45033.333333333328</v>
      </c>
      <c r="U74" s="121">
        <f t="shared" si="3"/>
        <v>-110644.44444444445</v>
      </c>
      <c r="V74" s="121">
        <f t="shared" si="3"/>
        <v>1240677.7777777778</v>
      </c>
      <c r="W74" s="121">
        <f t="shared" si="3"/>
        <v>229866.66666666669</v>
      </c>
      <c r="X74" s="121">
        <f t="shared" si="3"/>
        <v>229866.66666666669</v>
      </c>
    </row>
    <row r="75" spans="1:24">
      <c r="A75" s="29" t="s">
        <v>383</v>
      </c>
      <c r="B75" s="29">
        <v>7505</v>
      </c>
      <c r="C75" s="29" t="s">
        <v>222</v>
      </c>
      <c r="D75" s="122">
        <v>74</v>
      </c>
      <c r="E75" s="122">
        <v>62840</v>
      </c>
      <c r="F75" s="122">
        <v>0</v>
      </c>
      <c r="G75" s="122">
        <v>907565</v>
      </c>
      <c r="H75" s="122">
        <v>16727</v>
      </c>
      <c r="I75" s="122">
        <v>16727</v>
      </c>
      <c r="J75" s="122">
        <v>62876</v>
      </c>
      <c r="K75" s="122">
        <v>0</v>
      </c>
      <c r="L75" s="122">
        <v>906709</v>
      </c>
      <c r="M75" s="122">
        <v>24967</v>
      </c>
      <c r="N75" s="122">
        <v>24967</v>
      </c>
      <c r="O75" s="122">
        <f t="shared" si="3"/>
        <v>849189.18918918911</v>
      </c>
      <c r="P75" s="122">
        <f t="shared" si="3"/>
        <v>0</v>
      </c>
      <c r="Q75" s="122">
        <f t="shared" si="3"/>
        <v>12264391.891891891</v>
      </c>
      <c r="R75" s="122">
        <f t="shared" si="3"/>
        <v>226040.54054054056</v>
      </c>
      <c r="S75" s="122">
        <f t="shared" si="3"/>
        <v>226040.54054054056</v>
      </c>
      <c r="T75" s="122">
        <f t="shared" si="3"/>
        <v>849675.67567567562</v>
      </c>
      <c r="U75" s="122">
        <f t="shared" si="3"/>
        <v>0</v>
      </c>
      <c r="V75" s="122">
        <f t="shared" si="3"/>
        <v>12252824.324324325</v>
      </c>
      <c r="W75" s="122">
        <f t="shared" si="3"/>
        <v>337391.89189189189</v>
      </c>
      <c r="X75" s="122">
        <f t="shared" si="3"/>
        <v>337391.89189189189</v>
      </c>
    </row>
    <row r="76" spans="1:24">
      <c r="A76" s="120" t="s">
        <v>384</v>
      </c>
      <c r="B76" s="120">
        <v>3710</v>
      </c>
      <c r="C76" s="120" t="s">
        <v>183</v>
      </c>
      <c r="D76" s="121">
        <v>62</v>
      </c>
      <c r="E76" s="121">
        <v>8042</v>
      </c>
      <c r="F76" s="121">
        <v>390</v>
      </c>
      <c r="G76" s="121">
        <v>102860</v>
      </c>
      <c r="H76" s="121">
        <v>9698</v>
      </c>
      <c r="I76" s="121">
        <v>9698</v>
      </c>
      <c r="J76" s="121">
        <v>8788</v>
      </c>
      <c r="K76" s="121">
        <v>-80</v>
      </c>
      <c r="L76" s="121">
        <v>80637</v>
      </c>
      <c r="M76" s="121">
        <v>11809</v>
      </c>
      <c r="N76" s="121">
        <v>11809</v>
      </c>
      <c r="O76" s="121">
        <f t="shared" si="3"/>
        <v>129709.67741935485</v>
      </c>
      <c r="P76" s="121">
        <f t="shared" si="3"/>
        <v>6290.322580645161</v>
      </c>
      <c r="Q76" s="121">
        <f t="shared" si="3"/>
        <v>1659032.2580645161</v>
      </c>
      <c r="R76" s="121">
        <f t="shared" si="3"/>
        <v>156419.35483870967</v>
      </c>
      <c r="S76" s="121">
        <f t="shared" si="3"/>
        <v>156419.35483870967</v>
      </c>
      <c r="T76" s="121">
        <f t="shared" si="3"/>
        <v>141741.93548387097</v>
      </c>
      <c r="U76" s="121">
        <f t="shared" si="3"/>
        <v>-1290.3225806451612</v>
      </c>
      <c r="V76" s="121">
        <f t="shared" si="3"/>
        <v>1300596.7741935484</v>
      </c>
      <c r="W76" s="121">
        <f t="shared" si="3"/>
        <v>190467.74193548388</v>
      </c>
      <c r="X76" s="121">
        <f t="shared" si="3"/>
        <v>190467.74193548388</v>
      </c>
    </row>
    <row r="77" spans="1:24">
      <c r="A77" s="29" t="s">
        <v>385</v>
      </c>
      <c r="B77" s="29">
        <v>3506</v>
      </c>
      <c r="C77" s="29" t="s">
        <v>179</v>
      </c>
      <c r="D77" s="122">
        <v>58</v>
      </c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</row>
    <row r="78" spans="1:24">
      <c r="A78" s="120" t="s">
        <v>386</v>
      </c>
      <c r="B78" s="120">
        <v>6611</v>
      </c>
      <c r="C78" s="120" t="s">
        <v>215</v>
      </c>
      <c r="D78" s="121">
        <v>55</v>
      </c>
      <c r="E78" s="121">
        <v>18840.999999999996</v>
      </c>
      <c r="F78" s="121">
        <v>-14.099999999999909</v>
      </c>
      <c r="G78" s="121">
        <v>96185.9</v>
      </c>
      <c r="H78" s="121">
        <v>4266.8</v>
      </c>
      <c r="I78" s="121">
        <v>4266.8</v>
      </c>
      <c r="J78" s="121">
        <v>18840.999999999996</v>
      </c>
      <c r="K78" s="121">
        <v>-14.099999999999909</v>
      </c>
      <c r="L78" s="121">
        <v>96185.9</v>
      </c>
      <c r="M78" s="121">
        <v>4266.8</v>
      </c>
      <c r="N78" s="121">
        <v>4266.8</v>
      </c>
      <c r="O78" s="121">
        <f t="shared" ref="O78:X79" si="4">(E78/$D78)*1000</f>
        <v>342563.63636363629</v>
      </c>
      <c r="P78" s="121">
        <f t="shared" si="4"/>
        <v>-256.36363636363467</v>
      </c>
      <c r="Q78" s="121">
        <f t="shared" si="4"/>
        <v>1748834.5454545454</v>
      </c>
      <c r="R78" s="121">
        <f t="shared" si="4"/>
        <v>77578.181818181823</v>
      </c>
      <c r="S78" s="121">
        <f t="shared" si="4"/>
        <v>77578.181818181823</v>
      </c>
      <c r="T78" s="121">
        <f t="shared" si="4"/>
        <v>342563.63636363629</v>
      </c>
      <c r="U78" s="121">
        <f t="shared" si="4"/>
        <v>-256.36363636363467</v>
      </c>
      <c r="V78" s="121">
        <f t="shared" si="4"/>
        <v>1748834.5454545454</v>
      </c>
      <c r="W78" s="121">
        <f t="shared" si="4"/>
        <v>77578.181818181823</v>
      </c>
      <c r="X78" s="121">
        <f t="shared" si="4"/>
        <v>77578.181818181823</v>
      </c>
    </row>
    <row r="79" spans="1:24">
      <c r="A79" s="29" t="s">
        <v>387</v>
      </c>
      <c r="B79" s="29">
        <v>4901</v>
      </c>
      <c r="C79" s="29" t="s">
        <v>194</v>
      </c>
      <c r="D79" s="122">
        <v>40</v>
      </c>
      <c r="E79" s="122">
        <v>13208</v>
      </c>
      <c r="F79" s="122">
        <v>10456</v>
      </c>
      <c r="G79" s="122">
        <v>100882</v>
      </c>
      <c r="H79" s="122">
        <v>11813</v>
      </c>
      <c r="I79" s="122">
        <v>11813</v>
      </c>
      <c r="J79" s="122">
        <v>13937</v>
      </c>
      <c r="K79" s="122">
        <v>7738</v>
      </c>
      <c r="L79" s="122">
        <v>100544</v>
      </c>
      <c r="M79" s="122">
        <v>11813</v>
      </c>
      <c r="N79" s="122">
        <v>11813</v>
      </c>
      <c r="O79" s="122">
        <f t="shared" si="4"/>
        <v>330200</v>
      </c>
      <c r="P79" s="122">
        <f t="shared" si="4"/>
        <v>261399.99999999997</v>
      </c>
      <c r="Q79" s="122">
        <f t="shared" si="4"/>
        <v>2522050</v>
      </c>
      <c r="R79" s="122">
        <f t="shared" si="4"/>
        <v>295325</v>
      </c>
      <c r="S79" s="122">
        <f t="shared" si="4"/>
        <v>295325</v>
      </c>
      <c r="T79" s="122">
        <f t="shared" si="4"/>
        <v>348425</v>
      </c>
      <c r="U79" s="122">
        <f t="shared" si="4"/>
        <v>193450</v>
      </c>
      <c r="V79" s="122">
        <f t="shared" si="4"/>
        <v>2513600</v>
      </c>
      <c r="W79" s="122">
        <f t="shared" si="4"/>
        <v>295325</v>
      </c>
      <c r="X79" s="122">
        <f t="shared" si="4"/>
        <v>295325</v>
      </c>
    </row>
    <row r="80" spans="1:2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122"/>
      <c r="P80" s="122"/>
      <c r="Q80" s="122"/>
      <c r="R80" s="122"/>
      <c r="S80" s="122"/>
      <c r="T80" s="122"/>
      <c r="U80" s="122"/>
      <c r="V80" s="122"/>
      <c r="W80" s="122"/>
      <c r="X80" s="122"/>
    </row>
    <row r="81" spans="1:24">
      <c r="A81" s="29"/>
      <c r="B81" s="29"/>
      <c r="C81" s="29"/>
      <c r="D81" s="123">
        <f t="shared" ref="D81:N81" si="5">SUM(D8:D79)</f>
        <v>356991</v>
      </c>
      <c r="E81" s="123">
        <f t="shared" si="5"/>
        <v>38013839.199999996</v>
      </c>
      <c r="F81" s="123">
        <f t="shared" si="5"/>
        <v>-41333343.200000003</v>
      </c>
      <c r="G81" s="123">
        <f t="shared" si="5"/>
        <v>602051017.49999988</v>
      </c>
      <c r="H81" s="123">
        <f t="shared" si="5"/>
        <v>258220910.70000002</v>
      </c>
      <c r="I81" s="123">
        <f t="shared" si="5"/>
        <v>355235813.40000004</v>
      </c>
      <c r="J81" s="123">
        <f t="shared" si="5"/>
        <v>77070078.200000003</v>
      </c>
      <c r="K81" s="123">
        <f t="shared" si="5"/>
        <v>-71711100.299999997</v>
      </c>
      <c r="L81" s="123">
        <f t="shared" si="5"/>
        <v>1161282012.0999999</v>
      </c>
      <c r="M81" s="123">
        <f t="shared" si="5"/>
        <v>516561534.69999993</v>
      </c>
      <c r="N81" s="123">
        <f t="shared" si="5"/>
        <v>634055899.60000002</v>
      </c>
      <c r="O81" s="123">
        <f t="shared" ref="O81:X81" si="6">(E81/$D81)*1000</f>
        <v>106484.02676818182</v>
      </c>
      <c r="P81" s="123">
        <f t="shared" si="6"/>
        <v>-115782.5917179985</v>
      </c>
      <c r="Q81" s="123">
        <f t="shared" si="6"/>
        <v>1686459.9317629852</v>
      </c>
      <c r="R81" s="123">
        <f t="shared" si="6"/>
        <v>723326.10822121566</v>
      </c>
      <c r="S81" s="123">
        <f t="shared" si="6"/>
        <v>995083.38697614241</v>
      </c>
      <c r="T81" s="123">
        <f t="shared" si="6"/>
        <v>215888.01454378403</v>
      </c>
      <c r="U81" s="123">
        <f t="shared" si="6"/>
        <v>-200876.49352504683</v>
      </c>
      <c r="V81" s="123">
        <f t="shared" si="6"/>
        <v>3252972.7979136729</v>
      </c>
      <c r="W81" s="123">
        <f t="shared" si="6"/>
        <v>1446987.5562689253</v>
      </c>
      <c r="X81" s="123">
        <f t="shared" si="6"/>
        <v>1776111.7215840176</v>
      </c>
    </row>
    <row r="82" spans="1:2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</sheetData>
  <mergeCells count="2">
    <mergeCell ref="O4:S4"/>
    <mergeCell ref="T4:X4"/>
  </mergeCells>
  <hyperlinks>
    <hyperlink ref="C1" location="Efnisyfirlit!A1" display="Efnisyfirlit" xr:uid="{142B7B0B-A50E-4CCB-8C6F-C6568CED8D7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35F1-A6BC-4F43-A3F7-091C284BE46A}">
  <dimension ref="A1:I81"/>
  <sheetViews>
    <sheetView workbookViewId="0">
      <selection activeCell="B1" sqref="B1"/>
    </sheetView>
  </sheetViews>
  <sheetFormatPr defaultRowHeight="14.4"/>
  <cols>
    <col min="1" max="1" width="5.6640625" customWidth="1"/>
    <col min="2" max="2" width="22.88671875" customWidth="1"/>
    <col min="3" max="3" width="9.33203125" hidden="1" customWidth="1"/>
    <col min="4" max="4" width="11" customWidth="1"/>
    <col min="5" max="5" width="13" customWidth="1"/>
    <col min="6" max="7" width="12" customWidth="1"/>
    <col min="8" max="8" width="11.5546875" customWidth="1"/>
    <col min="9" max="9" width="14.33203125" customWidth="1"/>
  </cols>
  <sheetData>
    <row r="1" spans="1:9">
      <c r="B1" s="298" t="s">
        <v>1290</v>
      </c>
    </row>
    <row r="2" spans="1:9" ht="15.6">
      <c r="A2" s="3" t="s">
        <v>437</v>
      </c>
      <c r="B2" s="16"/>
      <c r="C2" s="16"/>
      <c r="D2" s="59"/>
      <c r="E2" s="17"/>
      <c r="F2" s="17"/>
      <c r="G2" s="17"/>
      <c r="H2" s="17"/>
      <c r="I2" s="17"/>
    </row>
    <row r="3" spans="1:9">
      <c r="A3" s="17"/>
      <c r="B3" s="17"/>
      <c r="C3" s="17"/>
      <c r="D3" s="17"/>
      <c r="E3" s="17"/>
      <c r="F3" s="17"/>
      <c r="G3" s="17"/>
      <c r="H3" s="17"/>
      <c r="I3" s="17"/>
    </row>
    <row r="4" spans="1:9">
      <c r="A4" s="36"/>
      <c r="B4" s="41" t="s">
        <v>438</v>
      </c>
      <c r="C4" s="17"/>
      <c r="D4" s="35" t="s">
        <v>439</v>
      </c>
      <c r="E4" s="35" t="s">
        <v>440</v>
      </c>
      <c r="F4" s="35" t="s">
        <v>440</v>
      </c>
      <c r="G4" s="35" t="s">
        <v>440</v>
      </c>
      <c r="H4" s="35" t="s">
        <v>440</v>
      </c>
      <c r="I4" s="35"/>
    </row>
    <row r="5" spans="1:9">
      <c r="A5" s="36"/>
      <c r="B5" s="36"/>
      <c r="C5" s="17"/>
      <c r="D5" s="85" t="s">
        <v>441</v>
      </c>
      <c r="E5" s="85" t="s">
        <v>442</v>
      </c>
      <c r="F5" s="85" t="s">
        <v>443</v>
      </c>
      <c r="G5" s="85" t="s">
        <v>444</v>
      </c>
      <c r="H5" s="85" t="s">
        <v>445</v>
      </c>
      <c r="I5" s="85"/>
    </row>
    <row r="6" spans="1:9">
      <c r="A6" s="59" t="s">
        <v>446</v>
      </c>
      <c r="B6" s="49" t="s">
        <v>447</v>
      </c>
      <c r="C6" s="17" t="s">
        <v>389</v>
      </c>
      <c r="D6" s="40" t="s">
        <v>448</v>
      </c>
      <c r="E6" s="40" t="s">
        <v>449</v>
      </c>
      <c r="F6" s="40" t="s">
        <v>450</v>
      </c>
      <c r="G6" s="40" t="s">
        <v>451</v>
      </c>
      <c r="H6" s="40" t="s">
        <v>452</v>
      </c>
      <c r="I6" s="40" t="s">
        <v>453</v>
      </c>
    </row>
    <row r="8" spans="1:9">
      <c r="A8" s="137">
        <v>0</v>
      </c>
      <c r="B8" s="120" t="s">
        <v>19</v>
      </c>
      <c r="C8" s="121">
        <v>128793</v>
      </c>
      <c r="D8" s="138">
        <v>0.1452</v>
      </c>
      <c r="E8" s="121">
        <v>86453933.055999994</v>
      </c>
      <c r="F8" s="121">
        <v>10479264.612848485</v>
      </c>
      <c r="G8" s="121">
        <f>E8-F8</f>
        <v>75974668.443151504</v>
      </c>
      <c r="H8" s="121">
        <f>(E8/C8)*1000</f>
        <v>671262.6699898286</v>
      </c>
      <c r="I8" s="121">
        <f>E8/D8</f>
        <v>595412762.09366393</v>
      </c>
    </row>
    <row r="9" spans="1:9">
      <c r="A9" s="29">
        <v>1000</v>
      </c>
      <c r="B9" s="29" t="s">
        <v>167</v>
      </c>
      <c r="C9" s="122">
        <v>36975</v>
      </c>
      <c r="D9" s="139">
        <v>0.14480000000000001</v>
      </c>
      <c r="E9" s="122">
        <v>25403556.526999999</v>
      </c>
      <c r="F9" s="122">
        <v>3087725.1027292814</v>
      </c>
      <c r="G9" s="122">
        <f t="shared" ref="G9:G72" si="0">E9-F9</f>
        <v>22315831.424270719</v>
      </c>
      <c r="H9" s="122">
        <f t="shared" ref="H9:H72" si="1">(E9/C9)*1000</f>
        <v>687046.82966869511</v>
      </c>
      <c r="I9" s="122">
        <f t="shared" ref="I9:I72" si="2">E9/D9</f>
        <v>175438926.29143643</v>
      </c>
    </row>
    <row r="10" spans="1:9">
      <c r="A10" s="137">
        <v>1100</v>
      </c>
      <c r="B10" s="120" t="s">
        <v>168</v>
      </c>
      <c r="C10" s="121">
        <v>4664</v>
      </c>
      <c r="D10" s="138">
        <v>0.13699999999999998</v>
      </c>
      <c r="E10" s="121">
        <v>3371223.1460000002</v>
      </c>
      <c r="F10" s="121">
        <v>433091.44065401464</v>
      </c>
      <c r="G10" s="121">
        <f t="shared" si="0"/>
        <v>2938131.7053459855</v>
      </c>
      <c r="H10" s="121">
        <f t="shared" si="1"/>
        <v>722817.99871355062</v>
      </c>
      <c r="I10" s="121">
        <f t="shared" si="2"/>
        <v>24607468.218978107</v>
      </c>
    </row>
    <row r="11" spans="1:9">
      <c r="A11" s="29">
        <v>1300</v>
      </c>
      <c r="B11" s="29" t="s">
        <v>169</v>
      </c>
      <c r="C11" s="122">
        <v>16299</v>
      </c>
      <c r="D11" s="139">
        <v>0.13699999999999998</v>
      </c>
      <c r="E11" s="122">
        <v>11563121.601</v>
      </c>
      <c r="F11" s="122">
        <v>1485481.3151649637</v>
      </c>
      <c r="G11" s="122">
        <f t="shared" si="0"/>
        <v>10077640.285835035</v>
      </c>
      <c r="H11" s="122">
        <f t="shared" si="1"/>
        <v>709437.4870237438</v>
      </c>
      <c r="I11" s="122">
        <f t="shared" si="2"/>
        <v>84402347.452554747</v>
      </c>
    </row>
    <row r="12" spans="1:9">
      <c r="A12" s="137">
        <v>1400</v>
      </c>
      <c r="B12" s="120" t="s">
        <v>170</v>
      </c>
      <c r="C12" s="121">
        <v>29799</v>
      </c>
      <c r="D12" s="138">
        <v>0.14480000000000001</v>
      </c>
      <c r="E12" s="121">
        <v>19381631.416000001</v>
      </c>
      <c r="F12" s="121">
        <v>2355778.4041546956</v>
      </c>
      <c r="G12" s="121">
        <f t="shared" si="0"/>
        <v>17025853.011845306</v>
      </c>
      <c r="H12" s="121">
        <f t="shared" si="1"/>
        <v>650412.14188395592</v>
      </c>
      <c r="I12" s="121">
        <f t="shared" si="2"/>
        <v>133851045.69060773</v>
      </c>
    </row>
    <row r="13" spans="1:9">
      <c r="A13" s="29">
        <v>1604</v>
      </c>
      <c r="B13" s="29" t="s">
        <v>171</v>
      </c>
      <c r="C13" s="122">
        <v>11463</v>
      </c>
      <c r="D13" s="139">
        <v>0.14480000000000001</v>
      </c>
      <c r="E13" s="122">
        <v>7175846.1310000001</v>
      </c>
      <c r="F13" s="122">
        <v>872202.29216574575</v>
      </c>
      <c r="G13" s="122">
        <f t="shared" si="0"/>
        <v>6303643.8388342541</v>
      </c>
      <c r="H13" s="122">
        <f t="shared" si="1"/>
        <v>626000.70932565641</v>
      </c>
      <c r="I13" s="122">
        <f t="shared" si="2"/>
        <v>49556948.418508284</v>
      </c>
    </row>
    <row r="14" spans="1:9">
      <c r="A14" s="137">
        <v>1606</v>
      </c>
      <c r="B14" s="120" t="s">
        <v>172</v>
      </c>
      <c r="C14" s="121">
        <v>238</v>
      </c>
      <c r="D14" s="138">
        <v>0.13730000000000001</v>
      </c>
      <c r="E14" s="121">
        <v>157255.57500000001</v>
      </c>
      <c r="F14" s="121">
        <v>20158.034377276039</v>
      </c>
      <c r="G14" s="121">
        <f t="shared" si="0"/>
        <v>137097.54062272399</v>
      </c>
      <c r="H14" s="121">
        <f t="shared" si="1"/>
        <v>660737.71008403366</v>
      </c>
      <c r="I14" s="121">
        <f t="shared" si="2"/>
        <v>1145342.8623452294</v>
      </c>
    </row>
    <row r="15" spans="1:9">
      <c r="A15" s="29">
        <v>2000</v>
      </c>
      <c r="B15" s="29" t="s">
        <v>173</v>
      </c>
      <c r="C15" s="122">
        <v>18920</v>
      </c>
      <c r="D15" s="139">
        <v>0.1452</v>
      </c>
      <c r="E15" s="122">
        <v>11440474.225</v>
      </c>
      <c r="F15" s="122">
        <v>1386724.1484848484</v>
      </c>
      <c r="G15" s="122">
        <f t="shared" si="0"/>
        <v>10053750.076515151</v>
      </c>
      <c r="H15" s="122">
        <f t="shared" si="1"/>
        <v>604676.22753699787</v>
      </c>
      <c r="I15" s="122">
        <f t="shared" si="2"/>
        <v>78791144.800275475</v>
      </c>
    </row>
    <row r="16" spans="1:9">
      <c r="A16" s="137">
        <v>2300</v>
      </c>
      <c r="B16" s="120" t="s">
        <v>454</v>
      </c>
      <c r="C16" s="121">
        <v>3427</v>
      </c>
      <c r="D16" s="138">
        <v>0.1399</v>
      </c>
      <c r="E16" s="121">
        <v>1992126.7720000001</v>
      </c>
      <c r="F16" s="121">
        <v>250617.80691350964</v>
      </c>
      <c r="G16" s="121">
        <f t="shared" si="0"/>
        <v>1741508.9650864904</v>
      </c>
      <c r="H16" s="121">
        <f t="shared" si="1"/>
        <v>581303.4058943683</v>
      </c>
      <c r="I16" s="121">
        <f t="shared" si="2"/>
        <v>14239648.120085776</v>
      </c>
    </row>
    <row r="17" spans="1:9">
      <c r="A17" s="29">
        <v>2506</v>
      </c>
      <c r="B17" s="29" t="s">
        <v>177</v>
      </c>
      <c r="C17" s="122">
        <v>1286</v>
      </c>
      <c r="D17" s="139">
        <v>0.1452</v>
      </c>
      <c r="E17" s="122">
        <v>762801.40899999999</v>
      </c>
      <c r="F17" s="122">
        <v>92460.776848484849</v>
      </c>
      <c r="G17" s="122">
        <f t="shared" si="0"/>
        <v>670340.63215151511</v>
      </c>
      <c r="H17" s="122">
        <f t="shared" si="1"/>
        <v>593158.17185069993</v>
      </c>
      <c r="I17" s="122">
        <f t="shared" si="2"/>
        <v>5253453.230027548</v>
      </c>
    </row>
    <row r="18" spans="1:9">
      <c r="A18" s="137">
        <v>2510</v>
      </c>
      <c r="B18" s="120" t="s">
        <v>294</v>
      </c>
      <c r="C18" s="121">
        <v>3480</v>
      </c>
      <c r="D18" s="138">
        <v>0.1452</v>
      </c>
      <c r="E18" s="121">
        <v>2063572.675</v>
      </c>
      <c r="F18" s="121">
        <v>250130.02121212124</v>
      </c>
      <c r="G18" s="121">
        <f t="shared" si="0"/>
        <v>1813442.6537878788</v>
      </c>
      <c r="H18" s="121">
        <f t="shared" si="1"/>
        <v>592980.65373563219</v>
      </c>
      <c r="I18" s="121">
        <f t="shared" si="2"/>
        <v>14211933.023415979</v>
      </c>
    </row>
    <row r="19" spans="1:9">
      <c r="A19" s="29">
        <v>3000</v>
      </c>
      <c r="B19" s="29" t="s">
        <v>178</v>
      </c>
      <c r="C19" s="122">
        <v>7411</v>
      </c>
      <c r="D19" s="139">
        <v>0.1452</v>
      </c>
      <c r="E19" s="122">
        <v>4755399.7850000001</v>
      </c>
      <c r="F19" s="122">
        <v>576412.0951515151</v>
      </c>
      <c r="G19" s="122">
        <f t="shared" si="0"/>
        <v>4178987.6898484849</v>
      </c>
      <c r="H19" s="122">
        <f t="shared" si="1"/>
        <v>641667.7621103765</v>
      </c>
      <c r="I19" s="122">
        <f t="shared" si="2"/>
        <v>32750687.224517908</v>
      </c>
    </row>
    <row r="20" spans="1:9">
      <c r="A20" s="137">
        <v>3506</v>
      </c>
      <c r="B20" s="120" t="s">
        <v>179</v>
      </c>
      <c r="C20" s="121">
        <v>58</v>
      </c>
      <c r="D20" s="138">
        <v>0.1244</v>
      </c>
      <c r="E20" s="121">
        <v>33365.758999999998</v>
      </c>
      <c r="F20" s="121">
        <v>4720.5575434083603</v>
      </c>
      <c r="G20" s="121">
        <f t="shared" si="0"/>
        <v>28645.20145659164</v>
      </c>
      <c r="H20" s="121">
        <f t="shared" si="1"/>
        <v>575271.70689655165</v>
      </c>
      <c r="I20" s="121">
        <f t="shared" si="2"/>
        <v>268213.49678456591</v>
      </c>
    </row>
    <row r="21" spans="1:9">
      <c r="A21" s="29">
        <v>3511</v>
      </c>
      <c r="B21" s="29" t="s">
        <v>180</v>
      </c>
      <c r="C21" s="122">
        <v>638</v>
      </c>
      <c r="D21" s="139">
        <v>0.13140000000000002</v>
      </c>
      <c r="E21" s="122">
        <v>388590.66499999998</v>
      </c>
      <c r="F21" s="122">
        <v>52048.673546423131</v>
      </c>
      <c r="G21" s="122">
        <f t="shared" si="0"/>
        <v>336541.99145357683</v>
      </c>
      <c r="H21" s="122">
        <f t="shared" si="1"/>
        <v>609076.27742946707</v>
      </c>
      <c r="I21" s="122">
        <f t="shared" si="2"/>
        <v>2957310.9969558595</v>
      </c>
    </row>
    <row r="22" spans="1:9">
      <c r="A22" s="137">
        <v>3609</v>
      </c>
      <c r="B22" s="120" t="s">
        <v>181</v>
      </c>
      <c r="C22" s="121">
        <v>3807</v>
      </c>
      <c r="D22" s="138">
        <v>0.1452</v>
      </c>
      <c r="E22" s="121">
        <v>2210773.4920000001</v>
      </c>
      <c r="F22" s="121">
        <v>267972.54448484851</v>
      </c>
      <c r="G22" s="121">
        <f t="shared" si="0"/>
        <v>1942800.9475151515</v>
      </c>
      <c r="H22" s="121">
        <f t="shared" si="1"/>
        <v>580712.76385605463</v>
      </c>
      <c r="I22" s="121">
        <f t="shared" si="2"/>
        <v>15225712.754820937</v>
      </c>
    </row>
    <row r="23" spans="1:9">
      <c r="A23" s="29">
        <v>3709</v>
      </c>
      <c r="B23" s="29" t="s">
        <v>182</v>
      </c>
      <c r="C23" s="122">
        <v>866</v>
      </c>
      <c r="D23" s="139">
        <v>0.1452</v>
      </c>
      <c r="E23" s="122">
        <v>527556.19999999995</v>
      </c>
      <c r="F23" s="122">
        <v>63946.206060606055</v>
      </c>
      <c r="G23" s="122">
        <f t="shared" si="0"/>
        <v>463609.9939393939</v>
      </c>
      <c r="H23" s="122">
        <f t="shared" si="1"/>
        <v>609187.29792147805</v>
      </c>
      <c r="I23" s="122">
        <f t="shared" si="2"/>
        <v>3633307.1625344353</v>
      </c>
    </row>
    <row r="24" spans="1:9">
      <c r="A24" s="137">
        <v>3710</v>
      </c>
      <c r="B24" s="120" t="s">
        <v>183</v>
      </c>
      <c r="C24" s="121">
        <v>62</v>
      </c>
      <c r="D24" s="138">
        <v>0.1452</v>
      </c>
      <c r="E24" s="121">
        <v>29679.252</v>
      </c>
      <c r="F24" s="121">
        <v>3597.485090909091</v>
      </c>
      <c r="G24" s="121">
        <f t="shared" si="0"/>
        <v>26081.766909090911</v>
      </c>
      <c r="H24" s="121">
        <f t="shared" si="1"/>
        <v>478697.61290322582</v>
      </c>
      <c r="I24" s="121">
        <f t="shared" si="2"/>
        <v>204402.5619834711</v>
      </c>
    </row>
    <row r="25" spans="1:9">
      <c r="A25" s="29">
        <v>3711</v>
      </c>
      <c r="B25" s="29" t="s">
        <v>184</v>
      </c>
      <c r="C25" s="122">
        <v>1201</v>
      </c>
      <c r="D25" s="139">
        <v>0.14369999999999999</v>
      </c>
      <c r="E25" s="122">
        <v>727286.571</v>
      </c>
      <c r="F25" s="122">
        <v>89076.156225469735</v>
      </c>
      <c r="G25" s="122">
        <f t="shared" si="0"/>
        <v>638210.41477453022</v>
      </c>
      <c r="H25" s="122">
        <f t="shared" si="1"/>
        <v>605567.50291423814</v>
      </c>
      <c r="I25" s="122">
        <f t="shared" si="2"/>
        <v>5061145.2400835073</v>
      </c>
    </row>
    <row r="26" spans="1:9">
      <c r="A26" s="137">
        <v>3713</v>
      </c>
      <c r="B26" s="120" t="s">
        <v>185</v>
      </c>
      <c r="C26" s="121">
        <v>117</v>
      </c>
      <c r="D26" s="138">
        <v>0.14480000000000001</v>
      </c>
      <c r="E26" s="121">
        <v>62307.036</v>
      </c>
      <c r="F26" s="121">
        <v>7573.2308950276247</v>
      </c>
      <c r="G26" s="121">
        <f t="shared" si="0"/>
        <v>54733.805104972373</v>
      </c>
      <c r="H26" s="121">
        <f t="shared" si="1"/>
        <v>532538.76923076925</v>
      </c>
      <c r="I26" s="121">
        <f t="shared" si="2"/>
        <v>430297.20994475135</v>
      </c>
    </row>
    <row r="27" spans="1:9">
      <c r="A27" s="29">
        <v>3714</v>
      </c>
      <c r="B27" s="29" t="s">
        <v>186</v>
      </c>
      <c r="C27" s="122">
        <v>1674</v>
      </c>
      <c r="D27" s="139">
        <v>0.1452</v>
      </c>
      <c r="E27" s="122">
        <v>1094693.412</v>
      </c>
      <c r="F27" s="122">
        <v>132690.11054545458</v>
      </c>
      <c r="G27" s="122">
        <f t="shared" si="0"/>
        <v>962003.30145454546</v>
      </c>
      <c r="H27" s="122">
        <f t="shared" si="1"/>
        <v>653938.71684587817</v>
      </c>
      <c r="I27" s="122">
        <f t="shared" si="2"/>
        <v>7539210.8264462817</v>
      </c>
    </row>
    <row r="28" spans="1:9">
      <c r="A28" s="137">
        <v>3811</v>
      </c>
      <c r="B28" s="120" t="s">
        <v>187</v>
      </c>
      <c r="C28" s="121">
        <v>673</v>
      </c>
      <c r="D28" s="138">
        <v>0.1452</v>
      </c>
      <c r="E28" s="121">
        <v>340266.37699999998</v>
      </c>
      <c r="F28" s="121">
        <v>41244.409333333329</v>
      </c>
      <c r="G28" s="121">
        <f t="shared" si="0"/>
        <v>299021.96766666666</v>
      </c>
      <c r="H28" s="121">
        <f t="shared" si="1"/>
        <v>505596.39970282314</v>
      </c>
      <c r="I28" s="121">
        <f t="shared" si="2"/>
        <v>2343432.3484848486</v>
      </c>
    </row>
    <row r="29" spans="1:9">
      <c r="A29" s="29">
        <v>4100</v>
      </c>
      <c r="B29" s="29" t="s">
        <v>188</v>
      </c>
      <c r="C29" s="122">
        <v>953</v>
      </c>
      <c r="D29" s="139">
        <v>0.1452</v>
      </c>
      <c r="E29" s="122">
        <v>593979.32799999998</v>
      </c>
      <c r="F29" s="122">
        <v>71997.494303030311</v>
      </c>
      <c r="G29" s="122">
        <f t="shared" si="0"/>
        <v>521981.83369696967</v>
      </c>
      <c r="H29" s="122">
        <f t="shared" si="1"/>
        <v>623273.16684155306</v>
      </c>
      <c r="I29" s="122">
        <f t="shared" si="2"/>
        <v>4090766.7217630856</v>
      </c>
    </row>
    <row r="30" spans="1:9">
      <c r="A30" s="137">
        <v>4200</v>
      </c>
      <c r="B30" s="120" t="s">
        <v>189</v>
      </c>
      <c r="C30" s="121">
        <v>3800</v>
      </c>
      <c r="D30" s="138">
        <v>0.1452</v>
      </c>
      <c r="E30" s="121">
        <v>2387427.5469999998</v>
      </c>
      <c r="F30" s="121">
        <v>289385.15721212124</v>
      </c>
      <c r="G30" s="121">
        <f t="shared" si="0"/>
        <v>2098042.3897878784</v>
      </c>
      <c r="H30" s="121">
        <f t="shared" si="1"/>
        <v>628270.40710526309</v>
      </c>
      <c r="I30" s="121">
        <f t="shared" si="2"/>
        <v>16442338.477961432</v>
      </c>
    </row>
    <row r="31" spans="1:9">
      <c r="A31" s="29">
        <v>4502</v>
      </c>
      <c r="B31" s="29" t="s">
        <v>190</v>
      </c>
      <c r="C31" s="122">
        <v>258</v>
      </c>
      <c r="D31" s="139">
        <v>0.1452</v>
      </c>
      <c r="E31" s="122">
        <v>139281.24799999999</v>
      </c>
      <c r="F31" s="122">
        <v>16882.575515151515</v>
      </c>
      <c r="G31" s="122">
        <f t="shared" si="0"/>
        <v>122398.67248484847</v>
      </c>
      <c r="H31" s="122">
        <f t="shared" si="1"/>
        <v>539849.79844961246</v>
      </c>
      <c r="I31" s="122">
        <f t="shared" si="2"/>
        <v>959237.24517906329</v>
      </c>
    </row>
    <row r="32" spans="1:9">
      <c r="A32" s="137">
        <v>4604</v>
      </c>
      <c r="B32" s="120" t="s">
        <v>191</v>
      </c>
      <c r="C32" s="121">
        <v>258</v>
      </c>
      <c r="D32" s="138">
        <v>0.1452</v>
      </c>
      <c r="E32" s="121">
        <v>162105.435</v>
      </c>
      <c r="F32" s="121">
        <v>19649.143636363639</v>
      </c>
      <c r="G32" s="121">
        <f t="shared" si="0"/>
        <v>142456.29136363635</v>
      </c>
      <c r="H32" s="121">
        <f t="shared" si="1"/>
        <v>628315.63953488378</v>
      </c>
      <c r="I32" s="121">
        <f t="shared" si="2"/>
        <v>1116428.6157024794</v>
      </c>
    </row>
    <row r="33" spans="1:9">
      <c r="A33" s="29">
        <v>4607</v>
      </c>
      <c r="B33" s="29" t="s">
        <v>192</v>
      </c>
      <c r="C33" s="122">
        <v>998</v>
      </c>
      <c r="D33" s="139">
        <v>0.1452</v>
      </c>
      <c r="E33" s="122">
        <v>630961.25600000005</v>
      </c>
      <c r="F33" s="122">
        <v>76480.152242424228</v>
      </c>
      <c r="G33" s="122">
        <f t="shared" si="0"/>
        <v>554481.10375757585</v>
      </c>
      <c r="H33" s="122">
        <f t="shared" si="1"/>
        <v>632225.70741482964</v>
      </c>
      <c r="I33" s="122">
        <f t="shared" si="2"/>
        <v>4345463.195592287</v>
      </c>
    </row>
    <row r="34" spans="1:9">
      <c r="A34" s="137">
        <v>4803</v>
      </c>
      <c r="B34" s="120" t="s">
        <v>193</v>
      </c>
      <c r="C34" s="121">
        <v>204</v>
      </c>
      <c r="D34" s="138">
        <v>0.1452</v>
      </c>
      <c r="E34" s="121">
        <v>113510.47900000001</v>
      </c>
      <c r="F34" s="121">
        <v>13758.845939393939</v>
      </c>
      <c r="G34" s="121">
        <f t="shared" si="0"/>
        <v>99751.633060606066</v>
      </c>
      <c r="H34" s="121">
        <f t="shared" si="1"/>
        <v>556423.91666666674</v>
      </c>
      <c r="I34" s="121">
        <f t="shared" si="2"/>
        <v>781752.61019283754</v>
      </c>
    </row>
    <row r="35" spans="1:9">
      <c r="A35" s="29">
        <v>4901</v>
      </c>
      <c r="B35" s="29" t="s">
        <v>194</v>
      </c>
      <c r="C35" s="122">
        <v>40</v>
      </c>
      <c r="D35" s="139">
        <v>0.1452</v>
      </c>
      <c r="E35" s="122">
        <v>31343.395</v>
      </c>
      <c r="F35" s="122">
        <v>3799.1993939393947</v>
      </c>
      <c r="G35" s="122">
        <f t="shared" si="0"/>
        <v>27544.195606060606</v>
      </c>
      <c r="H35" s="122">
        <f t="shared" si="1"/>
        <v>783584.875</v>
      </c>
      <c r="I35" s="122">
        <f t="shared" si="2"/>
        <v>215863.60192837467</v>
      </c>
    </row>
    <row r="36" spans="1:9">
      <c r="A36" s="137">
        <v>4902</v>
      </c>
      <c r="B36" s="120" t="s">
        <v>195</v>
      </c>
      <c r="C36" s="121">
        <v>103</v>
      </c>
      <c r="D36" s="138">
        <v>0.1452</v>
      </c>
      <c r="E36" s="121">
        <v>68829.115999999995</v>
      </c>
      <c r="F36" s="121">
        <v>8342.9231515151514</v>
      </c>
      <c r="G36" s="121">
        <f t="shared" si="0"/>
        <v>60486.192848484847</v>
      </c>
      <c r="H36" s="121">
        <f t="shared" si="1"/>
        <v>668243.84466019413</v>
      </c>
      <c r="I36" s="121">
        <f t="shared" si="2"/>
        <v>474029.72451790632</v>
      </c>
    </row>
    <row r="37" spans="1:9">
      <c r="A37" s="29">
        <v>4911</v>
      </c>
      <c r="B37" s="29" t="s">
        <v>196</v>
      </c>
      <c r="C37" s="122">
        <v>449</v>
      </c>
      <c r="D37" s="139">
        <v>0.1452</v>
      </c>
      <c r="E37" s="122">
        <v>286473.02899999998</v>
      </c>
      <c r="F37" s="122">
        <v>34724.003515151519</v>
      </c>
      <c r="G37" s="122">
        <f t="shared" si="0"/>
        <v>251749.02548484848</v>
      </c>
      <c r="H37" s="122">
        <f t="shared" si="1"/>
        <v>638024.56347438751</v>
      </c>
      <c r="I37" s="122">
        <f t="shared" si="2"/>
        <v>1972954.7451790632</v>
      </c>
    </row>
    <row r="38" spans="1:9">
      <c r="A38" s="137">
        <v>5200</v>
      </c>
      <c r="B38" s="120" t="s">
        <v>197</v>
      </c>
      <c r="C38" s="121">
        <v>3992</v>
      </c>
      <c r="D38" s="138">
        <v>0.1452</v>
      </c>
      <c r="E38" s="121">
        <v>2393502.051</v>
      </c>
      <c r="F38" s="121">
        <v>290121.46072727273</v>
      </c>
      <c r="G38" s="121">
        <f t="shared" si="0"/>
        <v>2103380.5902727274</v>
      </c>
      <c r="H38" s="121">
        <f t="shared" si="1"/>
        <v>599574.66207414831</v>
      </c>
      <c r="I38" s="121">
        <f t="shared" si="2"/>
        <v>16484173.904958678</v>
      </c>
    </row>
    <row r="39" spans="1:9">
      <c r="A39" s="29">
        <v>5508</v>
      </c>
      <c r="B39" s="29" t="s">
        <v>198</v>
      </c>
      <c r="C39" s="122">
        <v>1181</v>
      </c>
      <c r="D39" s="139">
        <v>0.1452</v>
      </c>
      <c r="E39" s="122">
        <v>669328.04599999997</v>
      </c>
      <c r="F39" s="122">
        <v>81130.672242424247</v>
      </c>
      <c r="G39" s="122">
        <f t="shared" si="0"/>
        <v>588197.37375757576</v>
      </c>
      <c r="H39" s="122">
        <f t="shared" si="1"/>
        <v>566746.86367485183</v>
      </c>
      <c r="I39" s="122">
        <f t="shared" si="2"/>
        <v>4609697.2865013778</v>
      </c>
    </row>
    <row r="40" spans="1:9">
      <c r="A40" s="137">
        <v>5604</v>
      </c>
      <c r="B40" s="120" t="s">
        <v>455</v>
      </c>
      <c r="C40" s="121">
        <v>939</v>
      </c>
      <c r="D40" s="138">
        <v>0.1452</v>
      </c>
      <c r="E40" s="121">
        <v>541771.25300000003</v>
      </c>
      <c r="F40" s="121">
        <v>65669.242787878786</v>
      </c>
      <c r="G40" s="121">
        <f t="shared" si="0"/>
        <v>476102.01021212124</v>
      </c>
      <c r="H40" s="121">
        <f t="shared" si="1"/>
        <v>576966.19062832801</v>
      </c>
      <c r="I40" s="121">
        <f t="shared" si="2"/>
        <v>3731206.9765840224</v>
      </c>
    </row>
    <row r="41" spans="1:9">
      <c r="A41" s="29">
        <v>5609</v>
      </c>
      <c r="B41" s="29" t="s">
        <v>200</v>
      </c>
      <c r="C41" s="122">
        <v>452</v>
      </c>
      <c r="D41" s="139">
        <v>0.1452</v>
      </c>
      <c r="E41" s="122">
        <v>295662.929</v>
      </c>
      <c r="F41" s="122">
        <v>35837.930787878788</v>
      </c>
      <c r="G41" s="122">
        <f t="shared" si="0"/>
        <v>259824.99821212122</v>
      </c>
      <c r="H41" s="122">
        <f t="shared" si="1"/>
        <v>654121.52433628321</v>
      </c>
      <c r="I41" s="122">
        <f t="shared" si="2"/>
        <v>2036246.067493113</v>
      </c>
    </row>
    <row r="42" spans="1:9">
      <c r="A42" s="137">
        <v>5611</v>
      </c>
      <c r="B42" s="120" t="s">
        <v>201</v>
      </c>
      <c r="C42" s="121">
        <v>90</v>
      </c>
      <c r="D42" s="138">
        <v>0.1452</v>
      </c>
      <c r="E42" s="121">
        <v>42015.625</v>
      </c>
      <c r="F42" s="121">
        <v>5092.8030303030309</v>
      </c>
      <c r="G42" s="121">
        <f t="shared" si="0"/>
        <v>36922.821969696968</v>
      </c>
      <c r="H42" s="121">
        <f t="shared" si="1"/>
        <v>466840.27777777775</v>
      </c>
      <c r="I42" s="121">
        <f t="shared" si="2"/>
        <v>289363.80853994493</v>
      </c>
    </row>
    <row r="43" spans="1:9">
      <c r="A43" s="29">
        <v>5612</v>
      </c>
      <c r="B43" s="29" t="s">
        <v>202</v>
      </c>
      <c r="C43" s="122">
        <v>371</v>
      </c>
      <c r="D43" s="139">
        <v>0.1452</v>
      </c>
      <c r="E43" s="122">
        <v>188230.024</v>
      </c>
      <c r="F43" s="122">
        <v>22815.760484848484</v>
      </c>
      <c r="G43" s="122">
        <f t="shared" si="0"/>
        <v>165414.26351515151</v>
      </c>
      <c r="H43" s="122">
        <f t="shared" si="1"/>
        <v>507358.55525606469</v>
      </c>
      <c r="I43" s="122">
        <f t="shared" si="2"/>
        <v>1296350.0275482095</v>
      </c>
    </row>
    <row r="44" spans="1:9">
      <c r="A44" s="137">
        <v>5706</v>
      </c>
      <c r="B44" s="120" t="s">
        <v>203</v>
      </c>
      <c r="C44" s="121">
        <v>202</v>
      </c>
      <c r="D44" s="138">
        <v>0.1452</v>
      </c>
      <c r="E44" s="121">
        <v>90040.308999999994</v>
      </c>
      <c r="F44" s="121">
        <v>10913.97684848485</v>
      </c>
      <c r="G44" s="121">
        <f t="shared" si="0"/>
        <v>79126.332151515147</v>
      </c>
      <c r="H44" s="121">
        <f t="shared" si="1"/>
        <v>445744.10396039597</v>
      </c>
      <c r="I44" s="121">
        <f t="shared" si="2"/>
        <v>620112.32093663909</v>
      </c>
    </row>
    <row r="45" spans="1:9">
      <c r="A45" s="29">
        <v>6000</v>
      </c>
      <c r="B45" s="29" t="s">
        <v>204</v>
      </c>
      <c r="C45" s="122">
        <v>18925</v>
      </c>
      <c r="D45" s="139">
        <v>0.1452</v>
      </c>
      <c r="E45" s="122">
        <v>11450566.415999999</v>
      </c>
      <c r="F45" s="122">
        <v>1387947.4443636364</v>
      </c>
      <c r="G45" s="122">
        <f t="shared" si="0"/>
        <v>10062618.971636362</v>
      </c>
      <c r="H45" s="122">
        <f t="shared" si="1"/>
        <v>605049.74457067368</v>
      </c>
      <c r="I45" s="122">
        <f t="shared" si="2"/>
        <v>78860650.247933879</v>
      </c>
    </row>
    <row r="46" spans="1:9">
      <c r="A46" s="137">
        <v>6100</v>
      </c>
      <c r="B46" s="120" t="s">
        <v>205</v>
      </c>
      <c r="C46" s="121">
        <v>3042</v>
      </c>
      <c r="D46" s="138">
        <v>0.1452</v>
      </c>
      <c r="E46" s="121">
        <v>2091097.4569999999</v>
      </c>
      <c r="F46" s="121">
        <v>253466.35842424244</v>
      </c>
      <c r="G46" s="121">
        <f t="shared" si="0"/>
        <v>1837631.0985757576</v>
      </c>
      <c r="H46" s="121">
        <f t="shared" si="1"/>
        <v>687408.76298487827</v>
      </c>
      <c r="I46" s="121">
        <f t="shared" si="2"/>
        <v>14401497.637741046</v>
      </c>
    </row>
    <row r="47" spans="1:9">
      <c r="A47" s="29">
        <v>6250</v>
      </c>
      <c r="B47" s="29" t="s">
        <v>206</v>
      </c>
      <c r="C47" s="122">
        <v>2007</v>
      </c>
      <c r="D47" s="139">
        <v>0.14480000000000001</v>
      </c>
      <c r="E47" s="122">
        <v>1288045.845</v>
      </c>
      <c r="F47" s="122">
        <v>156558.05850828727</v>
      </c>
      <c r="G47" s="122">
        <f t="shared" si="0"/>
        <v>1131487.7864917128</v>
      </c>
      <c r="H47" s="122">
        <f t="shared" si="1"/>
        <v>641776.70403587446</v>
      </c>
      <c r="I47" s="122">
        <f t="shared" si="2"/>
        <v>8895344.2334254142</v>
      </c>
    </row>
    <row r="48" spans="1:9">
      <c r="A48" s="137">
        <v>6400</v>
      </c>
      <c r="B48" s="120" t="s">
        <v>207</v>
      </c>
      <c r="C48" s="121">
        <v>1905</v>
      </c>
      <c r="D48" s="138">
        <v>0.1452</v>
      </c>
      <c r="E48" s="121">
        <v>1122733.4569999999</v>
      </c>
      <c r="F48" s="121">
        <v>136088.90387878788</v>
      </c>
      <c r="G48" s="121">
        <f t="shared" si="0"/>
        <v>986644.55312121205</v>
      </c>
      <c r="H48" s="121">
        <f t="shared" si="1"/>
        <v>589361.39475065609</v>
      </c>
      <c r="I48" s="121">
        <f t="shared" si="2"/>
        <v>7732324.0840220386</v>
      </c>
    </row>
    <row r="49" spans="1:9">
      <c r="A49" s="29">
        <v>6513</v>
      </c>
      <c r="B49" s="29" t="s">
        <v>208</v>
      </c>
      <c r="C49" s="122">
        <v>1042</v>
      </c>
      <c r="D49" s="139">
        <v>0.1452</v>
      </c>
      <c r="E49" s="122">
        <v>614197.70900000003</v>
      </c>
      <c r="F49" s="122">
        <v>74448.207151515162</v>
      </c>
      <c r="G49" s="122">
        <f t="shared" si="0"/>
        <v>539749.50184848486</v>
      </c>
      <c r="H49" s="122">
        <f t="shared" si="1"/>
        <v>589441.17946257198</v>
      </c>
      <c r="I49" s="122">
        <f t="shared" si="2"/>
        <v>4230011.769972452</v>
      </c>
    </row>
    <row r="50" spans="1:9">
      <c r="A50" s="137">
        <v>6515</v>
      </c>
      <c r="B50" s="120" t="s">
        <v>209</v>
      </c>
      <c r="C50" s="121">
        <v>616</v>
      </c>
      <c r="D50" s="138">
        <v>0.1452</v>
      </c>
      <c r="E50" s="121">
        <v>326627.18699999998</v>
      </c>
      <c r="F50" s="121">
        <v>39591.174181818191</v>
      </c>
      <c r="G50" s="121">
        <f t="shared" si="0"/>
        <v>287036.01281818177</v>
      </c>
      <c r="H50" s="121">
        <f t="shared" si="1"/>
        <v>530238.93993506487</v>
      </c>
      <c r="I50" s="121">
        <f t="shared" si="2"/>
        <v>2249498.5330578513</v>
      </c>
    </row>
    <row r="51" spans="1:9">
      <c r="A51" s="29">
        <v>6601</v>
      </c>
      <c r="B51" s="29" t="s">
        <v>210</v>
      </c>
      <c r="C51" s="122">
        <v>491</v>
      </c>
      <c r="D51" s="139">
        <v>0.1452</v>
      </c>
      <c r="E51" s="122">
        <v>295796.11</v>
      </c>
      <c r="F51" s="122">
        <v>35854.073939393937</v>
      </c>
      <c r="G51" s="122">
        <f t="shared" si="0"/>
        <v>259942.03606060604</v>
      </c>
      <c r="H51" s="122">
        <f t="shared" si="1"/>
        <v>602436.06924643589</v>
      </c>
      <c r="I51" s="122">
        <f t="shared" si="2"/>
        <v>2037163.2920110193</v>
      </c>
    </row>
    <row r="52" spans="1:9">
      <c r="A52" s="137">
        <v>6602</v>
      </c>
      <c r="B52" s="120" t="s">
        <v>213</v>
      </c>
      <c r="C52" s="121">
        <v>371</v>
      </c>
      <c r="D52" s="138">
        <v>0.1452</v>
      </c>
      <c r="E52" s="121">
        <v>237991.51300000001</v>
      </c>
      <c r="F52" s="121">
        <v>28847.456121212126</v>
      </c>
      <c r="G52" s="121">
        <f t="shared" si="0"/>
        <v>209144.05687878787</v>
      </c>
      <c r="H52" s="121">
        <f t="shared" si="1"/>
        <v>641486.55795148248</v>
      </c>
      <c r="I52" s="121">
        <f t="shared" si="2"/>
        <v>1639060.0068870524</v>
      </c>
    </row>
    <row r="53" spans="1:9">
      <c r="A53" s="29">
        <v>6607</v>
      </c>
      <c r="B53" s="29" t="s">
        <v>214</v>
      </c>
      <c r="C53" s="122">
        <v>502</v>
      </c>
      <c r="D53" s="139">
        <v>0.1452</v>
      </c>
      <c r="E53" s="122">
        <v>350482.50900000002</v>
      </c>
      <c r="F53" s="122">
        <v>42482.728363636357</v>
      </c>
      <c r="G53" s="122">
        <f t="shared" si="0"/>
        <v>307999.78063636366</v>
      </c>
      <c r="H53" s="122">
        <f t="shared" si="1"/>
        <v>698172.32868525898</v>
      </c>
      <c r="I53" s="122">
        <f t="shared" si="2"/>
        <v>2413791.3842975209</v>
      </c>
    </row>
    <row r="54" spans="1:9">
      <c r="A54" s="137">
        <v>6611</v>
      </c>
      <c r="B54" s="120" t="s">
        <v>215</v>
      </c>
      <c r="C54" s="121">
        <v>55</v>
      </c>
      <c r="D54" s="138">
        <v>0.14000000000000001</v>
      </c>
      <c r="E54" s="121">
        <v>32720.852999999999</v>
      </c>
      <c r="F54" s="121">
        <v>4113.4786628571428</v>
      </c>
      <c r="G54" s="121">
        <f t="shared" si="0"/>
        <v>28607.374337142857</v>
      </c>
      <c r="H54" s="121">
        <f t="shared" si="1"/>
        <v>594924.6</v>
      </c>
      <c r="I54" s="121">
        <f t="shared" si="2"/>
        <v>233720.37857142853</v>
      </c>
    </row>
    <row r="55" spans="1:9">
      <c r="A55" s="29">
        <v>6612</v>
      </c>
      <c r="B55" s="29" t="s">
        <v>216</v>
      </c>
      <c r="C55" s="122">
        <v>894</v>
      </c>
      <c r="D55" s="139">
        <v>0.1452</v>
      </c>
      <c r="E55" s="122">
        <v>515985.20699999999</v>
      </c>
      <c r="F55" s="122">
        <v>62543.66145454545</v>
      </c>
      <c r="G55" s="122">
        <f t="shared" si="0"/>
        <v>453441.54554545454</v>
      </c>
      <c r="H55" s="122">
        <f t="shared" si="1"/>
        <v>577164.66107382555</v>
      </c>
      <c r="I55" s="122">
        <f t="shared" si="2"/>
        <v>3553617.1280991738</v>
      </c>
    </row>
    <row r="56" spans="1:9">
      <c r="A56" s="137">
        <v>6706</v>
      </c>
      <c r="B56" s="120" t="s">
        <v>217</v>
      </c>
      <c r="C56" s="121">
        <v>91</v>
      </c>
      <c r="D56" s="138">
        <v>0.1452</v>
      </c>
      <c r="E56" s="121">
        <v>52174.544999999998</v>
      </c>
      <c r="F56" s="121">
        <v>6324.1872727272721</v>
      </c>
      <c r="G56" s="121">
        <f t="shared" si="0"/>
        <v>45850.357727272727</v>
      </c>
      <c r="H56" s="121">
        <f t="shared" si="1"/>
        <v>573346.64835164836</v>
      </c>
      <c r="I56" s="121">
        <f t="shared" si="2"/>
        <v>359328.82231404958</v>
      </c>
    </row>
    <row r="57" spans="1:9">
      <c r="A57" s="29">
        <v>6709</v>
      </c>
      <c r="B57" s="29" t="s">
        <v>218</v>
      </c>
      <c r="C57" s="122">
        <v>504</v>
      </c>
      <c r="D57" s="139">
        <v>0.1452</v>
      </c>
      <c r="E57" s="122">
        <v>337357.59299999999</v>
      </c>
      <c r="F57" s="122">
        <v>40891.829454545456</v>
      </c>
      <c r="G57" s="122">
        <f t="shared" si="0"/>
        <v>296465.76354545454</v>
      </c>
      <c r="H57" s="122">
        <f t="shared" si="1"/>
        <v>669360.30357142852</v>
      </c>
      <c r="I57" s="122">
        <f t="shared" si="2"/>
        <v>2323399.4008264462</v>
      </c>
    </row>
    <row r="58" spans="1:9">
      <c r="A58" s="137">
        <v>7000</v>
      </c>
      <c r="B58" s="120" t="s">
        <v>219</v>
      </c>
      <c r="C58" s="121">
        <v>685</v>
      </c>
      <c r="D58" s="138">
        <v>0.1452</v>
      </c>
      <c r="E58" s="121">
        <v>445149.82900000003</v>
      </c>
      <c r="F58" s="121">
        <v>53957.555030303032</v>
      </c>
      <c r="G58" s="121">
        <f t="shared" si="0"/>
        <v>391192.27396969701</v>
      </c>
      <c r="H58" s="121">
        <f t="shared" si="1"/>
        <v>649853.76496350369</v>
      </c>
      <c r="I58" s="121">
        <f t="shared" si="2"/>
        <v>3065770.1721763089</v>
      </c>
    </row>
    <row r="59" spans="1:9">
      <c r="A59" s="29">
        <v>7300</v>
      </c>
      <c r="B59" s="29" t="s">
        <v>220</v>
      </c>
      <c r="C59" s="122">
        <v>5070</v>
      </c>
      <c r="D59" s="139">
        <v>0.1452</v>
      </c>
      <c r="E59" s="122">
        <v>3494755.2779999999</v>
      </c>
      <c r="F59" s="122">
        <v>423606.70036363637</v>
      </c>
      <c r="G59" s="122">
        <f t="shared" si="0"/>
        <v>3071148.5776363635</v>
      </c>
      <c r="H59" s="122">
        <f t="shared" si="1"/>
        <v>689300.84378698224</v>
      </c>
      <c r="I59" s="122">
        <f t="shared" si="2"/>
        <v>24068562.520661157</v>
      </c>
    </row>
    <row r="60" spans="1:9">
      <c r="A60" s="137">
        <v>7502</v>
      </c>
      <c r="B60" s="120" t="s">
        <v>221</v>
      </c>
      <c r="C60" s="121">
        <v>660</v>
      </c>
      <c r="D60" s="138">
        <v>0.1452</v>
      </c>
      <c r="E60" s="121">
        <v>401804.24400000001</v>
      </c>
      <c r="F60" s="121">
        <v>48703.544727272725</v>
      </c>
      <c r="G60" s="121">
        <f t="shared" si="0"/>
        <v>353100.6992727273</v>
      </c>
      <c r="H60" s="121">
        <f t="shared" si="1"/>
        <v>608794.30909090908</v>
      </c>
      <c r="I60" s="121">
        <f t="shared" si="2"/>
        <v>2767246.8595041325</v>
      </c>
    </row>
    <row r="61" spans="1:9">
      <c r="A61" s="29">
        <v>7505</v>
      </c>
      <c r="B61" s="29" t="s">
        <v>222</v>
      </c>
      <c r="C61" s="122">
        <v>74</v>
      </c>
      <c r="D61" s="139">
        <v>0.13200000000000001</v>
      </c>
      <c r="E61" s="122">
        <v>41454.589999999997</v>
      </c>
      <c r="F61" s="122">
        <v>5527.2786666666661</v>
      </c>
      <c r="G61" s="122">
        <f t="shared" si="0"/>
        <v>35927.311333333331</v>
      </c>
      <c r="H61" s="122">
        <f t="shared" si="1"/>
        <v>560197.16216216213</v>
      </c>
      <c r="I61" s="122">
        <f t="shared" si="2"/>
        <v>314049.9242424242</v>
      </c>
    </row>
    <row r="62" spans="1:9">
      <c r="A62" s="137">
        <v>7509</v>
      </c>
      <c r="B62" s="120" t="s">
        <v>223</v>
      </c>
      <c r="C62" s="121">
        <v>109</v>
      </c>
      <c r="D62" s="138">
        <v>0.1452</v>
      </c>
      <c r="E62" s="121">
        <v>61614.449000000001</v>
      </c>
      <c r="F62" s="121">
        <v>7468.4180606060609</v>
      </c>
      <c r="G62" s="121">
        <f t="shared" si="0"/>
        <v>54146.030939393939</v>
      </c>
      <c r="H62" s="121">
        <f t="shared" si="1"/>
        <v>565270.1743119267</v>
      </c>
      <c r="I62" s="121">
        <f t="shared" si="2"/>
        <v>424341.93526170799</v>
      </c>
    </row>
    <row r="63" spans="1:9">
      <c r="A63" s="29">
        <v>7617</v>
      </c>
      <c r="B63" s="29" t="s">
        <v>225</v>
      </c>
      <c r="C63" s="122">
        <v>472</v>
      </c>
      <c r="D63" s="139">
        <v>0.1452</v>
      </c>
      <c r="E63" s="122">
        <v>274647.84999999998</v>
      </c>
      <c r="F63" s="122">
        <v>33290.648484848483</v>
      </c>
      <c r="G63" s="122">
        <f t="shared" si="0"/>
        <v>241357.20151515148</v>
      </c>
      <c r="H63" s="122">
        <f t="shared" si="1"/>
        <v>581881.03813559317</v>
      </c>
      <c r="I63" s="122">
        <f t="shared" si="2"/>
        <v>1891514.1184573001</v>
      </c>
    </row>
    <row r="64" spans="1:9">
      <c r="A64" s="137">
        <v>7620</v>
      </c>
      <c r="B64" s="120" t="s">
        <v>226</v>
      </c>
      <c r="C64" s="121">
        <v>3600</v>
      </c>
      <c r="D64" s="138">
        <v>0.1452</v>
      </c>
      <c r="E64" s="121">
        <v>2166297.5780000002</v>
      </c>
      <c r="F64" s="121">
        <v>262581.52460606064</v>
      </c>
      <c r="G64" s="121">
        <f t="shared" si="0"/>
        <v>1903716.0533939395</v>
      </c>
      <c r="H64" s="121">
        <f t="shared" si="1"/>
        <v>601749.32722222235</v>
      </c>
      <c r="I64" s="121">
        <f t="shared" si="2"/>
        <v>14919404.807162536</v>
      </c>
    </row>
    <row r="65" spans="1:9">
      <c r="A65" s="29">
        <v>7708</v>
      </c>
      <c r="B65" s="29" t="s">
        <v>227</v>
      </c>
      <c r="C65" s="122">
        <v>2389</v>
      </c>
      <c r="D65" s="139">
        <v>0.1452</v>
      </c>
      <c r="E65" s="122">
        <v>1562134.9439999999</v>
      </c>
      <c r="F65" s="122">
        <v>189349.69018181818</v>
      </c>
      <c r="G65" s="122">
        <f t="shared" si="0"/>
        <v>1372785.2538181818</v>
      </c>
      <c r="H65" s="122">
        <f t="shared" si="1"/>
        <v>653886.53997488483</v>
      </c>
      <c r="I65" s="122">
        <f t="shared" si="2"/>
        <v>10758505.123966942</v>
      </c>
    </row>
    <row r="66" spans="1:9">
      <c r="A66" s="137">
        <v>8000</v>
      </c>
      <c r="B66" s="120" t="s">
        <v>228</v>
      </c>
      <c r="C66" s="121">
        <v>4301</v>
      </c>
      <c r="D66" s="138">
        <v>0.14460000000000001</v>
      </c>
      <c r="E66" s="121">
        <v>2801835.159</v>
      </c>
      <c r="F66" s="121">
        <v>341025.57951867214</v>
      </c>
      <c r="G66" s="121">
        <f t="shared" si="0"/>
        <v>2460809.5794813279</v>
      </c>
      <c r="H66" s="121">
        <f t="shared" si="1"/>
        <v>651438.07463380613</v>
      </c>
      <c r="I66" s="121">
        <f t="shared" si="2"/>
        <v>19376453.381742738</v>
      </c>
    </row>
    <row r="67" spans="1:9">
      <c r="A67" s="29">
        <v>8200</v>
      </c>
      <c r="B67" s="29" t="s">
        <v>229</v>
      </c>
      <c r="C67" s="122">
        <v>9485</v>
      </c>
      <c r="D67" s="139">
        <v>0.1452</v>
      </c>
      <c r="E67" s="122">
        <v>5514166.4790000003</v>
      </c>
      <c r="F67" s="122">
        <v>668383.81563636358</v>
      </c>
      <c r="G67" s="122">
        <f t="shared" si="0"/>
        <v>4845782.6633636365</v>
      </c>
      <c r="H67" s="122">
        <f t="shared" si="1"/>
        <v>581356.50806536642</v>
      </c>
      <c r="I67" s="122">
        <f t="shared" si="2"/>
        <v>37976353.161157027</v>
      </c>
    </row>
    <row r="68" spans="1:9">
      <c r="A68" s="137">
        <v>8508</v>
      </c>
      <c r="B68" s="120" t="s">
        <v>230</v>
      </c>
      <c r="C68" s="121">
        <v>695</v>
      </c>
      <c r="D68" s="138">
        <v>0.1452</v>
      </c>
      <c r="E68" s="121">
        <v>519022.91100000002</v>
      </c>
      <c r="F68" s="121">
        <v>62911.868000000002</v>
      </c>
      <c r="G68" s="121">
        <f t="shared" si="0"/>
        <v>456111.04300000001</v>
      </c>
      <c r="H68" s="121">
        <f t="shared" si="1"/>
        <v>746795.55539568339</v>
      </c>
      <c r="I68" s="121">
        <f t="shared" si="2"/>
        <v>3574537.9545454546</v>
      </c>
    </row>
    <row r="69" spans="1:9">
      <c r="A69" s="29">
        <v>8509</v>
      </c>
      <c r="B69" s="29" t="s">
        <v>231</v>
      </c>
      <c r="C69" s="122">
        <v>583</v>
      </c>
      <c r="D69" s="139">
        <v>0.1452</v>
      </c>
      <c r="E69" s="122">
        <v>386546.76299999998</v>
      </c>
      <c r="F69" s="122">
        <v>46854.153090909094</v>
      </c>
      <c r="G69" s="122">
        <f t="shared" si="0"/>
        <v>339692.60990909091</v>
      </c>
      <c r="H69" s="122">
        <f t="shared" si="1"/>
        <v>663030.46826758143</v>
      </c>
      <c r="I69" s="122">
        <f t="shared" si="2"/>
        <v>2662167.7892561983</v>
      </c>
    </row>
    <row r="70" spans="1:9">
      <c r="A70" s="137">
        <v>8610</v>
      </c>
      <c r="B70" s="120" t="s">
        <v>232</v>
      </c>
      <c r="C70" s="121">
        <v>248</v>
      </c>
      <c r="D70" s="138">
        <v>0.1244</v>
      </c>
      <c r="E70" s="121">
        <v>134450.07</v>
      </c>
      <c r="F70" s="121">
        <v>19021.874855305468</v>
      </c>
      <c r="G70" s="121">
        <f t="shared" si="0"/>
        <v>115428.19514469453</v>
      </c>
      <c r="H70" s="121">
        <f t="shared" si="1"/>
        <v>542137.37903225806</v>
      </c>
      <c r="I70" s="121">
        <f t="shared" si="2"/>
        <v>1080788.344051447</v>
      </c>
    </row>
    <row r="71" spans="1:9">
      <c r="A71" s="29">
        <v>8613</v>
      </c>
      <c r="B71" s="29" t="s">
        <v>233</v>
      </c>
      <c r="C71" s="122">
        <v>1924</v>
      </c>
      <c r="D71" s="139">
        <v>0.1452</v>
      </c>
      <c r="E71" s="122">
        <v>1127867.987</v>
      </c>
      <c r="F71" s="122">
        <v>136711.27115151516</v>
      </c>
      <c r="G71" s="122">
        <f t="shared" si="0"/>
        <v>991156.71584848478</v>
      </c>
      <c r="H71" s="122">
        <f t="shared" si="1"/>
        <v>586209.97245322249</v>
      </c>
      <c r="I71" s="122">
        <f t="shared" si="2"/>
        <v>7767685.8608815428</v>
      </c>
    </row>
    <row r="72" spans="1:9">
      <c r="A72" s="137">
        <v>8614</v>
      </c>
      <c r="B72" s="120" t="s">
        <v>234</v>
      </c>
      <c r="C72" s="121">
        <v>1636</v>
      </c>
      <c r="D72" s="138">
        <v>0.1452</v>
      </c>
      <c r="E72" s="121">
        <v>975432.50600000005</v>
      </c>
      <c r="F72" s="121">
        <v>118234.24315151515</v>
      </c>
      <c r="G72" s="121">
        <f t="shared" si="0"/>
        <v>857198.26284848491</v>
      </c>
      <c r="H72" s="121">
        <f t="shared" si="1"/>
        <v>596230.13814180938</v>
      </c>
      <c r="I72" s="121">
        <f t="shared" si="2"/>
        <v>6717854.724517907</v>
      </c>
    </row>
    <row r="73" spans="1:9">
      <c r="A73" s="29">
        <v>8710</v>
      </c>
      <c r="B73" s="29" t="s">
        <v>235</v>
      </c>
      <c r="C73" s="122">
        <v>786</v>
      </c>
      <c r="D73" s="139">
        <v>0.1452</v>
      </c>
      <c r="E73" s="122">
        <v>462325.41200000001</v>
      </c>
      <c r="F73" s="122">
        <v>56039.443878787875</v>
      </c>
      <c r="G73" s="122">
        <f t="shared" ref="G73:G79" si="3">E73-F73</f>
        <v>406285.96812121215</v>
      </c>
      <c r="H73" s="122">
        <f t="shared" ref="H73:H79" si="4">(E73/C73)*1000</f>
        <v>588200.26972010185</v>
      </c>
      <c r="I73" s="122">
        <f t="shared" ref="I73:I79" si="5">E73/D73</f>
        <v>3184059.3112947661</v>
      </c>
    </row>
    <row r="74" spans="1:9">
      <c r="A74" s="137">
        <v>8716</v>
      </c>
      <c r="B74" s="120" t="s">
        <v>236</v>
      </c>
      <c r="C74" s="121">
        <v>2628</v>
      </c>
      <c r="D74" s="138">
        <v>0.1452</v>
      </c>
      <c r="E74" s="121">
        <v>1579437.632</v>
      </c>
      <c r="F74" s="121">
        <v>191446.9856969697</v>
      </c>
      <c r="G74" s="121">
        <f t="shared" si="3"/>
        <v>1387990.6463030302</v>
      </c>
      <c r="H74" s="121">
        <f t="shared" si="4"/>
        <v>601003.6651445966</v>
      </c>
      <c r="I74" s="121">
        <f t="shared" si="5"/>
        <v>10877669.641873278</v>
      </c>
    </row>
    <row r="75" spans="1:9">
      <c r="A75" s="29">
        <v>8717</v>
      </c>
      <c r="B75" s="29" t="s">
        <v>237</v>
      </c>
      <c r="C75" s="122">
        <v>2153</v>
      </c>
      <c r="D75" s="139">
        <v>0.1452</v>
      </c>
      <c r="E75" s="122">
        <v>1299494.297</v>
      </c>
      <c r="F75" s="122">
        <v>157514.46024242425</v>
      </c>
      <c r="G75" s="122">
        <f t="shared" si="3"/>
        <v>1141979.8367575759</v>
      </c>
      <c r="H75" s="122">
        <f t="shared" si="4"/>
        <v>603573.75615420344</v>
      </c>
      <c r="I75" s="122">
        <f t="shared" si="5"/>
        <v>8949685.2410468329</v>
      </c>
    </row>
    <row r="76" spans="1:9">
      <c r="A76" s="137">
        <v>8719</v>
      </c>
      <c r="B76" s="120" t="s">
        <v>238</v>
      </c>
      <c r="C76" s="121">
        <v>493</v>
      </c>
      <c r="D76" s="138">
        <v>0.1244</v>
      </c>
      <c r="E76" s="121">
        <v>247656.16500000001</v>
      </c>
      <c r="F76" s="121">
        <v>35038.171254019289</v>
      </c>
      <c r="G76" s="121">
        <f t="shared" si="3"/>
        <v>212617.99374598073</v>
      </c>
      <c r="H76" s="121">
        <f t="shared" si="4"/>
        <v>502345.16227180528</v>
      </c>
      <c r="I76" s="121">
        <f t="shared" si="5"/>
        <v>1990805.18488746</v>
      </c>
    </row>
    <row r="77" spans="1:9">
      <c r="A77" s="29">
        <v>8720</v>
      </c>
      <c r="B77" s="29" t="s">
        <v>239</v>
      </c>
      <c r="C77" s="122">
        <v>626</v>
      </c>
      <c r="D77" s="139">
        <v>0.14480000000000001</v>
      </c>
      <c r="E77" s="122">
        <v>396371.63500000001</v>
      </c>
      <c r="F77" s="122">
        <v>48177.767790055244</v>
      </c>
      <c r="G77" s="122">
        <f t="shared" si="3"/>
        <v>348193.86720994476</v>
      </c>
      <c r="H77" s="122">
        <f t="shared" si="4"/>
        <v>633181.52555910544</v>
      </c>
      <c r="I77" s="122">
        <f t="shared" si="5"/>
        <v>2737373.1698895027</v>
      </c>
    </row>
    <row r="78" spans="1:9">
      <c r="A78" s="137">
        <v>8721</v>
      </c>
      <c r="B78" s="120" t="s">
        <v>240</v>
      </c>
      <c r="C78" s="121">
        <v>1121</v>
      </c>
      <c r="D78" s="138">
        <v>0.1452</v>
      </c>
      <c r="E78" s="121">
        <v>683428.97699999996</v>
      </c>
      <c r="F78" s="121">
        <v>82839.876000000004</v>
      </c>
      <c r="G78" s="121">
        <f t="shared" si="3"/>
        <v>600589.10099999991</v>
      </c>
      <c r="H78" s="121">
        <f t="shared" si="4"/>
        <v>609660.10437109717</v>
      </c>
      <c r="I78" s="121">
        <f t="shared" si="5"/>
        <v>4706811.1363636358</v>
      </c>
    </row>
    <row r="79" spans="1:9">
      <c r="A79" s="29">
        <v>8722</v>
      </c>
      <c r="B79" s="29" t="s">
        <v>241</v>
      </c>
      <c r="C79" s="122">
        <v>667</v>
      </c>
      <c r="D79" s="139">
        <v>0.1452</v>
      </c>
      <c r="E79" s="122">
        <v>370553.522</v>
      </c>
      <c r="F79" s="122">
        <v>44915.57842424242</v>
      </c>
      <c r="G79" s="122">
        <f t="shared" si="3"/>
        <v>325637.94357575756</v>
      </c>
      <c r="H79" s="122">
        <f t="shared" si="4"/>
        <v>555552.50674662669</v>
      </c>
      <c r="I79" s="122">
        <f t="shared" si="5"/>
        <v>2552021.5013774107</v>
      </c>
    </row>
    <row r="80" spans="1:9">
      <c r="A80" s="140"/>
      <c r="B80" s="29"/>
      <c r="C80" s="122"/>
      <c r="D80" s="141"/>
      <c r="E80" s="122"/>
      <c r="F80" s="122"/>
      <c r="G80" s="122"/>
      <c r="H80" s="122"/>
      <c r="I80" s="122"/>
    </row>
    <row r="81" spans="1:9">
      <c r="A81" s="29"/>
      <c r="B81" s="29"/>
      <c r="C81" s="123">
        <f>SUM(C8:C79)</f>
        <v>356991</v>
      </c>
      <c r="D81" s="142"/>
      <c r="E81" s="123">
        <f>SUM(E8:E79)</f>
        <v>232232146.83000001</v>
      </c>
      <c r="F81" s="123">
        <f>SUM(F8:F79)</f>
        <v>28302274.776837803</v>
      </c>
      <c r="G81" s="123">
        <f>SUM(G8:G79)</f>
        <v>203929872.05316213</v>
      </c>
      <c r="H81" s="123">
        <f>(E81/C81)*1000</f>
        <v>650526.61504071532</v>
      </c>
      <c r="I81" s="123">
        <f>SUM(I8:I79)</f>
        <v>1608083794.1385121</v>
      </c>
    </row>
  </sheetData>
  <hyperlinks>
    <hyperlink ref="B1" location="Efnisyfirlit!A1" display="Efnisyfirlit" xr:uid="{4AD9C898-7CC7-4B14-BBF1-A67D0B65F9B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3A51-143D-4A7B-B638-D05243C404A6}">
  <dimension ref="A1:N83"/>
  <sheetViews>
    <sheetView workbookViewId="0">
      <selection activeCell="B1" sqref="B1"/>
    </sheetView>
  </sheetViews>
  <sheetFormatPr defaultRowHeight="14.4"/>
  <cols>
    <col min="1" max="1" width="5.6640625" customWidth="1"/>
    <col min="2" max="2" width="24.6640625" customWidth="1"/>
    <col min="3" max="3" width="0" hidden="1" customWidth="1"/>
    <col min="4" max="4" width="8.6640625" customWidth="1"/>
    <col min="5" max="6" width="8.33203125" customWidth="1"/>
    <col min="7" max="7" width="11.109375" customWidth="1"/>
    <col min="8" max="8" width="10" customWidth="1"/>
    <col min="9" max="9" width="10.88671875" customWidth="1"/>
    <col min="10" max="10" width="11" customWidth="1"/>
    <col min="11" max="11" width="10.33203125" customWidth="1"/>
    <col min="12" max="12" width="13.6640625" customWidth="1"/>
    <col min="13" max="13" width="12" customWidth="1"/>
    <col min="14" max="14" width="13.5546875" customWidth="1"/>
    <col min="15" max="15" width="12.6640625" bestFit="1" customWidth="1"/>
    <col min="16" max="16" width="11.109375" bestFit="1" customWidth="1"/>
    <col min="17" max="18" width="12.6640625" bestFit="1" customWidth="1"/>
    <col min="19" max="21" width="13.6640625" bestFit="1" customWidth="1"/>
    <col min="22" max="23" width="12.6640625" bestFit="1" customWidth="1"/>
    <col min="24" max="24" width="13.6640625" bestFit="1" customWidth="1"/>
    <col min="25" max="25" width="12.6640625" bestFit="1" customWidth="1"/>
    <col min="26" max="26" width="14.6640625" bestFit="1" customWidth="1"/>
    <col min="27" max="31" width="13.6640625" bestFit="1" customWidth="1"/>
    <col min="32" max="33" width="12.6640625" bestFit="1" customWidth="1"/>
    <col min="34" max="34" width="13.6640625" bestFit="1" customWidth="1"/>
    <col min="35" max="35" width="11.109375" bestFit="1" customWidth="1"/>
    <col min="36" max="36" width="13.6640625" bestFit="1" customWidth="1"/>
    <col min="37" max="37" width="11.109375" bestFit="1" customWidth="1"/>
    <col min="38" max="39" width="12.6640625" bestFit="1" customWidth="1"/>
    <col min="40" max="40" width="14.6640625" bestFit="1" customWidth="1"/>
    <col min="41" max="44" width="12.6640625" bestFit="1" customWidth="1"/>
    <col min="45" max="47" width="13.6640625" bestFit="1" customWidth="1"/>
    <col min="48" max="48" width="14.6640625" bestFit="1" customWidth="1"/>
    <col min="49" max="60" width="13.6640625" bestFit="1" customWidth="1"/>
  </cols>
  <sheetData>
    <row r="1" spans="1:14">
      <c r="B1" s="298" t="s">
        <v>1290</v>
      </c>
    </row>
    <row r="2" spans="1:14" ht="15.6">
      <c r="A2" s="3" t="s">
        <v>456</v>
      </c>
      <c r="B2" s="59"/>
      <c r="C2" s="59"/>
      <c r="D2" s="143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>
      <c r="A3" s="144"/>
      <c r="B3" s="145"/>
      <c r="C3" s="14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>
      <c r="A4" s="36"/>
      <c r="B4" s="41" t="s">
        <v>77</v>
      </c>
      <c r="C4" s="59"/>
      <c r="D4" s="35" t="s">
        <v>457</v>
      </c>
      <c r="E4" s="35" t="s">
        <v>457</v>
      </c>
      <c r="F4" s="35" t="s">
        <v>457</v>
      </c>
      <c r="G4" s="35"/>
      <c r="H4" s="35"/>
      <c r="I4" s="35"/>
      <c r="J4" s="35"/>
      <c r="K4" s="35" t="s">
        <v>458</v>
      </c>
      <c r="L4" s="35" t="s">
        <v>439</v>
      </c>
      <c r="M4" s="35" t="s">
        <v>439</v>
      </c>
      <c r="N4" s="35" t="s">
        <v>439</v>
      </c>
    </row>
    <row r="5" spans="1:14">
      <c r="A5" s="36"/>
      <c r="B5" s="59"/>
      <c r="C5" s="59"/>
      <c r="D5" s="85" t="s">
        <v>459</v>
      </c>
      <c r="E5" s="85" t="s">
        <v>459</v>
      </c>
      <c r="F5" s="85" t="s">
        <v>459</v>
      </c>
      <c r="G5" s="85" t="s">
        <v>458</v>
      </c>
      <c r="H5" s="85" t="s">
        <v>458</v>
      </c>
      <c r="I5" s="85" t="s">
        <v>458</v>
      </c>
      <c r="J5" s="85" t="s">
        <v>165</v>
      </c>
      <c r="K5" s="85" t="s">
        <v>460</v>
      </c>
      <c r="L5" s="85" t="s">
        <v>461</v>
      </c>
      <c r="M5" s="85" t="s">
        <v>461</v>
      </c>
      <c r="N5" s="85" t="s">
        <v>461</v>
      </c>
    </row>
    <row r="6" spans="1:14">
      <c r="A6" s="36" t="s">
        <v>446</v>
      </c>
      <c r="B6" s="59" t="s">
        <v>447</v>
      </c>
      <c r="C6" s="59" t="s">
        <v>389</v>
      </c>
      <c r="D6" s="40" t="s">
        <v>462</v>
      </c>
      <c r="E6" s="40" t="s">
        <v>463</v>
      </c>
      <c r="F6" s="40" t="s">
        <v>464</v>
      </c>
      <c r="G6" s="40" t="s">
        <v>462</v>
      </c>
      <c r="H6" s="40" t="s">
        <v>463</v>
      </c>
      <c r="I6" s="40" t="s">
        <v>464</v>
      </c>
      <c r="J6" s="40" t="s">
        <v>465</v>
      </c>
      <c r="K6" s="40" t="s">
        <v>466</v>
      </c>
      <c r="L6" s="40" t="s">
        <v>462</v>
      </c>
      <c r="M6" s="40" t="s">
        <v>463</v>
      </c>
      <c r="N6" s="40" t="s">
        <v>464</v>
      </c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>
      <c r="A8" s="146">
        <v>0</v>
      </c>
      <c r="B8" s="47" t="s">
        <v>19</v>
      </c>
      <c r="C8" s="46">
        <v>128793</v>
      </c>
      <c r="D8" s="147">
        <v>1.8E-3</v>
      </c>
      <c r="E8" s="147">
        <v>1.32E-2</v>
      </c>
      <c r="F8" s="147">
        <v>1.6500000000000001E-2</v>
      </c>
      <c r="G8" s="46">
        <v>4526483.8150000004</v>
      </c>
      <c r="H8" s="46">
        <v>2746465.4920000001</v>
      </c>
      <c r="I8" s="46">
        <v>13932249.262</v>
      </c>
      <c r="J8" s="46">
        <f>G8+H8+I8</f>
        <v>21205198.568999998</v>
      </c>
      <c r="K8" s="46">
        <f>(J8/C8)*1000</f>
        <v>164645.58298199435</v>
      </c>
      <c r="L8" s="46">
        <v>2514713237</v>
      </c>
      <c r="M8" s="46">
        <v>208065568</v>
      </c>
      <c r="N8" s="46">
        <v>844378741</v>
      </c>
    </row>
    <row r="9" spans="1:14">
      <c r="A9" s="17">
        <v>1000</v>
      </c>
      <c r="B9" s="17" t="s">
        <v>167</v>
      </c>
      <c r="C9" s="43">
        <v>36975</v>
      </c>
      <c r="D9" s="148">
        <v>2.2000000000000001E-3</v>
      </c>
      <c r="E9" s="148">
        <v>1.32E-2</v>
      </c>
      <c r="F9" s="148">
        <v>1.4999999999999999E-2</v>
      </c>
      <c r="G9" s="43">
        <v>1571326.199</v>
      </c>
      <c r="H9" s="43">
        <v>404585.74200000003</v>
      </c>
      <c r="I9" s="43">
        <v>2048951.442</v>
      </c>
      <c r="J9" s="43">
        <f t="shared" ref="J9:J72" si="0">G9+H9+I9</f>
        <v>4024863.3830000004</v>
      </c>
      <c r="K9" s="43">
        <f t="shared" ref="K9:K72" si="1">(J9/C9)*1000</f>
        <v>108853.64118999326</v>
      </c>
      <c r="L9" s="43">
        <v>714239172</v>
      </c>
      <c r="M9" s="43">
        <v>30650435</v>
      </c>
      <c r="N9" s="43">
        <v>136596762.80000001</v>
      </c>
    </row>
    <row r="10" spans="1:14">
      <c r="A10" s="47">
        <v>1100</v>
      </c>
      <c r="B10" s="47" t="s">
        <v>326</v>
      </c>
      <c r="C10" s="46">
        <v>4664</v>
      </c>
      <c r="D10" s="147">
        <v>1.7499999999999998E-3</v>
      </c>
      <c r="E10" s="147">
        <v>1.32E-2</v>
      </c>
      <c r="F10" s="147">
        <v>1.1875E-2</v>
      </c>
      <c r="G10" s="46">
        <v>206771.38699999999</v>
      </c>
      <c r="H10" s="46">
        <v>46332.66</v>
      </c>
      <c r="I10" s="46">
        <v>57202.851999999999</v>
      </c>
      <c r="J10" s="46">
        <f t="shared" si="0"/>
        <v>310306.89899999998</v>
      </c>
      <c r="K10" s="46">
        <f t="shared" si="1"/>
        <v>66532.353987993134</v>
      </c>
      <c r="L10" s="46">
        <v>118154830</v>
      </c>
      <c r="M10" s="46">
        <v>3510050</v>
      </c>
      <c r="N10" s="46">
        <v>4817081</v>
      </c>
    </row>
    <row r="11" spans="1:14">
      <c r="A11" s="17">
        <v>1300</v>
      </c>
      <c r="B11" s="17" t="s">
        <v>169</v>
      </c>
      <c r="C11" s="43">
        <v>16299</v>
      </c>
      <c r="D11" s="148">
        <v>1.9E-3</v>
      </c>
      <c r="E11" s="148">
        <v>1.32E-2</v>
      </c>
      <c r="F11" s="148">
        <v>1.6299999999999999E-2</v>
      </c>
      <c r="G11" s="43">
        <v>728511.51699999999</v>
      </c>
      <c r="H11" s="43">
        <v>178021.86600000001</v>
      </c>
      <c r="I11" s="43">
        <v>777029.603</v>
      </c>
      <c r="J11" s="43">
        <f t="shared" si="0"/>
        <v>1683562.986</v>
      </c>
      <c r="K11" s="43">
        <f t="shared" si="1"/>
        <v>103292.40971838763</v>
      </c>
      <c r="L11" s="43">
        <v>383427107</v>
      </c>
      <c r="M11" s="43">
        <v>13486505</v>
      </c>
      <c r="N11" s="43">
        <v>47670527.79141105</v>
      </c>
    </row>
    <row r="12" spans="1:14">
      <c r="A12" s="47">
        <v>1400</v>
      </c>
      <c r="B12" s="47" t="s">
        <v>170</v>
      </c>
      <c r="C12" s="46">
        <v>29799</v>
      </c>
      <c r="D12" s="147">
        <v>2.5999999999999999E-3</v>
      </c>
      <c r="E12" s="147">
        <v>1.32E-2</v>
      </c>
      <c r="F12" s="147">
        <v>1.3999999999999999E-2</v>
      </c>
      <c r="G12" s="46">
        <v>1281794.6640000001</v>
      </c>
      <c r="H12" s="46">
        <v>375209.86800000002</v>
      </c>
      <c r="I12" s="46">
        <v>1788420.0319999999</v>
      </c>
      <c r="J12" s="46">
        <f t="shared" si="0"/>
        <v>3445424.5640000002</v>
      </c>
      <c r="K12" s="46">
        <f t="shared" si="1"/>
        <v>115622.15389778181</v>
      </c>
      <c r="L12" s="46">
        <v>492997950</v>
      </c>
      <c r="M12" s="46">
        <v>28424990</v>
      </c>
      <c r="N12" s="46">
        <v>127744288</v>
      </c>
    </row>
    <row r="13" spans="1:14">
      <c r="A13" s="17">
        <v>1604</v>
      </c>
      <c r="B13" s="17" t="s">
        <v>171</v>
      </c>
      <c r="C13" s="43">
        <v>11463</v>
      </c>
      <c r="D13" s="148">
        <v>2.0899999999999998E-3</v>
      </c>
      <c r="E13" s="148">
        <v>1.32E-2</v>
      </c>
      <c r="F13" s="148">
        <v>1.6E-2</v>
      </c>
      <c r="G13" s="43">
        <v>462405.076</v>
      </c>
      <c r="H13" s="43">
        <v>170200.853</v>
      </c>
      <c r="I13" s="43">
        <v>360600</v>
      </c>
      <c r="J13" s="43">
        <f t="shared" si="0"/>
        <v>993205.929</v>
      </c>
      <c r="K13" s="43">
        <f t="shared" si="1"/>
        <v>86644.502224548545</v>
      </c>
      <c r="L13" s="43">
        <v>221245944</v>
      </c>
      <c r="M13" s="43">
        <v>12894004</v>
      </c>
      <c r="N13" s="43">
        <v>22537500</v>
      </c>
    </row>
    <row r="14" spans="1:14">
      <c r="A14" s="47">
        <v>1606</v>
      </c>
      <c r="B14" s="47" t="s">
        <v>172</v>
      </c>
      <c r="C14" s="46">
        <v>238</v>
      </c>
      <c r="D14" s="147">
        <v>4.0000000000000001E-3</v>
      </c>
      <c r="E14" s="147">
        <v>1.32E-2</v>
      </c>
      <c r="F14" s="147">
        <v>5.0000000000000001E-3</v>
      </c>
      <c r="G14" s="46">
        <v>63794.828000000001</v>
      </c>
      <c r="H14" s="46">
        <v>311.45400000000001</v>
      </c>
      <c r="I14" s="46">
        <v>330.02499999999998</v>
      </c>
      <c r="J14" s="46">
        <f t="shared" si="0"/>
        <v>64436.307000000001</v>
      </c>
      <c r="K14" s="46">
        <f t="shared" si="1"/>
        <v>270740.78571428574</v>
      </c>
      <c r="L14" s="46">
        <v>15948707</v>
      </c>
      <c r="M14" s="46">
        <v>23595</v>
      </c>
      <c r="N14" s="46">
        <v>66005</v>
      </c>
    </row>
    <row r="15" spans="1:14">
      <c r="A15" s="17">
        <v>2000</v>
      </c>
      <c r="B15" s="17" t="s">
        <v>173</v>
      </c>
      <c r="C15" s="43">
        <v>18920</v>
      </c>
      <c r="D15" s="148">
        <v>3.5999999999999999E-3</v>
      </c>
      <c r="E15" s="148">
        <v>1.32E-2</v>
      </c>
      <c r="F15" s="148">
        <v>1.6500000000000001E-2</v>
      </c>
      <c r="G15" s="43">
        <v>873805.74399999995</v>
      </c>
      <c r="H15" s="43">
        <v>102831.49800000001</v>
      </c>
      <c r="I15" s="43">
        <v>893842.14899999998</v>
      </c>
      <c r="J15" s="43">
        <f t="shared" si="0"/>
        <v>1870479.3909999998</v>
      </c>
      <c r="K15" s="43">
        <f t="shared" si="1"/>
        <v>98862.547093023255</v>
      </c>
      <c r="L15" s="43">
        <v>242723820</v>
      </c>
      <c r="M15" s="43">
        <v>7790265</v>
      </c>
      <c r="N15" s="43">
        <v>54172251.454545453</v>
      </c>
    </row>
    <row r="16" spans="1:14">
      <c r="A16" s="47">
        <v>2300</v>
      </c>
      <c r="B16" s="47" t="s">
        <v>174</v>
      </c>
      <c r="C16" s="46">
        <v>3427</v>
      </c>
      <c r="D16" s="147">
        <v>3.15E-3</v>
      </c>
      <c r="E16" s="147">
        <v>1.32E-2</v>
      </c>
      <c r="F16" s="147">
        <v>1.4499999999999999E-2</v>
      </c>
      <c r="G16" s="46">
        <v>114626.558</v>
      </c>
      <c r="H16" s="46">
        <v>25054.722000000002</v>
      </c>
      <c r="I16" s="46">
        <v>257395.76500000001</v>
      </c>
      <c r="J16" s="46">
        <f t="shared" si="0"/>
        <v>397077.04500000004</v>
      </c>
      <c r="K16" s="46">
        <f t="shared" si="1"/>
        <v>115867.24394514154</v>
      </c>
      <c r="L16" s="46">
        <v>36389290</v>
      </c>
      <c r="M16" s="46">
        <v>1898085</v>
      </c>
      <c r="N16" s="46">
        <v>17751431</v>
      </c>
    </row>
    <row r="17" spans="1:14">
      <c r="A17" s="17">
        <v>2506</v>
      </c>
      <c r="B17" s="17" t="s">
        <v>177</v>
      </c>
      <c r="C17" s="43">
        <v>1286</v>
      </c>
      <c r="D17" s="148">
        <v>3.3E-3</v>
      </c>
      <c r="E17" s="148">
        <v>1.32E-2</v>
      </c>
      <c r="F17" s="148">
        <v>1.6500000000000001E-2</v>
      </c>
      <c r="G17" s="43">
        <v>56809.144</v>
      </c>
      <c r="H17" s="43">
        <v>7174.6220000000003</v>
      </c>
      <c r="I17" s="43">
        <v>33225.072999999997</v>
      </c>
      <c r="J17" s="43">
        <f t="shared" si="0"/>
        <v>97208.839000000007</v>
      </c>
      <c r="K17" s="43">
        <f t="shared" si="1"/>
        <v>75590.0769828927</v>
      </c>
      <c r="L17" s="43">
        <v>17214889</v>
      </c>
      <c r="M17" s="43">
        <v>543532</v>
      </c>
      <c r="N17" s="43">
        <v>2013640</v>
      </c>
    </row>
    <row r="18" spans="1:14">
      <c r="A18" s="47">
        <v>2510</v>
      </c>
      <c r="B18" s="47" t="s">
        <v>294</v>
      </c>
      <c r="C18" s="46">
        <v>3480</v>
      </c>
      <c r="D18" s="147">
        <v>3.3E-3</v>
      </c>
      <c r="E18" s="147">
        <v>1.32E-2</v>
      </c>
      <c r="F18" s="147">
        <v>1.6500000000000001E-2</v>
      </c>
      <c r="G18" s="46">
        <v>118258.39200000001</v>
      </c>
      <c r="H18" s="46">
        <v>19733.142</v>
      </c>
      <c r="I18" s="46">
        <v>622042.47499999998</v>
      </c>
      <c r="J18" s="46">
        <f t="shared" si="0"/>
        <v>760034.00899999996</v>
      </c>
      <c r="K18" s="46">
        <f t="shared" si="1"/>
        <v>218400.57729885055</v>
      </c>
      <c r="L18" s="46">
        <v>35835871</v>
      </c>
      <c r="M18" s="46">
        <v>1494935</v>
      </c>
      <c r="N18" s="46">
        <v>37699544</v>
      </c>
    </row>
    <row r="19" spans="1:14">
      <c r="A19" s="17">
        <v>3000</v>
      </c>
      <c r="B19" s="17" t="s">
        <v>178</v>
      </c>
      <c r="C19" s="43">
        <v>7411</v>
      </c>
      <c r="D19" s="148">
        <v>2.8649999999999999E-3</v>
      </c>
      <c r="E19" s="148">
        <v>1.32E-2</v>
      </c>
      <c r="F19" s="148">
        <v>1.5803999999999999E-2</v>
      </c>
      <c r="G19" s="43">
        <v>278091.408</v>
      </c>
      <c r="H19" s="43">
        <v>81280.267999999996</v>
      </c>
      <c r="I19" s="43">
        <v>230128.55100000001</v>
      </c>
      <c r="J19" s="43">
        <f t="shared" si="0"/>
        <v>589500.22699999996</v>
      </c>
      <c r="K19" s="43">
        <f t="shared" si="1"/>
        <v>79543.951828363235</v>
      </c>
      <c r="L19" s="43">
        <v>97064947</v>
      </c>
      <c r="M19" s="43">
        <v>6157596</v>
      </c>
      <c r="N19" s="43">
        <v>14561412</v>
      </c>
    </row>
    <row r="20" spans="1:14">
      <c r="A20" s="47">
        <v>3506</v>
      </c>
      <c r="B20" s="47" t="s">
        <v>179</v>
      </c>
      <c r="C20" s="46">
        <v>58</v>
      </c>
      <c r="D20" s="147">
        <v>4.5999999999999999E-3</v>
      </c>
      <c r="E20" s="147">
        <v>1.32E-2</v>
      </c>
      <c r="F20" s="147">
        <v>1.2800000000000001E-2</v>
      </c>
      <c r="G20" s="46">
        <v>67887.774999999994</v>
      </c>
      <c r="H20" s="46">
        <v>0</v>
      </c>
      <c r="I20" s="46">
        <v>1896.5709999999999</v>
      </c>
      <c r="J20" s="46">
        <f t="shared" si="0"/>
        <v>69784.34599999999</v>
      </c>
      <c r="K20" s="46">
        <f t="shared" si="1"/>
        <v>1203178.3793103446</v>
      </c>
      <c r="L20" s="46">
        <v>14758210</v>
      </c>
      <c r="M20" s="46">
        <v>0</v>
      </c>
      <c r="N20" s="46">
        <v>148169</v>
      </c>
    </row>
    <row r="21" spans="1:14">
      <c r="A21" s="17">
        <v>3511</v>
      </c>
      <c r="B21" s="17" t="s">
        <v>180</v>
      </c>
      <c r="C21" s="43">
        <v>638</v>
      </c>
      <c r="D21" s="148">
        <v>4.4000000000000003E-3</v>
      </c>
      <c r="E21" s="148">
        <v>1.32E-2</v>
      </c>
      <c r="F21" s="148">
        <v>1.6500000000000001E-2</v>
      </c>
      <c r="G21" s="43">
        <v>81342.297999999995</v>
      </c>
      <c r="H21" s="43">
        <v>5714.4380000000001</v>
      </c>
      <c r="I21" s="43">
        <v>426411.46600000001</v>
      </c>
      <c r="J21" s="43">
        <f t="shared" si="0"/>
        <v>513468.20199999999</v>
      </c>
      <c r="K21" s="43">
        <f t="shared" si="1"/>
        <v>804809.09404388722</v>
      </c>
      <c r="L21" s="43">
        <v>18486888</v>
      </c>
      <c r="M21" s="43">
        <v>432912</v>
      </c>
      <c r="N21" s="43">
        <v>25843119</v>
      </c>
    </row>
    <row r="22" spans="1:14">
      <c r="A22" s="47">
        <v>3609</v>
      </c>
      <c r="B22" s="47" t="s">
        <v>181</v>
      </c>
      <c r="C22" s="46">
        <v>3807</v>
      </c>
      <c r="D22" s="147">
        <v>4.0000000000000001E-3</v>
      </c>
      <c r="E22" s="147">
        <v>1.32E-2</v>
      </c>
      <c r="F22" s="147">
        <v>1.3899999999999999E-2</v>
      </c>
      <c r="G22" s="46">
        <v>300580.59999999998</v>
      </c>
      <c r="H22" s="46">
        <v>39740.659</v>
      </c>
      <c r="I22" s="46">
        <v>171236.81700000001</v>
      </c>
      <c r="J22" s="46">
        <f t="shared" si="0"/>
        <v>511558.076</v>
      </c>
      <c r="K22" s="46">
        <f t="shared" si="1"/>
        <v>134373.01707381141</v>
      </c>
      <c r="L22" s="46">
        <v>75145151</v>
      </c>
      <c r="M22" s="46">
        <v>3010656</v>
      </c>
      <c r="N22" s="46">
        <v>12319195</v>
      </c>
    </row>
    <row r="23" spans="1:14">
      <c r="A23" s="17">
        <v>3709</v>
      </c>
      <c r="B23" s="17" t="s">
        <v>182</v>
      </c>
      <c r="C23" s="43">
        <v>866</v>
      </c>
      <c r="D23" s="148">
        <v>5.0000000000000001E-3</v>
      </c>
      <c r="E23" s="148">
        <v>1.32E-2</v>
      </c>
      <c r="F23" s="148">
        <v>1.6500000000000001E-2</v>
      </c>
      <c r="G23" s="43">
        <v>43775.68</v>
      </c>
      <c r="H23" s="43">
        <v>10749.288</v>
      </c>
      <c r="I23" s="43">
        <v>46491.387000000002</v>
      </c>
      <c r="J23" s="43">
        <f t="shared" si="0"/>
        <v>101016.35500000001</v>
      </c>
      <c r="K23" s="43">
        <f t="shared" si="1"/>
        <v>116647.0612009238</v>
      </c>
      <c r="L23" s="43">
        <v>8755136</v>
      </c>
      <c r="M23" s="43">
        <v>814340</v>
      </c>
      <c r="N23" s="43">
        <v>2817660</v>
      </c>
    </row>
    <row r="24" spans="1:14">
      <c r="A24" s="47">
        <v>3710</v>
      </c>
      <c r="B24" s="47" t="s">
        <v>183</v>
      </c>
      <c r="C24" s="46">
        <v>62</v>
      </c>
      <c r="D24" s="147">
        <v>3.5999999999999999E-3</v>
      </c>
      <c r="E24" s="147">
        <v>1.32E-2</v>
      </c>
      <c r="F24" s="147">
        <v>0.01</v>
      </c>
      <c r="G24" s="46">
        <v>5334.9989999999998</v>
      </c>
      <c r="H24" s="46">
        <v>0</v>
      </c>
      <c r="I24" s="46">
        <v>1365.45</v>
      </c>
      <c r="J24" s="46">
        <f t="shared" si="0"/>
        <v>6700.4489999999996</v>
      </c>
      <c r="K24" s="46">
        <f t="shared" si="1"/>
        <v>108071.75806451612</v>
      </c>
      <c r="L24" s="46">
        <v>1481944</v>
      </c>
      <c r="M24" s="46">
        <v>0</v>
      </c>
      <c r="N24" s="46">
        <v>136545</v>
      </c>
    </row>
    <row r="25" spans="1:14">
      <c r="A25" s="17">
        <v>3711</v>
      </c>
      <c r="B25" s="17" t="s">
        <v>184</v>
      </c>
      <c r="C25" s="43">
        <v>1201</v>
      </c>
      <c r="D25" s="148">
        <v>3.9000000000000003E-3</v>
      </c>
      <c r="E25" s="148">
        <v>1.32E-2</v>
      </c>
      <c r="F25" s="148">
        <v>1.5700000000000002E-2</v>
      </c>
      <c r="G25" s="43">
        <v>59884.014000000003</v>
      </c>
      <c r="H25" s="43">
        <v>16803.599999999999</v>
      </c>
      <c r="I25" s="43">
        <v>56817.771999999997</v>
      </c>
      <c r="J25" s="43">
        <f t="shared" si="0"/>
        <v>133505.386</v>
      </c>
      <c r="K25" s="43">
        <f t="shared" si="1"/>
        <v>111161.85345545378</v>
      </c>
      <c r="L25" s="43">
        <v>15354875</v>
      </c>
      <c r="M25" s="43">
        <v>1273000</v>
      </c>
      <c r="N25" s="43">
        <v>3618968</v>
      </c>
    </row>
    <row r="26" spans="1:14">
      <c r="A26" s="47">
        <v>3713</v>
      </c>
      <c r="B26" s="47" t="s">
        <v>185</v>
      </c>
      <c r="C26" s="46">
        <v>117</v>
      </c>
      <c r="D26" s="147">
        <v>5.0000000000000001E-3</v>
      </c>
      <c r="E26" s="147">
        <v>1.32E-2</v>
      </c>
      <c r="F26" s="147">
        <v>5.0000000000000001E-3</v>
      </c>
      <c r="G26" s="46">
        <v>11919.33</v>
      </c>
      <c r="H26" s="46">
        <v>2056.1640000000002</v>
      </c>
      <c r="I26" s="46">
        <v>1349.5250000000001</v>
      </c>
      <c r="J26" s="46">
        <f t="shared" si="0"/>
        <v>15325.019</v>
      </c>
      <c r="K26" s="46">
        <f t="shared" si="1"/>
        <v>130983.06837606839</v>
      </c>
      <c r="L26" s="46">
        <v>2383866</v>
      </c>
      <c r="M26" s="46">
        <v>155770</v>
      </c>
      <c r="N26" s="46">
        <v>269905</v>
      </c>
    </row>
    <row r="27" spans="1:14">
      <c r="A27" s="17">
        <v>3714</v>
      </c>
      <c r="B27" s="17" t="s">
        <v>186</v>
      </c>
      <c r="C27" s="43">
        <v>1674</v>
      </c>
      <c r="D27" s="148">
        <v>4.4000000000000003E-3</v>
      </c>
      <c r="E27" s="148">
        <v>1.32E-2</v>
      </c>
      <c r="F27" s="148">
        <v>1.55E-2</v>
      </c>
      <c r="G27" s="43">
        <v>70039.944000000003</v>
      </c>
      <c r="H27" s="43">
        <v>12437.897999999999</v>
      </c>
      <c r="I27" s="43">
        <v>81587.101999999999</v>
      </c>
      <c r="J27" s="43">
        <f t="shared" si="0"/>
        <v>164064.94400000002</v>
      </c>
      <c r="K27" s="43">
        <f t="shared" si="1"/>
        <v>98007.73237753885</v>
      </c>
      <c r="L27" s="43">
        <v>15918170</v>
      </c>
      <c r="M27" s="43">
        <v>942265</v>
      </c>
      <c r="N27" s="43">
        <v>5263682</v>
      </c>
    </row>
    <row r="28" spans="1:14">
      <c r="A28" s="47">
        <v>3811</v>
      </c>
      <c r="B28" s="47" t="s">
        <v>187</v>
      </c>
      <c r="C28" s="46">
        <v>673</v>
      </c>
      <c r="D28" s="147">
        <v>5.0000000000000001E-3</v>
      </c>
      <c r="E28" s="147">
        <v>1.32E-2</v>
      </c>
      <c r="F28" s="147">
        <v>1.4999999999999999E-2</v>
      </c>
      <c r="G28" s="46">
        <v>44852.184999999998</v>
      </c>
      <c r="H28" s="46">
        <v>8838.6540000000005</v>
      </c>
      <c r="I28" s="46">
        <v>19707.784</v>
      </c>
      <c r="J28" s="46">
        <f t="shared" si="0"/>
        <v>73398.622999999992</v>
      </c>
      <c r="K28" s="46">
        <f t="shared" si="1"/>
        <v>109061.84695393758</v>
      </c>
      <c r="L28" s="46">
        <v>8970437</v>
      </c>
      <c r="M28" s="46">
        <v>669595</v>
      </c>
      <c r="N28" s="46">
        <v>1313853</v>
      </c>
    </row>
    <row r="29" spans="1:14">
      <c r="A29" s="17">
        <v>4100</v>
      </c>
      <c r="B29" s="17" t="s">
        <v>188</v>
      </c>
      <c r="C29" s="43">
        <v>953</v>
      </c>
      <c r="D29" s="148">
        <v>5.0000000000000001E-3</v>
      </c>
      <c r="E29" s="148">
        <v>1.32E-2</v>
      </c>
      <c r="F29" s="148">
        <v>1.6500000000000001E-2</v>
      </c>
      <c r="G29" s="43">
        <v>26654.615000000002</v>
      </c>
      <c r="H29" s="43">
        <v>4834.0910000000003</v>
      </c>
      <c r="I29" s="43">
        <v>26433.781999999999</v>
      </c>
      <c r="J29" s="43">
        <f t="shared" si="0"/>
        <v>57922.487999999998</v>
      </c>
      <c r="K29" s="43">
        <f t="shared" si="1"/>
        <v>60779.105981112276</v>
      </c>
      <c r="L29" s="43">
        <v>5330923</v>
      </c>
      <c r="M29" s="43">
        <v>366219</v>
      </c>
      <c r="N29" s="43">
        <v>1602046</v>
      </c>
    </row>
    <row r="30" spans="1:14">
      <c r="A30" s="47">
        <v>4200</v>
      </c>
      <c r="B30" s="47" t="s">
        <v>189</v>
      </c>
      <c r="C30" s="46">
        <v>3800</v>
      </c>
      <c r="D30" s="147">
        <v>6.2500000000000003E-3</v>
      </c>
      <c r="E30" s="147">
        <v>1.32E-2</v>
      </c>
      <c r="F30" s="147">
        <v>1.6500000000000001E-2</v>
      </c>
      <c r="G30" s="46">
        <v>171771.158</v>
      </c>
      <c r="H30" s="46">
        <v>32711.098000000002</v>
      </c>
      <c r="I30" s="46">
        <v>127747.6</v>
      </c>
      <c r="J30" s="46">
        <f t="shared" si="0"/>
        <v>332229.85600000003</v>
      </c>
      <c r="K30" s="46">
        <f t="shared" si="1"/>
        <v>87428.909473684209</v>
      </c>
      <c r="L30" s="46">
        <v>27483289</v>
      </c>
      <c r="M30" s="46">
        <v>2478115</v>
      </c>
      <c r="N30" s="46">
        <v>7742277</v>
      </c>
    </row>
    <row r="31" spans="1:14">
      <c r="A31" s="17">
        <v>4502</v>
      </c>
      <c r="B31" s="17" t="s">
        <v>190</v>
      </c>
      <c r="C31" s="43">
        <v>258</v>
      </c>
      <c r="D31" s="148">
        <v>5.0000000000000001E-3</v>
      </c>
      <c r="E31" s="148">
        <v>1.32E-2</v>
      </c>
      <c r="F31" s="148">
        <v>1.6500000000000001E-2</v>
      </c>
      <c r="G31" s="43">
        <v>16658.03</v>
      </c>
      <c r="H31" s="43">
        <v>2405.489</v>
      </c>
      <c r="I31" s="43">
        <v>3591.2049999999999</v>
      </c>
      <c r="J31" s="43">
        <f t="shared" si="0"/>
        <v>22654.724000000002</v>
      </c>
      <c r="K31" s="43">
        <f t="shared" si="1"/>
        <v>87809.007751937999</v>
      </c>
      <c r="L31" s="43">
        <v>3331606</v>
      </c>
      <c r="M31" s="43">
        <v>182234</v>
      </c>
      <c r="N31" s="43">
        <v>217648</v>
      </c>
    </row>
    <row r="32" spans="1:14">
      <c r="A32" s="47">
        <v>4604</v>
      </c>
      <c r="B32" s="47" t="s">
        <v>191</v>
      </c>
      <c r="C32" s="46">
        <v>258</v>
      </c>
      <c r="D32" s="147">
        <v>5.0000000000000001E-3</v>
      </c>
      <c r="E32" s="147">
        <v>1.32E-2</v>
      </c>
      <c r="F32" s="147">
        <v>1.6500000000000001E-2</v>
      </c>
      <c r="G32" s="46">
        <v>7191.5919999999996</v>
      </c>
      <c r="H32" s="46">
        <v>1760.7449999999999</v>
      </c>
      <c r="I32" s="46">
        <v>9564.82</v>
      </c>
      <c r="J32" s="46">
        <f t="shared" si="0"/>
        <v>18517.156999999999</v>
      </c>
      <c r="K32" s="46">
        <f t="shared" si="1"/>
        <v>71771.926356589145</v>
      </c>
      <c r="L32" s="46">
        <v>1438318</v>
      </c>
      <c r="M32" s="46">
        <v>133390</v>
      </c>
      <c r="N32" s="46">
        <v>579685</v>
      </c>
    </row>
    <row r="33" spans="1:14">
      <c r="A33" s="17">
        <v>4607</v>
      </c>
      <c r="B33" s="17" t="s">
        <v>192</v>
      </c>
      <c r="C33" s="43">
        <v>998</v>
      </c>
      <c r="D33" s="148">
        <v>4.5000000000000005E-3</v>
      </c>
      <c r="E33" s="148">
        <v>1.32E-2</v>
      </c>
      <c r="F33" s="148">
        <v>1.6500000000000001E-2</v>
      </c>
      <c r="G33" s="43">
        <v>32230.28</v>
      </c>
      <c r="H33" s="43">
        <v>5505.7870000000003</v>
      </c>
      <c r="I33" s="43">
        <v>28570.915000000001</v>
      </c>
      <c r="J33" s="43">
        <f t="shared" si="0"/>
        <v>66306.981999999989</v>
      </c>
      <c r="K33" s="43">
        <f t="shared" si="1"/>
        <v>66439.861723446884</v>
      </c>
      <c r="L33" s="43">
        <v>7162251</v>
      </c>
      <c r="M33" s="43">
        <v>417105</v>
      </c>
      <c r="N33" s="43">
        <v>1731568</v>
      </c>
    </row>
    <row r="34" spans="1:14">
      <c r="A34" s="47">
        <v>4803</v>
      </c>
      <c r="B34" s="47" t="s">
        <v>193</v>
      </c>
      <c r="C34" s="46">
        <v>204</v>
      </c>
      <c r="D34" s="147">
        <v>4.5000000000000005E-3</v>
      </c>
      <c r="E34" s="147">
        <v>1.32E-2</v>
      </c>
      <c r="F34" s="147">
        <v>1.6500000000000001E-2</v>
      </c>
      <c r="G34" s="46">
        <v>9741.5789999999997</v>
      </c>
      <c r="H34" s="46">
        <v>1015.08</v>
      </c>
      <c r="I34" s="46">
        <v>8659.7250000000004</v>
      </c>
      <c r="J34" s="46">
        <f t="shared" si="0"/>
        <v>19416.383999999998</v>
      </c>
      <c r="K34" s="46">
        <f t="shared" si="1"/>
        <v>95178.352941176461</v>
      </c>
      <c r="L34" s="46">
        <v>2164773</v>
      </c>
      <c r="M34" s="46">
        <v>76900</v>
      </c>
      <c r="N34" s="46">
        <v>524831</v>
      </c>
    </row>
    <row r="35" spans="1:14">
      <c r="A35" s="17">
        <v>4901</v>
      </c>
      <c r="B35" s="17" t="s">
        <v>194</v>
      </c>
      <c r="C35" s="43">
        <v>40</v>
      </c>
      <c r="D35" s="148">
        <v>6.2500000000000003E-3</v>
      </c>
      <c r="E35" s="148">
        <v>1.32E-2</v>
      </c>
      <c r="F35" s="148">
        <v>1.6500000000000001E-2</v>
      </c>
      <c r="G35" s="43">
        <v>4292.8620000000001</v>
      </c>
      <c r="H35" s="43">
        <v>159.50899999999999</v>
      </c>
      <c r="I35" s="43">
        <v>1301.1849999999999</v>
      </c>
      <c r="J35" s="43">
        <f t="shared" si="0"/>
        <v>5753.5560000000005</v>
      </c>
      <c r="K35" s="43">
        <f t="shared" si="1"/>
        <v>143838.90000000002</v>
      </c>
      <c r="L35" s="43">
        <v>686850</v>
      </c>
      <c r="M35" s="43">
        <v>12084</v>
      </c>
      <c r="N35" s="43">
        <v>78859</v>
      </c>
    </row>
    <row r="36" spans="1:14">
      <c r="A36" s="47">
        <v>4902</v>
      </c>
      <c r="B36" s="47" t="s">
        <v>195</v>
      </c>
      <c r="C36" s="46">
        <v>103</v>
      </c>
      <c r="D36" s="147">
        <v>5.0000000000000001E-3</v>
      </c>
      <c r="E36" s="147">
        <v>1.32E-2</v>
      </c>
      <c r="F36" s="147">
        <v>1.3999999999999999E-2</v>
      </c>
      <c r="G36" s="46">
        <v>4737.41</v>
      </c>
      <c r="H36" s="46">
        <v>605.03499999999997</v>
      </c>
      <c r="I36" s="46">
        <v>2447.788</v>
      </c>
      <c r="J36" s="46">
        <f t="shared" si="0"/>
        <v>7790.2330000000002</v>
      </c>
      <c r="K36" s="46">
        <f t="shared" si="1"/>
        <v>75633.330097087382</v>
      </c>
      <c r="L36" s="46">
        <v>947482</v>
      </c>
      <c r="M36" s="46">
        <v>45836</v>
      </c>
      <c r="N36" s="46">
        <v>174842</v>
      </c>
    </row>
    <row r="37" spans="1:14">
      <c r="A37" s="17">
        <v>4911</v>
      </c>
      <c r="B37" s="17" t="s">
        <v>196</v>
      </c>
      <c r="C37" s="43">
        <v>449</v>
      </c>
      <c r="D37" s="148">
        <v>5.0000000000000001E-3</v>
      </c>
      <c r="E37" s="148">
        <v>1.32E-2</v>
      </c>
      <c r="F37" s="148">
        <v>1.5100000000000001E-2</v>
      </c>
      <c r="G37" s="43">
        <v>20181.884999999998</v>
      </c>
      <c r="H37" s="43">
        <v>2223.8829999999998</v>
      </c>
      <c r="I37" s="43">
        <v>11326.971</v>
      </c>
      <c r="J37" s="43">
        <f t="shared" si="0"/>
        <v>33732.738999999994</v>
      </c>
      <c r="K37" s="43">
        <f t="shared" si="1"/>
        <v>75128.594654788394</v>
      </c>
      <c r="L37" s="43">
        <v>4036377</v>
      </c>
      <c r="M37" s="43">
        <v>168476</v>
      </c>
      <c r="N37" s="43">
        <v>750130</v>
      </c>
    </row>
    <row r="38" spans="1:14">
      <c r="A38" s="47">
        <v>5200</v>
      </c>
      <c r="B38" s="47" t="s">
        <v>197</v>
      </c>
      <c r="C38" s="46">
        <v>3992</v>
      </c>
      <c r="D38" s="147">
        <v>5.0000000000000001E-3</v>
      </c>
      <c r="E38" s="147">
        <v>1.32E-2</v>
      </c>
      <c r="F38" s="147">
        <v>1.6500000000000001E-2</v>
      </c>
      <c r="G38" s="46">
        <v>241430.34599999999</v>
      </c>
      <c r="H38" s="46">
        <v>64329.591999999997</v>
      </c>
      <c r="I38" s="46">
        <v>177156.79800000001</v>
      </c>
      <c r="J38" s="46">
        <f t="shared" si="0"/>
        <v>482916.73599999998</v>
      </c>
      <c r="K38" s="46">
        <f t="shared" si="1"/>
        <v>120971.126252505</v>
      </c>
      <c r="L38" s="46">
        <v>48286071</v>
      </c>
      <c r="M38" s="46">
        <v>4873453</v>
      </c>
      <c r="N38" s="46">
        <v>10736773</v>
      </c>
    </row>
    <row r="39" spans="1:14">
      <c r="A39" s="17">
        <v>5508</v>
      </c>
      <c r="B39" s="17" t="s">
        <v>198</v>
      </c>
      <c r="C39" s="43">
        <v>1181</v>
      </c>
      <c r="D39" s="148">
        <v>3.5999999999999999E-3</v>
      </c>
      <c r="E39" s="148">
        <v>1.32E-2</v>
      </c>
      <c r="F39" s="148">
        <v>1.3000000000000001E-2</v>
      </c>
      <c r="G39" s="43">
        <v>48487.851999999999</v>
      </c>
      <c r="H39" s="43">
        <v>11203.803</v>
      </c>
      <c r="I39" s="43">
        <v>36626.436999999998</v>
      </c>
      <c r="J39" s="43">
        <f t="shared" si="0"/>
        <v>96318.092000000004</v>
      </c>
      <c r="K39" s="43">
        <f t="shared" si="1"/>
        <v>81556.386113463173</v>
      </c>
      <c r="L39" s="43">
        <v>13468848</v>
      </c>
      <c r="M39" s="43">
        <v>848773</v>
      </c>
      <c r="N39" s="43">
        <v>2817419</v>
      </c>
    </row>
    <row r="40" spans="1:14">
      <c r="A40" s="47">
        <v>5604</v>
      </c>
      <c r="B40" s="47" t="s">
        <v>199</v>
      </c>
      <c r="C40" s="46">
        <v>939</v>
      </c>
      <c r="D40" s="147">
        <v>5.0000000000000001E-3</v>
      </c>
      <c r="E40" s="147">
        <v>1.32E-2</v>
      </c>
      <c r="F40" s="147">
        <v>1.6500000000000001E-2</v>
      </c>
      <c r="G40" s="46">
        <v>34840.43</v>
      </c>
      <c r="H40" s="46">
        <v>17332.339</v>
      </c>
      <c r="I40" s="46">
        <v>39592.733</v>
      </c>
      <c r="J40" s="46">
        <f t="shared" si="0"/>
        <v>91765.502000000008</v>
      </c>
      <c r="K40" s="46">
        <f t="shared" si="1"/>
        <v>97726.839190628336</v>
      </c>
      <c r="L40" s="46">
        <v>6968086</v>
      </c>
      <c r="M40" s="46">
        <v>1313056</v>
      </c>
      <c r="N40" s="46">
        <v>2399559</v>
      </c>
    </row>
    <row r="41" spans="1:14">
      <c r="A41" s="17">
        <v>5609</v>
      </c>
      <c r="B41" s="17" t="s">
        <v>200</v>
      </c>
      <c r="C41" s="43">
        <v>452</v>
      </c>
      <c r="D41" s="148">
        <v>4.7999999999999996E-3</v>
      </c>
      <c r="E41" s="148">
        <v>1.32E-2</v>
      </c>
      <c r="F41" s="148">
        <v>1.6500000000000001E-2</v>
      </c>
      <c r="G41" s="43">
        <v>12792.789000000001</v>
      </c>
      <c r="H41" s="43">
        <v>4861.732</v>
      </c>
      <c r="I41" s="43">
        <v>16635.243999999999</v>
      </c>
      <c r="J41" s="43">
        <f t="shared" si="0"/>
        <v>34289.764999999999</v>
      </c>
      <c r="K41" s="43">
        <f t="shared" si="1"/>
        <v>75862.311946902657</v>
      </c>
      <c r="L41" s="43">
        <v>2665164</v>
      </c>
      <c r="M41" s="43">
        <v>368313</v>
      </c>
      <c r="N41" s="43">
        <v>1008196</v>
      </c>
    </row>
    <row r="42" spans="1:14">
      <c r="A42" s="47">
        <v>5611</v>
      </c>
      <c r="B42" s="47" t="s">
        <v>201</v>
      </c>
      <c r="C42" s="46">
        <v>90</v>
      </c>
      <c r="D42" s="147">
        <v>4.0000000000000001E-3</v>
      </c>
      <c r="E42" s="147">
        <v>1.32E-2</v>
      </c>
      <c r="F42" s="147">
        <v>4.0000000000000001E-3</v>
      </c>
      <c r="G42" s="46">
        <v>4690.9440000000004</v>
      </c>
      <c r="H42" s="46">
        <v>0</v>
      </c>
      <c r="I42" s="46">
        <v>189.708</v>
      </c>
      <c r="J42" s="46">
        <f t="shared" si="0"/>
        <v>4880.652</v>
      </c>
      <c r="K42" s="46">
        <f t="shared" si="1"/>
        <v>54229.466666666667</v>
      </c>
      <c r="L42" s="46">
        <v>1172736</v>
      </c>
      <c r="M42" s="46">
        <v>0</v>
      </c>
      <c r="N42" s="46">
        <v>47427</v>
      </c>
    </row>
    <row r="43" spans="1:14">
      <c r="A43" s="17">
        <v>5612</v>
      </c>
      <c r="B43" s="17" t="s">
        <v>202</v>
      </c>
      <c r="C43" s="43">
        <v>371</v>
      </c>
      <c r="D43" s="148">
        <v>5.0000000000000001E-3</v>
      </c>
      <c r="E43" s="148">
        <v>1.32E-2</v>
      </c>
      <c r="F43" s="148">
        <v>1.6500000000000001E-2</v>
      </c>
      <c r="G43" s="43">
        <v>28704.424999999999</v>
      </c>
      <c r="H43" s="43">
        <v>3845.3319999999999</v>
      </c>
      <c r="I43" s="43">
        <v>126714.065</v>
      </c>
      <c r="J43" s="43">
        <f t="shared" si="0"/>
        <v>159263.82199999999</v>
      </c>
      <c r="K43" s="43">
        <f t="shared" si="1"/>
        <v>429282.53908355796</v>
      </c>
      <c r="L43" s="43">
        <v>5740885</v>
      </c>
      <c r="M43" s="43">
        <v>291313</v>
      </c>
      <c r="N43" s="43">
        <v>5496634.9199999999</v>
      </c>
    </row>
    <row r="44" spans="1:14">
      <c r="A44" s="47">
        <v>5706</v>
      </c>
      <c r="B44" s="47" t="s">
        <v>203</v>
      </c>
      <c r="C44" s="46">
        <v>202</v>
      </c>
      <c r="D44" s="147">
        <v>5.0000000000000001E-3</v>
      </c>
      <c r="E44" s="147">
        <v>1.32E-2</v>
      </c>
      <c r="F44" s="147">
        <v>5.0000000000000001E-3</v>
      </c>
      <c r="G44" s="46">
        <v>13432.44</v>
      </c>
      <c r="H44" s="46">
        <v>0</v>
      </c>
      <c r="I44" s="46">
        <v>163.63999999999999</v>
      </c>
      <c r="J44" s="46">
        <f t="shared" si="0"/>
        <v>13596.08</v>
      </c>
      <c r="K44" s="46">
        <f t="shared" si="1"/>
        <v>67307.32673267326</v>
      </c>
      <c r="L44" s="46">
        <v>2686488</v>
      </c>
      <c r="M44" s="46">
        <v>0</v>
      </c>
      <c r="N44" s="46">
        <v>32728</v>
      </c>
    </row>
    <row r="45" spans="1:14">
      <c r="A45" s="17">
        <v>6000</v>
      </c>
      <c r="B45" s="17" t="s">
        <v>204</v>
      </c>
      <c r="C45" s="43">
        <v>18925</v>
      </c>
      <c r="D45" s="148">
        <v>3.3E-3</v>
      </c>
      <c r="E45" s="148">
        <v>1.32E-2</v>
      </c>
      <c r="F45" s="148">
        <v>1.6299999999999999E-2</v>
      </c>
      <c r="G45" s="43">
        <v>933583.674</v>
      </c>
      <c r="H45" s="43">
        <v>344330.29200000002</v>
      </c>
      <c r="I45" s="43">
        <v>956193.23899999994</v>
      </c>
      <c r="J45" s="43">
        <f t="shared" si="0"/>
        <v>2234107.2050000001</v>
      </c>
      <c r="K45" s="43">
        <f t="shared" si="1"/>
        <v>118050.57886393659</v>
      </c>
      <c r="L45" s="43">
        <v>282904143.63636363</v>
      </c>
      <c r="M45" s="43">
        <v>26085631</v>
      </c>
      <c r="N45" s="43">
        <v>58662170</v>
      </c>
    </row>
    <row r="46" spans="1:14">
      <c r="A46" s="47">
        <v>6100</v>
      </c>
      <c r="B46" s="47" t="s">
        <v>205</v>
      </c>
      <c r="C46" s="46">
        <v>3042</v>
      </c>
      <c r="D46" s="147">
        <v>5.2500000000000003E-3</v>
      </c>
      <c r="E46" s="147">
        <v>1.32E-2</v>
      </c>
      <c r="F46" s="147">
        <v>1.6500000000000001E-2</v>
      </c>
      <c r="G46" s="46">
        <v>182569.00599999999</v>
      </c>
      <c r="H46" s="46">
        <v>25211.234</v>
      </c>
      <c r="I46" s="46">
        <v>154570.027</v>
      </c>
      <c r="J46" s="46">
        <f t="shared" si="0"/>
        <v>362350.26699999999</v>
      </c>
      <c r="K46" s="46">
        <f t="shared" si="1"/>
        <v>119115.80111768574</v>
      </c>
      <c r="L46" s="46">
        <v>35072398</v>
      </c>
      <c r="M46" s="46">
        <v>1909942</v>
      </c>
      <c r="N46" s="46">
        <v>9367878</v>
      </c>
    </row>
    <row r="47" spans="1:14">
      <c r="A47" s="17">
        <v>6250</v>
      </c>
      <c r="B47" s="17" t="s">
        <v>206</v>
      </c>
      <c r="C47" s="43">
        <v>2007</v>
      </c>
      <c r="D47" s="148">
        <v>4.8999999999999998E-3</v>
      </c>
      <c r="E47" s="148">
        <v>1.32E-2</v>
      </c>
      <c r="F47" s="148">
        <v>1.6500000000000001E-2</v>
      </c>
      <c r="G47" s="43">
        <v>92912.543000000005</v>
      </c>
      <c r="H47" s="43">
        <v>21113.056</v>
      </c>
      <c r="I47" s="43">
        <v>65201.983999999997</v>
      </c>
      <c r="J47" s="43">
        <f t="shared" si="0"/>
        <v>179227.58299999998</v>
      </c>
      <c r="K47" s="43">
        <f t="shared" si="1"/>
        <v>89301.237169905318</v>
      </c>
      <c r="L47" s="43">
        <v>18961737</v>
      </c>
      <c r="M47" s="43">
        <v>1599474</v>
      </c>
      <c r="N47" s="43">
        <v>3951634</v>
      </c>
    </row>
    <row r="48" spans="1:14">
      <c r="A48" s="47">
        <v>6400</v>
      </c>
      <c r="B48" s="47" t="s">
        <v>207</v>
      </c>
      <c r="C48" s="46">
        <v>1905</v>
      </c>
      <c r="D48" s="147">
        <v>5.0000000000000001E-3</v>
      </c>
      <c r="E48" s="147">
        <v>1.32E-2</v>
      </c>
      <c r="F48" s="147">
        <v>1.6500000000000001E-2</v>
      </c>
      <c r="G48" s="46">
        <v>94694.099000000002</v>
      </c>
      <c r="H48" s="46">
        <v>21346.696</v>
      </c>
      <c r="I48" s="46">
        <v>64309.966</v>
      </c>
      <c r="J48" s="46">
        <f t="shared" si="0"/>
        <v>180350.761</v>
      </c>
      <c r="K48" s="46">
        <f t="shared" si="1"/>
        <v>94672.315485564293</v>
      </c>
      <c r="L48" s="46">
        <v>18938819</v>
      </c>
      <c r="M48" s="46">
        <v>1617174</v>
      </c>
      <c r="N48" s="46">
        <v>3897573</v>
      </c>
    </row>
    <row r="49" spans="1:14">
      <c r="A49" s="17">
        <v>6513</v>
      </c>
      <c r="B49" s="17" t="s">
        <v>208</v>
      </c>
      <c r="C49" s="43">
        <v>1042</v>
      </c>
      <c r="D49" s="148">
        <v>4.0999999999999995E-3</v>
      </c>
      <c r="E49" s="148">
        <v>1.32E-2</v>
      </c>
      <c r="F49" s="148">
        <v>1.2E-2</v>
      </c>
      <c r="G49" s="43">
        <v>69435.56</v>
      </c>
      <c r="H49" s="43">
        <v>11106.757</v>
      </c>
      <c r="I49" s="43">
        <v>6971.076</v>
      </c>
      <c r="J49" s="43">
        <f t="shared" si="0"/>
        <v>87513.392999999996</v>
      </c>
      <c r="K49" s="43">
        <f t="shared" si="1"/>
        <v>83985.981765834935</v>
      </c>
      <c r="L49" s="43">
        <v>16935477</v>
      </c>
      <c r="M49" s="43">
        <v>841421</v>
      </c>
      <c r="N49" s="43">
        <v>580923</v>
      </c>
    </row>
    <row r="50" spans="1:14">
      <c r="A50" s="47">
        <v>6515</v>
      </c>
      <c r="B50" s="47" t="s">
        <v>209</v>
      </c>
      <c r="C50" s="46">
        <v>616</v>
      </c>
      <c r="D50" s="147">
        <v>4.0000000000000001E-3</v>
      </c>
      <c r="E50" s="147">
        <v>1.32E-2</v>
      </c>
      <c r="F50" s="147">
        <v>1.3999999999999999E-2</v>
      </c>
      <c r="G50" s="46">
        <v>34230.131999999998</v>
      </c>
      <c r="H50" s="46">
        <v>3657.6930000000002</v>
      </c>
      <c r="I50" s="46">
        <v>22615.768</v>
      </c>
      <c r="J50" s="46">
        <f t="shared" si="0"/>
        <v>60503.592999999993</v>
      </c>
      <c r="K50" s="46">
        <f t="shared" si="1"/>
        <v>98220.118506493498</v>
      </c>
      <c r="L50" s="46">
        <v>8557533</v>
      </c>
      <c r="M50" s="46">
        <v>277098</v>
      </c>
      <c r="N50" s="46">
        <v>1615412</v>
      </c>
    </row>
    <row r="51" spans="1:14">
      <c r="A51" s="17">
        <v>6601</v>
      </c>
      <c r="B51" s="17" t="s">
        <v>210</v>
      </c>
      <c r="C51" s="43">
        <v>491</v>
      </c>
      <c r="D51" s="148">
        <v>3.8500000000000001E-3</v>
      </c>
      <c r="E51" s="148">
        <v>1.32E-2</v>
      </c>
      <c r="F51" s="148">
        <v>1.2E-2</v>
      </c>
      <c r="G51" s="43">
        <v>28735.554</v>
      </c>
      <c r="H51" s="43">
        <v>3309.2260000000001</v>
      </c>
      <c r="I51" s="43">
        <v>19416.163</v>
      </c>
      <c r="J51" s="43">
        <f t="shared" si="0"/>
        <v>51460.942999999999</v>
      </c>
      <c r="K51" s="43">
        <f t="shared" si="1"/>
        <v>104808.43788187373</v>
      </c>
      <c r="L51" s="43">
        <v>7463751</v>
      </c>
      <c r="M51" s="43">
        <v>250699</v>
      </c>
      <c r="N51" s="43">
        <v>1618013</v>
      </c>
    </row>
    <row r="52" spans="1:14">
      <c r="A52" s="47">
        <v>6602</v>
      </c>
      <c r="B52" s="47" t="s">
        <v>213</v>
      </c>
      <c r="C52" s="46">
        <v>371</v>
      </c>
      <c r="D52" s="147">
        <v>4.7999999999999996E-3</v>
      </c>
      <c r="E52" s="147">
        <v>1.32E-2</v>
      </c>
      <c r="F52" s="147">
        <v>1.4999999999999999E-2</v>
      </c>
      <c r="G52" s="46">
        <v>21176.183000000001</v>
      </c>
      <c r="H52" s="46">
        <v>3132.136</v>
      </c>
      <c r="I52" s="46">
        <v>8124.7950000000001</v>
      </c>
      <c r="J52" s="46">
        <f t="shared" si="0"/>
        <v>32433.114000000001</v>
      </c>
      <c r="K52" s="46">
        <f t="shared" si="1"/>
        <v>87420.792452830196</v>
      </c>
      <c r="L52" s="46">
        <v>4411705</v>
      </c>
      <c r="M52" s="46">
        <v>237283</v>
      </c>
      <c r="N52" s="46">
        <v>541653</v>
      </c>
    </row>
    <row r="53" spans="1:14">
      <c r="A53" s="17">
        <v>6607</v>
      </c>
      <c r="B53" s="17" t="s">
        <v>214</v>
      </c>
      <c r="C53" s="43">
        <v>502</v>
      </c>
      <c r="D53" s="148">
        <v>6.2500000000000003E-3</v>
      </c>
      <c r="E53" s="148">
        <v>1.32E-2</v>
      </c>
      <c r="F53" s="148">
        <v>1.6500000000000001E-2</v>
      </c>
      <c r="G53" s="43">
        <v>28417.756000000001</v>
      </c>
      <c r="H53" s="43">
        <v>3357.288</v>
      </c>
      <c r="I53" s="43">
        <v>66401.623000000007</v>
      </c>
      <c r="J53" s="43">
        <f t="shared" si="0"/>
        <v>98176.667000000016</v>
      </c>
      <c r="K53" s="43">
        <f t="shared" si="1"/>
        <v>195571.04980079687</v>
      </c>
      <c r="L53" s="43">
        <v>4546823</v>
      </c>
      <c r="M53" s="43">
        <v>254340</v>
      </c>
      <c r="N53" s="43">
        <v>4024341</v>
      </c>
    </row>
    <row r="54" spans="1:14">
      <c r="A54" s="47">
        <v>6611</v>
      </c>
      <c r="B54" s="47" t="s">
        <v>215</v>
      </c>
      <c r="C54" s="46">
        <v>55</v>
      </c>
      <c r="D54" s="147">
        <v>4.5000000000000005E-3</v>
      </c>
      <c r="E54" s="147">
        <v>1.32E-2</v>
      </c>
      <c r="F54" s="147">
        <v>1.4999999999999999E-2</v>
      </c>
      <c r="G54" s="46">
        <v>3102.0369999999998</v>
      </c>
      <c r="H54" s="46">
        <v>0</v>
      </c>
      <c r="I54" s="46">
        <v>437.505</v>
      </c>
      <c r="J54" s="46">
        <f t="shared" si="0"/>
        <v>3539.5419999999999</v>
      </c>
      <c r="K54" s="46">
        <f t="shared" si="1"/>
        <v>64355.30909090909</v>
      </c>
      <c r="L54" s="46">
        <v>689332</v>
      </c>
      <c r="M54" s="46">
        <v>0</v>
      </c>
      <c r="N54" s="46">
        <v>29167</v>
      </c>
    </row>
    <row r="55" spans="1:14">
      <c r="A55" s="17">
        <v>6612</v>
      </c>
      <c r="B55" s="17" t="s">
        <v>216</v>
      </c>
      <c r="C55" s="43">
        <v>894</v>
      </c>
      <c r="D55" s="148">
        <v>6.2500000000000003E-3</v>
      </c>
      <c r="E55" s="148">
        <v>1.32E-2</v>
      </c>
      <c r="F55" s="148">
        <v>1.6500000000000001E-2</v>
      </c>
      <c r="G55" s="43">
        <v>99857.354999999996</v>
      </c>
      <c r="H55" s="43">
        <v>12191.197</v>
      </c>
      <c r="I55" s="43">
        <v>92753.956000000006</v>
      </c>
      <c r="J55" s="43">
        <f t="shared" si="0"/>
        <v>204802.508</v>
      </c>
      <c r="K55" s="43">
        <f t="shared" si="1"/>
        <v>229085.57941834451</v>
      </c>
      <c r="L55" s="43">
        <v>15977089</v>
      </c>
      <c r="M55" s="43">
        <v>923576</v>
      </c>
      <c r="N55" s="43">
        <v>5621454</v>
      </c>
    </row>
    <row r="56" spans="1:14">
      <c r="A56" s="47">
        <v>6706</v>
      </c>
      <c r="B56" s="47" t="s">
        <v>217</v>
      </c>
      <c r="C56" s="46">
        <v>91</v>
      </c>
      <c r="D56" s="147">
        <v>5.0000000000000001E-3</v>
      </c>
      <c r="E56" s="147">
        <v>1.32E-2</v>
      </c>
      <c r="F56" s="147">
        <v>5.0000000000000001E-3</v>
      </c>
      <c r="G56" s="46">
        <v>3912.13</v>
      </c>
      <c r="H56" s="46">
        <v>235.33</v>
      </c>
      <c r="I56" s="46">
        <v>574.755</v>
      </c>
      <c r="J56" s="46">
        <f t="shared" si="0"/>
        <v>4722.2150000000001</v>
      </c>
      <c r="K56" s="46">
        <f t="shared" si="1"/>
        <v>51892.472527472528</v>
      </c>
      <c r="L56" s="46">
        <v>782426</v>
      </c>
      <c r="M56" s="46">
        <v>17828</v>
      </c>
      <c r="N56" s="46">
        <v>114951</v>
      </c>
    </row>
    <row r="57" spans="1:14">
      <c r="A57" s="17">
        <v>6709</v>
      </c>
      <c r="B57" s="17" t="s">
        <v>218</v>
      </c>
      <c r="C57" s="43">
        <v>504</v>
      </c>
      <c r="D57" s="148">
        <v>6.2500000000000003E-3</v>
      </c>
      <c r="E57" s="148">
        <v>1.32E-2</v>
      </c>
      <c r="F57" s="148">
        <v>1.6500000000000001E-2</v>
      </c>
      <c r="G57" s="43">
        <v>17536.851999999999</v>
      </c>
      <c r="H57" s="43">
        <v>6631.6009999999997</v>
      </c>
      <c r="I57" s="43">
        <v>20607.789000000001</v>
      </c>
      <c r="J57" s="43">
        <f t="shared" si="0"/>
        <v>44776.241999999998</v>
      </c>
      <c r="K57" s="43">
        <f t="shared" si="1"/>
        <v>88841.749999999985</v>
      </c>
      <c r="L57" s="43">
        <v>2805877</v>
      </c>
      <c r="M57" s="43">
        <v>502394</v>
      </c>
      <c r="N57" s="43">
        <v>1248957</v>
      </c>
    </row>
    <row r="58" spans="1:14">
      <c r="A58" s="47">
        <v>7000</v>
      </c>
      <c r="B58" s="47" t="s">
        <v>219</v>
      </c>
      <c r="C58" s="46">
        <v>685</v>
      </c>
      <c r="D58" s="147">
        <v>6.2500000000000003E-3</v>
      </c>
      <c r="E58" s="147">
        <v>1.32E-2</v>
      </c>
      <c r="F58" s="147">
        <v>1.6500000000000001E-2</v>
      </c>
      <c r="G58" s="46">
        <v>27471.588</v>
      </c>
      <c r="H58" s="46">
        <v>5804.37</v>
      </c>
      <c r="I58" s="46">
        <v>48765.875</v>
      </c>
      <c r="J58" s="46">
        <f t="shared" si="0"/>
        <v>82041.832999999999</v>
      </c>
      <c r="K58" s="46">
        <f t="shared" si="1"/>
        <v>119769.09927007298</v>
      </c>
      <c r="L58" s="46">
        <v>4395454.08</v>
      </c>
      <c r="M58" s="46">
        <v>439725</v>
      </c>
      <c r="N58" s="46">
        <v>2955508</v>
      </c>
    </row>
    <row r="59" spans="1:14">
      <c r="A59" s="17">
        <v>7300</v>
      </c>
      <c r="B59" s="17" t="s">
        <v>220</v>
      </c>
      <c r="C59" s="43">
        <v>5070</v>
      </c>
      <c r="D59" s="148">
        <v>5.0000000000000001E-3</v>
      </c>
      <c r="E59" s="148">
        <v>1.32E-2</v>
      </c>
      <c r="F59" s="148">
        <v>1.6500000000000001E-2</v>
      </c>
      <c r="G59" s="43">
        <v>204099.443</v>
      </c>
      <c r="H59" s="43">
        <v>64458.608999999997</v>
      </c>
      <c r="I59" s="43">
        <v>230820.845</v>
      </c>
      <c r="J59" s="43">
        <f t="shared" si="0"/>
        <v>499378.897</v>
      </c>
      <c r="K59" s="43">
        <f t="shared" si="1"/>
        <v>98496.823865877712</v>
      </c>
      <c r="L59" s="43">
        <v>40819889</v>
      </c>
      <c r="M59" s="43">
        <v>4883228</v>
      </c>
      <c r="N59" s="43">
        <v>13989138</v>
      </c>
    </row>
    <row r="60" spans="1:14">
      <c r="A60" s="47">
        <v>7502</v>
      </c>
      <c r="B60" s="47" t="s">
        <v>221</v>
      </c>
      <c r="C60" s="46">
        <v>660</v>
      </c>
      <c r="D60" s="147">
        <v>5.5000000000000005E-3</v>
      </c>
      <c r="E60" s="147">
        <v>1.32E-2</v>
      </c>
      <c r="F60" s="147">
        <v>1.6500000000000001E-2</v>
      </c>
      <c r="G60" s="46">
        <v>33665.904000000002</v>
      </c>
      <c r="H60" s="46">
        <v>3896.4560000000001</v>
      </c>
      <c r="I60" s="46">
        <v>23868.864000000001</v>
      </c>
      <c r="J60" s="46">
        <f t="shared" si="0"/>
        <v>61431.224000000002</v>
      </c>
      <c r="K60" s="46">
        <f t="shared" si="1"/>
        <v>93077.612121212122</v>
      </c>
      <c r="L60" s="46">
        <v>6121046</v>
      </c>
      <c r="M60" s="46">
        <v>295186</v>
      </c>
      <c r="N60" s="46">
        <v>1446597</v>
      </c>
    </row>
    <row r="61" spans="1:14">
      <c r="A61" s="17">
        <v>7505</v>
      </c>
      <c r="B61" s="17" t="s">
        <v>222</v>
      </c>
      <c r="C61" s="43">
        <v>74</v>
      </c>
      <c r="D61" s="148">
        <v>4.0000000000000001E-3</v>
      </c>
      <c r="E61" s="148">
        <v>1.32E-2</v>
      </c>
      <c r="F61" s="148">
        <v>1.6500000000000001E-2</v>
      </c>
      <c r="G61" s="43">
        <v>5649.06</v>
      </c>
      <c r="H61" s="43">
        <v>0</v>
      </c>
      <c r="I61" s="43">
        <v>129593.74400000001</v>
      </c>
      <c r="J61" s="43">
        <f t="shared" si="0"/>
        <v>135242.804</v>
      </c>
      <c r="K61" s="43">
        <f t="shared" si="1"/>
        <v>1827605.4594594596</v>
      </c>
      <c r="L61" s="43">
        <v>1412265</v>
      </c>
      <c r="M61" s="43">
        <v>0</v>
      </c>
      <c r="N61" s="43">
        <v>7854166</v>
      </c>
    </row>
    <row r="62" spans="1:14">
      <c r="A62" s="47">
        <v>7509</v>
      </c>
      <c r="B62" s="47" t="s">
        <v>223</v>
      </c>
      <c r="C62" s="46">
        <v>109</v>
      </c>
      <c r="D62" s="147">
        <v>4.5000000000000005E-3</v>
      </c>
      <c r="E62" s="147">
        <v>1.32E-2</v>
      </c>
      <c r="F62" s="147">
        <v>1.4499999999999999E-2</v>
      </c>
      <c r="G62" s="46">
        <v>5116.1570000000002</v>
      </c>
      <c r="H62" s="46">
        <v>556.82899999999995</v>
      </c>
      <c r="I62" s="46">
        <v>3762.8150000000001</v>
      </c>
      <c r="J62" s="46">
        <f t="shared" si="0"/>
        <v>9435.8009999999995</v>
      </c>
      <c r="K62" s="46">
        <f t="shared" si="1"/>
        <v>86566.981651376133</v>
      </c>
      <c r="L62" s="46">
        <v>1136909</v>
      </c>
      <c r="M62" s="46">
        <v>42184</v>
      </c>
      <c r="N62" s="46">
        <v>259504</v>
      </c>
    </row>
    <row r="63" spans="1:14">
      <c r="A63" s="17">
        <v>7617</v>
      </c>
      <c r="B63" s="17" t="s">
        <v>225</v>
      </c>
      <c r="C63" s="43">
        <v>472</v>
      </c>
      <c r="D63" s="148">
        <v>6.2500000000000003E-3</v>
      </c>
      <c r="E63" s="148">
        <v>1.32E-2</v>
      </c>
      <c r="F63" s="148">
        <v>1.6500000000000001E-2</v>
      </c>
      <c r="G63" s="43">
        <v>19859.508999999998</v>
      </c>
      <c r="H63" s="43">
        <v>3351.44</v>
      </c>
      <c r="I63" s="43">
        <v>19193.227999999999</v>
      </c>
      <c r="J63" s="43">
        <f t="shared" si="0"/>
        <v>42404.176999999996</v>
      </c>
      <c r="K63" s="43">
        <f t="shared" si="1"/>
        <v>89839.358050847455</v>
      </c>
      <c r="L63" s="43">
        <v>3177504</v>
      </c>
      <c r="M63" s="43">
        <v>253897</v>
      </c>
      <c r="N63" s="43">
        <v>1163225</v>
      </c>
    </row>
    <row r="64" spans="1:14">
      <c r="A64" s="47">
        <v>7620</v>
      </c>
      <c r="B64" s="47" t="s">
        <v>226</v>
      </c>
      <c r="C64" s="46">
        <v>3600</v>
      </c>
      <c r="D64" s="147">
        <v>5.0000000000000001E-3</v>
      </c>
      <c r="E64" s="147">
        <v>1.32E-2</v>
      </c>
      <c r="F64" s="147">
        <v>1.6500000000000001E-2</v>
      </c>
      <c r="G64" s="46">
        <v>214850.40900000001</v>
      </c>
      <c r="H64" s="46">
        <v>49630.877999999997</v>
      </c>
      <c r="I64" s="46">
        <v>154082.58600000001</v>
      </c>
      <c r="J64" s="46">
        <f t="shared" si="0"/>
        <v>418563.87300000002</v>
      </c>
      <c r="K64" s="46">
        <f t="shared" si="1"/>
        <v>116267.74250000001</v>
      </c>
      <c r="L64" s="46">
        <v>42970083</v>
      </c>
      <c r="M64" s="46">
        <v>3759915</v>
      </c>
      <c r="N64" s="46">
        <v>9338338</v>
      </c>
    </row>
    <row r="65" spans="1:14">
      <c r="A65" s="17">
        <v>7708</v>
      </c>
      <c r="B65" s="17" t="s">
        <v>227</v>
      </c>
      <c r="C65" s="43">
        <v>2389</v>
      </c>
      <c r="D65" s="148">
        <v>4.5000000000000005E-3</v>
      </c>
      <c r="E65" s="148">
        <v>1.32E-2</v>
      </c>
      <c r="F65" s="148">
        <v>1.6500000000000001E-2</v>
      </c>
      <c r="G65" s="43">
        <v>104375.06</v>
      </c>
      <c r="H65" s="43">
        <v>16441.246999999999</v>
      </c>
      <c r="I65" s="43">
        <v>101274.546</v>
      </c>
      <c r="J65" s="43">
        <f t="shared" si="0"/>
        <v>222090.853</v>
      </c>
      <c r="K65" s="43">
        <f t="shared" si="1"/>
        <v>92963.940142318956</v>
      </c>
      <c r="L65" s="43">
        <v>23194410</v>
      </c>
      <c r="M65" s="43">
        <v>1245549</v>
      </c>
      <c r="N65" s="43">
        <v>6137850</v>
      </c>
    </row>
    <row r="66" spans="1:14">
      <c r="A66" s="47">
        <v>8000</v>
      </c>
      <c r="B66" s="47" t="s">
        <v>228</v>
      </c>
      <c r="C66" s="46">
        <v>4301</v>
      </c>
      <c r="D66" s="147">
        <v>3.3E-3</v>
      </c>
      <c r="E66" s="147">
        <v>1.32E-2</v>
      </c>
      <c r="F66" s="147">
        <v>1.6500000000000001E-2</v>
      </c>
      <c r="G66" s="46">
        <v>152476.15599999999</v>
      </c>
      <c r="H66" s="46">
        <v>35215.356</v>
      </c>
      <c r="I66" s="46">
        <v>202777.19</v>
      </c>
      <c r="J66" s="46">
        <f t="shared" si="0"/>
        <v>390468.70199999999</v>
      </c>
      <c r="K66" s="46">
        <f t="shared" si="1"/>
        <v>90785.561962334337</v>
      </c>
      <c r="L66" s="46">
        <v>46204885</v>
      </c>
      <c r="M66" s="46">
        <v>2667830</v>
      </c>
      <c r="N66" s="46">
        <v>12289526</v>
      </c>
    </row>
    <row r="67" spans="1:14">
      <c r="A67" s="17">
        <v>8200</v>
      </c>
      <c r="B67" s="17" t="s">
        <v>229</v>
      </c>
      <c r="C67" s="43">
        <v>9485</v>
      </c>
      <c r="D67" s="148">
        <v>2.7500000000000003E-3</v>
      </c>
      <c r="E67" s="148">
        <v>1.32E-2</v>
      </c>
      <c r="F67" s="148">
        <v>1.6500000000000001E-2</v>
      </c>
      <c r="G67" s="43">
        <v>353676.11200000002</v>
      </c>
      <c r="H67" s="43">
        <v>115452.177</v>
      </c>
      <c r="I67" s="43">
        <v>427351.02500000002</v>
      </c>
      <c r="J67" s="43">
        <f t="shared" si="0"/>
        <v>896479.31400000001</v>
      </c>
      <c r="K67" s="43">
        <f t="shared" si="1"/>
        <v>94515.478545071164</v>
      </c>
      <c r="L67" s="43">
        <v>128609056</v>
      </c>
      <c r="M67" s="43">
        <v>8746377</v>
      </c>
      <c r="N67" s="43">
        <v>25900062</v>
      </c>
    </row>
    <row r="68" spans="1:14">
      <c r="A68" s="47">
        <v>8508</v>
      </c>
      <c r="B68" s="47" t="s">
        <v>230</v>
      </c>
      <c r="C68" s="46">
        <v>695</v>
      </c>
      <c r="D68" s="147">
        <v>4.7999999999999996E-3</v>
      </c>
      <c r="E68" s="147">
        <v>1.32E-2</v>
      </c>
      <c r="F68" s="147">
        <v>1.6500000000000001E-2</v>
      </c>
      <c r="G68" s="46">
        <v>32982.17</v>
      </c>
      <c r="H68" s="46">
        <v>4313.0339999999997</v>
      </c>
      <c r="I68" s="46">
        <v>49561.156999999999</v>
      </c>
      <c r="J68" s="46">
        <f t="shared" si="0"/>
        <v>86856.361000000004</v>
      </c>
      <c r="K68" s="46">
        <f t="shared" si="1"/>
        <v>124973.18129496403</v>
      </c>
      <c r="L68" s="46">
        <v>6871286</v>
      </c>
      <c r="M68" s="46">
        <v>326745</v>
      </c>
      <c r="N68" s="46">
        <v>3003708</v>
      </c>
    </row>
    <row r="69" spans="1:14">
      <c r="A69" s="17">
        <v>8509</v>
      </c>
      <c r="B69" s="17" t="s">
        <v>231</v>
      </c>
      <c r="C69" s="43">
        <v>583</v>
      </c>
      <c r="D69" s="148">
        <v>6.2500000000000003E-3</v>
      </c>
      <c r="E69" s="148">
        <v>1.32E-2</v>
      </c>
      <c r="F69" s="148">
        <v>1.6500000000000001E-2</v>
      </c>
      <c r="G69" s="43">
        <v>50041.241999999998</v>
      </c>
      <c r="H69" s="43">
        <v>4489.7950000000001</v>
      </c>
      <c r="I69" s="43">
        <v>41802.644</v>
      </c>
      <c r="J69" s="43">
        <f t="shared" si="0"/>
        <v>96333.680999999997</v>
      </c>
      <c r="K69" s="43">
        <f t="shared" si="1"/>
        <v>165237.87478559176</v>
      </c>
      <c r="L69" s="43">
        <v>8006538</v>
      </c>
      <c r="M69" s="43">
        <v>340136</v>
      </c>
      <c r="N69" s="43">
        <v>2533493</v>
      </c>
    </row>
    <row r="70" spans="1:14">
      <c r="A70" s="47">
        <v>8610</v>
      </c>
      <c r="B70" s="47" t="s">
        <v>232</v>
      </c>
      <c r="C70" s="46">
        <v>248</v>
      </c>
      <c r="D70" s="147">
        <v>2.3E-3</v>
      </c>
      <c r="E70" s="147">
        <v>1.32E-2</v>
      </c>
      <c r="F70" s="147">
        <v>1.6500000000000001E-2</v>
      </c>
      <c r="G70" s="46">
        <v>8235.8549999999996</v>
      </c>
      <c r="H70" s="46">
        <v>0</v>
      </c>
      <c r="I70" s="46">
        <v>246639.959</v>
      </c>
      <c r="J70" s="46">
        <f t="shared" si="0"/>
        <v>254875.81400000001</v>
      </c>
      <c r="K70" s="46">
        <f t="shared" si="1"/>
        <v>1027725.056451613</v>
      </c>
      <c r="L70" s="46">
        <v>3580795</v>
      </c>
      <c r="M70" s="46">
        <v>0</v>
      </c>
      <c r="N70" s="46">
        <v>14947876</v>
      </c>
    </row>
    <row r="71" spans="1:14">
      <c r="A71" s="17">
        <v>8613</v>
      </c>
      <c r="B71" s="17" t="s">
        <v>233</v>
      </c>
      <c r="C71" s="43">
        <v>1924</v>
      </c>
      <c r="D71" s="148">
        <v>3.4999999999999996E-3</v>
      </c>
      <c r="E71" s="148">
        <v>1.32E-2</v>
      </c>
      <c r="F71" s="148">
        <v>1.4999999999999999E-2</v>
      </c>
      <c r="G71" s="43">
        <v>97728.358999999997</v>
      </c>
      <c r="H71" s="43">
        <v>16209.323</v>
      </c>
      <c r="I71" s="43">
        <v>86870.247000000003</v>
      </c>
      <c r="J71" s="43">
        <f t="shared" si="0"/>
        <v>200807.929</v>
      </c>
      <c r="K71" s="43">
        <f t="shared" si="1"/>
        <v>104370.02546777546</v>
      </c>
      <c r="L71" s="43">
        <v>27922260</v>
      </c>
      <c r="M71" s="43">
        <v>1227979</v>
      </c>
      <c r="N71" s="43">
        <v>5791354</v>
      </c>
    </row>
    <row r="72" spans="1:14">
      <c r="A72" s="47">
        <v>8614</v>
      </c>
      <c r="B72" s="47" t="s">
        <v>234</v>
      </c>
      <c r="C72" s="46">
        <v>1636</v>
      </c>
      <c r="D72" s="147">
        <v>3.9000000000000003E-3</v>
      </c>
      <c r="E72" s="147">
        <v>1.32E-2</v>
      </c>
      <c r="F72" s="147">
        <v>1.6500000000000001E-2</v>
      </c>
      <c r="G72" s="46">
        <v>116934.431</v>
      </c>
      <c r="H72" s="46">
        <v>19289.925999999999</v>
      </c>
      <c r="I72" s="46">
        <v>96175.892999999996</v>
      </c>
      <c r="J72" s="46">
        <f t="shared" si="0"/>
        <v>232400.25</v>
      </c>
      <c r="K72" s="46">
        <f t="shared" si="1"/>
        <v>142053.94254278729</v>
      </c>
      <c r="L72" s="46">
        <v>29983131</v>
      </c>
      <c r="M72" s="46">
        <v>1461358</v>
      </c>
      <c r="N72" s="46">
        <v>5828842</v>
      </c>
    </row>
    <row r="73" spans="1:14">
      <c r="A73" s="17">
        <v>8710</v>
      </c>
      <c r="B73" s="17" t="s">
        <v>235</v>
      </c>
      <c r="C73" s="43">
        <v>786</v>
      </c>
      <c r="D73" s="148">
        <v>5.0000000000000001E-3</v>
      </c>
      <c r="E73" s="148">
        <v>1.32E-2</v>
      </c>
      <c r="F73" s="148">
        <v>1.32E-2</v>
      </c>
      <c r="G73" s="43">
        <v>101544.00599999999</v>
      </c>
      <c r="H73" s="43">
        <v>7514.4830000000002</v>
      </c>
      <c r="I73" s="43">
        <v>28376.976999999999</v>
      </c>
      <c r="J73" s="43">
        <f t="shared" ref="J73:J79" si="2">G73+H73+I73</f>
        <v>137435.46600000001</v>
      </c>
      <c r="K73" s="43">
        <f t="shared" ref="K73:K81" si="3">(J73/C73)*1000</f>
        <v>174854.28244274811</v>
      </c>
      <c r="L73" s="43">
        <v>20308802</v>
      </c>
      <c r="M73" s="43">
        <v>569279</v>
      </c>
      <c r="N73" s="43">
        <v>2149772</v>
      </c>
    </row>
    <row r="74" spans="1:14">
      <c r="A74" s="47">
        <v>8716</v>
      </c>
      <c r="B74" s="47" t="s">
        <v>236</v>
      </c>
      <c r="C74" s="46">
        <v>2628</v>
      </c>
      <c r="D74" s="147">
        <v>3.5999999999999999E-3</v>
      </c>
      <c r="E74" s="147">
        <v>1.32E-2</v>
      </c>
      <c r="F74" s="147">
        <v>1.4999999999999999E-2</v>
      </c>
      <c r="G74" s="46">
        <v>135199.16</v>
      </c>
      <c r="H74" s="46">
        <v>50902.38</v>
      </c>
      <c r="I74" s="46">
        <v>71818.513000000006</v>
      </c>
      <c r="J74" s="46">
        <f t="shared" si="2"/>
        <v>257920.05300000001</v>
      </c>
      <c r="K74" s="46">
        <f t="shared" si="3"/>
        <v>98143.094748858464</v>
      </c>
      <c r="L74" s="46">
        <v>37555323</v>
      </c>
      <c r="M74" s="46">
        <v>3856241</v>
      </c>
      <c r="N74" s="46">
        <v>4787902</v>
      </c>
    </row>
    <row r="75" spans="1:14">
      <c r="A75" s="17">
        <v>8717</v>
      </c>
      <c r="B75" s="17" t="s">
        <v>237</v>
      </c>
      <c r="C75" s="43">
        <v>2153</v>
      </c>
      <c r="D75" s="148">
        <v>3.4999999999999996E-3</v>
      </c>
      <c r="E75" s="148">
        <v>1.32E-2</v>
      </c>
      <c r="F75" s="148">
        <v>1.6500000000000001E-2</v>
      </c>
      <c r="G75" s="43">
        <v>88037.933000000005</v>
      </c>
      <c r="H75" s="43">
        <v>25344.145</v>
      </c>
      <c r="I75" s="43">
        <v>278103.07900000003</v>
      </c>
      <c r="J75" s="43">
        <f t="shared" si="2"/>
        <v>391485.15700000001</v>
      </c>
      <c r="K75" s="43">
        <f t="shared" si="3"/>
        <v>181832.39990710639</v>
      </c>
      <c r="L75" s="43">
        <v>25153653</v>
      </c>
      <c r="M75" s="43">
        <v>1920011</v>
      </c>
      <c r="N75" s="43">
        <v>16854731</v>
      </c>
    </row>
    <row r="76" spans="1:14">
      <c r="A76" s="47">
        <v>8719</v>
      </c>
      <c r="B76" s="47" t="s">
        <v>238</v>
      </c>
      <c r="C76" s="46">
        <v>493</v>
      </c>
      <c r="D76" s="147">
        <v>4.7499999999999999E-3</v>
      </c>
      <c r="E76" s="147">
        <v>1.32E-2</v>
      </c>
      <c r="F76" s="147">
        <v>1.6500000000000001E-2</v>
      </c>
      <c r="G76" s="46">
        <v>367373.30499999999</v>
      </c>
      <c r="H76" s="46">
        <v>8374.1460000000006</v>
      </c>
      <c r="I76" s="46">
        <v>216567.5</v>
      </c>
      <c r="J76" s="46">
        <f t="shared" si="2"/>
        <v>592314.951</v>
      </c>
      <c r="K76" s="46">
        <f t="shared" si="3"/>
        <v>1201450.2048681541</v>
      </c>
      <c r="L76" s="46">
        <v>77341490</v>
      </c>
      <c r="M76" s="46">
        <v>634405</v>
      </c>
      <c r="N76" s="46">
        <v>13125303</v>
      </c>
    </row>
    <row r="77" spans="1:14">
      <c r="A77" s="17">
        <v>8720</v>
      </c>
      <c r="B77" s="17" t="s">
        <v>239</v>
      </c>
      <c r="C77" s="43">
        <v>626</v>
      </c>
      <c r="D77" s="148">
        <v>4.0000000000000001E-3</v>
      </c>
      <c r="E77" s="148">
        <v>1.32E-2</v>
      </c>
      <c r="F77" s="148">
        <v>1.6500000000000001E-2</v>
      </c>
      <c r="G77" s="43">
        <v>50458.976000000002</v>
      </c>
      <c r="H77" s="43">
        <v>4228.2640000000001</v>
      </c>
      <c r="I77" s="43">
        <v>198043.769</v>
      </c>
      <c r="J77" s="43">
        <f t="shared" si="2"/>
        <v>252731.00900000002</v>
      </c>
      <c r="K77" s="43">
        <f t="shared" si="3"/>
        <v>403723.65654952079</v>
      </c>
      <c r="L77" s="43">
        <v>12614744</v>
      </c>
      <c r="M77" s="43">
        <v>320323</v>
      </c>
      <c r="N77" s="43">
        <v>12002652</v>
      </c>
    </row>
    <row r="78" spans="1:14">
      <c r="A78" s="47">
        <v>8721</v>
      </c>
      <c r="B78" s="47" t="s">
        <v>240</v>
      </c>
      <c r="C78" s="46">
        <v>1121</v>
      </c>
      <c r="D78" s="147">
        <v>5.0000000000000001E-3</v>
      </c>
      <c r="E78" s="147">
        <v>1.32E-2</v>
      </c>
      <c r="F78" s="147">
        <v>1.4199999999999999E-2</v>
      </c>
      <c r="G78" s="46">
        <v>292164.79800000001</v>
      </c>
      <c r="H78" s="46">
        <v>17834.718000000001</v>
      </c>
      <c r="I78" s="46">
        <v>75274.702000000005</v>
      </c>
      <c r="J78" s="46">
        <f t="shared" si="2"/>
        <v>385274.21799999999</v>
      </c>
      <c r="K78" s="46">
        <f t="shared" si="3"/>
        <v>343687.97323818016</v>
      </c>
      <c r="L78" s="46">
        <v>58432960</v>
      </c>
      <c r="M78" s="46">
        <v>1351115</v>
      </c>
      <c r="N78" s="46">
        <v>5301036</v>
      </c>
    </row>
    <row r="79" spans="1:14">
      <c r="A79" s="17">
        <v>8722</v>
      </c>
      <c r="B79" s="17" t="s">
        <v>241</v>
      </c>
      <c r="C79" s="43">
        <v>667</v>
      </c>
      <c r="D79" s="148">
        <v>5.0000000000000001E-3</v>
      </c>
      <c r="E79" s="148">
        <v>1.32E-2</v>
      </c>
      <c r="F79" s="148">
        <v>1.6500000000000001E-2</v>
      </c>
      <c r="G79" s="43">
        <v>56264.911</v>
      </c>
      <c r="H79" s="43">
        <v>3704.6990000000001</v>
      </c>
      <c r="I79" s="43">
        <v>17763.669999999998</v>
      </c>
      <c r="J79" s="43">
        <f t="shared" si="2"/>
        <v>77733.279999999999</v>
      </c>
      <c r="K79" s="43">
        <f t="shared" si="3"/>
        <v>116541.64917541228</v>
      </c>
      <c r="L79" s="43">
        <v>11252982</v>
      </c>
      <c r="M79" s="43">
        <v>280659</v>
      </c>
      <c r="N79" s="43">
        <v>1076586</v>
      </c>
    </row>
    <row r="80" spans="1:1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43"/>
      <c r="L80" s="17"/>
      <c r="M80" s="17"/>
      <c r="N80" s="17"/>
    </row>
    <row r="81" spans="1:14">
      <c r="A81" s="25"/>
      <c r="B81" s="25"/>
      <c r="C81" s="57">
        <f>SUM(C8:C79)</f>
        <v>356991</v>
      </c>
      <c r="D81" s="149"/>
      <c r="E81" s="149"/>
      <c r="F81" s="149"/>
      <c r="G81" s="57">
        <f t="shared" ref="G81:N81" si="4">SUM(G8:G79)</f>
        <v>15774501.618999999</v>
      </c>
      <c r="H81" s="57">
        <f t="shared" si="4"/>
        <v>5318971.1840000013</v>
      </c>
      <c r="I81" s="57">
        <f t="shared" si="4"/>
        <v>26651671.193</v>
      </c>
      <c r="J81" s="57">
        <f t="shared" si="4"/>
        <v>47745143.996000022</v>
      </c>
      <c r="K81" s="57">
        <f t="shared" si="3"/>
        <v>133743.27082755594</v>
      </c>
      <c r="L81" s="57">
        <f t="shared" si="4"/>
        <v>6219893163.7163639</v>
      </c>
      <c r="M81" s="57">
        <f t="shared" si="4"/>
        <v>402952367</v>
      </c>
      <c r="N81" s="57">
        <f t="shared" si="4"/>
        <v>1657692197.9659567</v>
      </c>
    </row>
    <row r="83" spans="1:14">
      <c r="G83" s="150"/>
      <c r="H83" s="150"/>
      <c r="I83" s="150"/>
    </row>
  </sheetData>
  <hyperlinks>
    <hyperlink ref="B1" location="Efnisyfirlit!A1" display="Efnisyfirlit" xr:uid="{4F9B11E0-C176-45B8-B4F0-0C1644D86ED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C19C-64C3-421C-B5CD-72EEEDA9E50A}">
  <dimension ref="A1:N94"/>
  <sheetViews>
    <sheetView workbookViewId="0">
      <selection activeCell="B1" sqref="B1"/>
    </sheetView>
  </sheetViews>
  <sheetFormatPr defaultColWidth="10" defaultRowHeight="13.2"/>
  <cols>
    <col min="1" max="1" width="7.33203125" style="36" customWidth="1"/>
    <col min="2" max="2" width="25.44140625" style="59" customWidth="1"/>
    <col min="3" max="3" width="8.33203125" style="59" customWidth="1"/>
    <col min="4" max="4" width="9.88671875" style="59" customWidth="1"/>
    <col min="5" max="5" width="9.109375" style="59" customWidth="1"/>
    <col min="6" max="6" width="10" style="59"/>
    <col min="7" max="7" width="12.6640625" style="59" customWidth="1"/>
    <col min="8" max="8" width="13" style="59" customWidth="1"/>
    <col min="9" max="9" width="12.6640625" style="59" customWidth="1"/>
    <col min="10" max="10" width="12.33203125" style="59" customWidth="1"/>
    <col min="11" max="11" width="11.5546875" style="59" customWidth="1"/>
    <col min="12" max="12" width="13.5546875" style="59" customWidth="1"/>
    <col min="13" max="13" width="5.6640625" style="59" customWidth="1"/>
    <col min="14" max="16384" width="10" style="59"/>
  </cols>
  <sheetData>
    <row r="1" spans="1:14" ht="14.4">
      <c r="B1" s="298" t="s">
        <v>1290</v>
      </c>
    </row>
    <row r="2" spans="1:14" ht="18.600000000000001" customHeight="1">
      <c r="B2" s="3" t="s">
        <v>467</v>
      </c>
      <c r="C2" s="3"/>
    </row>
    <row r="3" spans="1:14" ht="12" customHeight="1">
      <c r="B3" s="3"/>
      <c r="C3" s="3"/>
    </row>
    <row r="4" spans="1:14">
      <c r="C4" s="151" t="s">
        <v>78</v>
      </c>
      <c r="D4" s="318" t="s">
        <v>79</v>
      </c>
      <c r="E4" s="319"/>
      <c r="F4" s="320"/>
      <c r="G4" s="151" t="s">
        <v>468</v>
      </c>
      <c r="H4" s="152" t="s">
        <v>469</v>
      </c>
      <c r="I4" s="153" t="s">
        <v>470</v>
      </c>
      <c r="J4" s="30" t="s">
        <v>470</v>
      </c>
      <c r="K4" s="318" t="s">
        <v>471</v>
      </c>
      <c r="L4" s="320"/>
    </row>
    <row r="5" spans="1:14" ht="14.4">
      <c r="C5" s="154"/>
      <c r="D5" s="31" t="s">
        <v>472</v>
      </c>
      <c r="E5" s="155" t="s">
        <v>473</v>
      </c>
      <c r="F5" s="31" t="s">
        <v>474</v>
      </c>
      <c r="H5" s="154"/>
      <c r="I5" s="156" t="s">
        <v>475</v>
      </c>
      <c r="J5" s="37" t="s">
        <v>476</v>
      </c>
      <c r="K5" s="157"/>
      <c r="L5" s="158"/>
    </row>
    <row r="6" spans="1:14" ht="14.4">
      <c r="C6" s="159"/>
      <c r="D6" s="31" t="s">
        <v>477</v>
      </c>
      <c r="E6" s="31" t="s">
        <v>477</v>
      </c>
      <c r="F6" s="31" t="s">
        <v>477</v>
      </c>
      <c r="G6" s="36" t="s">
        <v>477</v>
      </c>
      <c r="H6" s="85" t="s">
        <v>477</v>
      </c>
      <c r="I6" s="98" t="s">
        <v>478</v>
      </c>
      <c r="J6" s="85"/>
      <c r="K6" s="85" t="s">
        <v>479</v>
      </c>
      <c r="L6" s="85" t="s">
        <v>480</v>
      </c>
      <c r="M6" s="158" t="s">
        <v>481</v>
      </c>
    </row>
    <row r="7" spans="1:14" ht="14.4">
      <c r="A7" s="160"/>
      <c r="B7" s="16" t="s">
        <v>482</v>
      </c>
      <c r="C7" s="40" t="s">
        <v>483</v>
      </c>
      <c r="D7" s="38" t="s">
        <v>484</v>
      </c>
      <c r="E7" s="38" t="s">
        <v>484</v>
      </c>
      <c r="F7" s="38" t="s">
        <v>484</v>
      </c>
      <c r="G7" s="39" t="s">
        <v>484</v>
      </c>
      <c r="H7" s="40" t="s">
        <v>484</v>
      </c>
      <c r="I7" s="100" t="s">
        <v>485</v>
      </c>
      <c r="J7" s="40" t="s">
        <v>479</v>
      </c>
      <c r="K7" s="40" t="s">
        <v>486</v>
      </c>
      <c r="L7" s="40" t="s">
        <v>486</v>
      </c>
      <c r="M7" s="161" t="s">
        <v>487</v>
      </c>
    </row>
    <row r="8" spans="1:14" ht="14.4">
      <c r="A8" s="160"/>
      <c r="B8" s="16"/>
      <c r="C8" s="36"/>
      <c r="D8" s="36"/>
      <c r="E8" s="36"/>
      <c r="F8" s="36"/>
      <c r="G8" s="36"/>
      <c r="H8" s="36"/>
      <c r="I8" s="162"/>
      <c r="J8" s="36"/>
      <c r="K8" s="36"/>
      <c r="L8" s="36"/>
      <c r="M8" s="163"/>
    </row>
    <row r="9" spans="1:14" ht="14.4">
      <c r="A9" s="164" t="s">
        <v>488</v>
      </c>
      <c r="B9" s="15" t="s">
        <v>489</v>
      </c>
      <c r="C9" s="165">
        <v>14.52</v>
      </c>
      <c r="D9" s="166">
        <v>0.18</v>
      </c>
      <c r="E9" s="165">
        <v>1.32</v>
      </c>
      <c r="F9" s="166">
        <v>1.65</v>
      </c>
      <c r="G9" s="167" t="s">
        <v>490</v>
      </c>
      <c r="H9" s="167" t="s">
        <v>491</v>
      </c>
      <c r="I9" s="168">
        <v>23900</v>
      </c>
      <c r="J9" s="168">
        <v>12840</v>
      </c>
      <c r="K9" s="169">
        <v>0.2</v>
      </c>
      <c r="L9" s="169">
        <v>1</v>
      </c>
      <c r="M9" s="60">
        <v>9</v>
      </c>
      <c r="N9"/>
    </row>
    <row r="10" spans="1:14">
      <c r="A10" s="36">
        <v>1000</v>
      </c>
      <c r="B10" s="59" t="s">
        <v>167</v>
      </c>
      <c r="C10" s="170">
        <v>14.48</v>
      </c>
      <c r="D10" s="171">
        <v>0.22</v>
      </c>
      <c r="E10" s="170">
        <v>1.32</v>
      </c>
      <c r="F10" s="171">
        <v>1.5</v>
      </c>
      <c r="G10" s="172">
        <v>0.105</v>
      </c>
      <c r="H10" s="172">
        <v>6.5000000000000002E-2</v>
      </c>
      <c r="I10" s="173"/>
      <c r="J10" s="173">
        <v>36800</v>
      </c>
      <c r="K10" s="174" t="s">
        <v>492</v>
      </c>
      <c r="L10" s="174" t="s">
        <v>493</v>
      </c>
      <c r="M10" s="59">
        <v>8</v>
      </c>
    </row>
    <row r="11" spans="1:14" ht="14.4">
      <c r="A11" s="164">
        <v>1100</v>
      </c>
      <c r="B11" s="60" t="s">
        <v>168</v>
      </c>
      <c r="C11" s="165">
        <v>13.7</v>
      </c>
      <c r="D11" s="166">
        <v>0.17499999999999999</v>
      </c>
      <c r="E11" s="165">
        <v>1.32</v>
      </c>
      <c r="F11" s="175">
        <v>1.1875</v>
      </c>
      <c r="G11" s="176">
        <v>0.15</v>
      </c>
      <c r="H11" s="177">
        <v>0.09</v>
      </c>
      <c r="I11" s="178">
        <v>38124</v>
      </c>
      <c r="J11" s="178"/>
      <c r="K11" s="169">
        <v>0.4</v>
      </c>
      <c r="L11" s="169">
        <v>1.75</v>
      </c>
      <c r="M11" s="60">
        <v>10</v>
      </c>
      <c r="N11"/>
    </row>
    <row r="12" spans="1:14" ht="14.4">
      <c r="A12" s="36">
        <v>1300</v>
      </c>
      <c r="B12" s="59" t="s">
        <v>169</v>
      </c>
      <c r="C12" s="170">
        <v>13.7</v>
      </c>
      <c r="D12" s="171">
        <v>0.19</v>
      </c>
      <c r="E12" s="170">
        <v>1.32</v>
      </c>
      <c r="F12" s="179">
        <v>1.63</v>
      </c>
      <c r="G12" s="172">
        <v>0.1</v>
      </c>
      <c r="H12" s="172">
        <v>9.5000000000000001E-2</v>
      </c>
      <c r="I12" s="173">
        <v>28000</v>
      </c>
      <c r="J12" s="173"/>
      <c r="K12" s="180">
        <v>0.4</v>
      </c>
      <c r="L12" s="180">
        <v>1</v>
      </c>
      <c r="M12" s="59">
        <v>10</v>
      </c>
    </row>
    <row r="13" spans="1:14" ht="14.4">
      <c r="A13" s="164">
        <v>1400</v>
      </c>
      <c r="B13" s="60" t="s">
        <v>170</v>
      </c>
      <c r="C13" s="165">
        <v>14.48</v>
      </c>
      <c r="D13" s="166">
        <v>0.26</v>
      </c>
      <c r="E13" s="165">
        <v>1.32</v>
      </c>
      <c r="F13" s="166">
        <v>1.4</v>
      </c>
      <c r="G13" s="176">
        <v>0.129</v>
      </c>
      <c r="H13" s="177">
        <v>5.8000000000000003E-2</v>
      </c>
      <c r="I13" s="178">
        <v>39956</v>
      </c>
      <c r="J13" s="178"/>
      <c r="K13" s="169">
        <v>0.33</v>
      </c>
      <c r="L13" s="169">
        <v>1.17</v>
      </c>
      <c r="M13" s="60">
        <v>10</v>
      </c>
    </row>
    <row r="14" spans="1:14" ht="14.4">
      <c r="A14" s="36">
        <v>1604</v>
      </c>
      <c r="B14" s="59" t="s">
        <v>171</v>
      </c>
      <c r="C14" s="170">
        <v>14.48</v>
      </c>
      <c r="D14" s="171">
        <v>0.20899999999999999</v>
      </c>
      <c r="E14" s="170">
        <v>1.32</v>
      </c>
      <c r="F14" s="171">
        <v>1.6</v>
      </c>
      <c r="G14" s="172">
        <v>0.11600000000000001</v>
      </c>
      <c r="H14" s="181">
        <v>7.8E-2</v>
      </c>
      <c r="I14" s="173">
        <v>29000</v>
      </c>
      <c r="J14" s="173"/>
      <c r="K14" s="172">
        <v>0.316</v>
      </c>
      <c r="L14" s="182">
        <v>1.1000000000000001</v>
      </c>
      <c r="M14" s="59">
        <v>9</v>
      </c>
    </row>
    <row r="15" spans="1:14" ht="14.4">
      <c r="A15" s="164">
        <v>2000</v>
      </c>
      <c r="B15" s="15" t="s">
        <v>494</v>
      </c>
      <c r="C15" s="165">
        <v>14.52</v>
      </c>
      <c r="D15" s="166">
        <v>0.36</v>
      </c>
      <c r="E15" s="165">
        <v>1.32</v>
      </c>
      <c r="F15" s="166">
        <v>1.65</v>
      </c>
      <c r="G15" s="176">
        <v>0.15</v>
      </c>
      <c r="H15" s="167" t="s">
        <v>495</v>
      </c>
      <c r="I15" s="178">
        <v>16923</v>
      </c>
      <c r="J15" s="178">
        <v>27609</v>
      </c>
      <c r="K15" s="183">
        <v>2</v>
      </c>
      <c r="L15" s="183">
        <v>2</v>
      </c>
      <c r="M15" s="15">
        <v>10</v>
      </c>
      <c r="N15"/>
    </row>
    <row r="16" spans="1:14" ht="14.4">
      <c r="A16" s="36">
        <v>2300</v>
      </c>
      <c r="B16" s="59" t="s">
        <v>174</v>
      </c>
      <c r="C16" s="170">
        <v>13.99</v>
      </c>
      <c r="D16" s="171">
        <v>0.315</v>
      </c>
      <c r="E16" s="170">
        <v>1.32</v>
      </c>
      <c r="F16" s="171">
        <v>1.45</v>
      </c>
      <c r="G16" s="172">
        <v>7.4999999999999997E-2</v>
      </c>
      <c r="H16" s="181">
        <v>5.5E-2</v>
      </c>
      <c r="I16" s="173">
        <v>16923</v>
      </c>
      <c r="J16" s="173">
        <v>27609</v>
      </c>
      <c r="K16" s="182">
        <v>1</v>
      </c>
      <c r="L16" s="182">
        <v>1.6</v>
      </c>
      <c r="M16" s="59">
        <v>10</v>
      </c>
      <c r="N16"/>
    </row>
    <row r="17" spans="1:14" ht="14.4">
      <c r="A17" s="164">
        <v>2506</v>
      </c>
      <c r="B17" s="60" t="s">
        <v>177</v>
      </c>
      <c r="C17" s="165">
        <v>14.52</v>
      </c>
      <c r="D17" s="166">
        <v>0.33</v>
      </c>
      <c r="E17" s="165">
        <v>1.32</v>
      </c>
      <c r="F17" s="166">
        <v>1.65</v>
      </c>
      <c r="G17" s="176">
        <v>0.15</v>
      </c>
      <c r="H17" s="177">
        <v>0.155</v>
      </c>
      <c r="I17" s="178">
        <v>16923</v>
      </c>
      <c r="J17" s="178">
        <v>27906</v>
      </c>
      <c r="K17" s="183">
        <v>1.1499999999999999</v>
      </c>
      <c r="L17" s="183">
        <v>1.1499999999999999</v>
      </c>
      <c r="M17" s="15">
        <v>10</v>
      </c>
      <c r="N17"/>
    </row>
    <row r="18" spans="1:14" ht="14.4">
      <c r="A18" s="36">
        <v>2510</v>
      </c>
      <c r="B18" s="59" t="s">
        <v>294</v>
      </c>
      <c r="C18" s="170">
        <v>14.52</v>
      </c>
      <c r="D18" s="171">
        <v>0.33</v>
      </c>
      <c r="E18" s="170">
        <v>1.32</v>
      </c>
      <c r="F18" s="171">
        <v>1.65</v>
      </c>
      <c r="G18" s="172">
        <v>0.14000000000000001</v>
      </c>
      <c r="H18" s="181">
        <v>0.17</v>
      </c>
      <c r="I18" s="173">
        <v>16923</v>
      </c>
      <c r="J18" s="173">
        <v>27609</v>
      </c>
      <c r="K18" s="180">
        <v>1.5</v>
      </c>
      <c r="L18" s="180">
        <v>1.5</v>
      </c>
      <c r="M18">
        <v>10</v>
      </c>
      <c r="N18"/>
    </row>
    <row r="19" spans="1:14" ht="14.4">
      <c r="A19" s="164">
        <v>3000</v>
      </c>
      <c r="B19" s="15" t="s">
        <v>496</v>
      </c>
      <c r="C19" s="165">
        <v>14.52</v>
      </c>
      <c r="D19" s="175">
        <v>0.28649999999999998</v>
      </c>
      <c r="E19" s="165">
        <v>1.32</v>
      </c>
      <c r="F19" s="175">
        <v>1.5804</v>
      </c>
      <c r="G19" s="167" t="s">
        <v>490</v>
      </c>
      <c r="H19" s="167" t="s">
        <v>491</v>
      </c>
      <c r="I19" s="178">
        <v>18786</v>
      </c>
      <c r="J19" s="178">
        <v>16021</v>
      </c>
      <c r="K19" s="184">
        <v>0.38150000000000001</v>
      </c>
      <c r="L19" s="185">
        <v>1.2649999999999999</v>
      </c>
      <c r="M19" s="60">
        <v>10</v>
      </c>
    </row>
    <row r="20" spans="1:14" ht="14.4">
      <c r="A20" s="36">
        <v>3511</v>
      </c>
      <c r="B20" t="s">
        <v>497</v>
      </c>
      <c r="C20" s="170">
        <v>13.69</v>
      </c>
      <c r="D20" s="171">
        <v>0.44</v>
      </c>
      <c r="E20" s="170">
        <v>1.32</v>
      </c>
      <c r="F20" s="171">
        <v>1.65</v>
      </c>
      <c r="G20" s="181"/>
      <c r="H20" s="174" t="s">
        <v>491</v>
      </c>
      <c r="I20" s="173">
        <v>32946</v>
      </c>
      <c r="J20" s="173">
        <v>3720</v>
      </c>
      <c r="K20" s="180">
        <v>1</v>
      </c>
      <c r="L20" s="180">
        <v>1</v>
      </c>
      <c r="M20" s="59">
        <v>7</v>
      </c>
    </row>
    <row r="21" spans="1:14" ht="14.4">
      <c r="A21" s="164">
        <v>3609</v>
      </c>
      <c r="B21" s="15" t="s">
        <v>498</v>
      </c>
      <c r="C21" s="165">
        <v>14.52</v>
      </c>
      <c r="D21" s="166">
        <v>0.4</v>
      </c>
      <c r="E21" s="165">
        <v>1.32</v>
      </c>
      <c r="F21" s="166">
        <v>1.39</v>
      </c>
      <c r="G21" s="167" t="s">
        <v>499</v>
      </c>
      <c r="H21" s="167" t="s">
        <v>500</v>
      </c>
      <c r="I21" s="178">
        <v>47200</v>
      </c>
      <c r="J21" s="178"/>
      <c r="K21" s="183">
        <v>1.5</v>
      </c>
      <c r="L21" s="183">
        <v>1.5</v>
      </c>
      <c r="M21" s="15">
        <v>10</v>
      </c>
    </row>
    <row r="22" spans="1:14" ht="14.4">
      <c r="A22" s="36">
        <v>3709</v>
      </c>
      <c r="B22" t="s">
        <v>501</v>
      </c>
      <c r="C22" s="170">
        <v>14.52</v>
      </c>
      <c r="D22" s="171">
        <v>0.5</v>
      </c>
      <c r="E22" s="170">
        <v>1.32</v>
      </c>
      <c r="F22" s="171">
        <v>1.65</v>
      </c>
      <c r="G22" s="172">
        <v>0.2</v>
      </c>
      <c r="H22" s="174" t="s">
        <v>502</v>
      </c>
      <c r="I22" s="173">
        <v>44000</v>
      </c>
      <c r="J22" s="173"/>
      <c r="K22" s="182">
        <v>2</v>
      </c>
      <c r="L22" s="182">
        <v>4</v>
      </c>
      <c r="M22" s="59">
        <v>10</v>
      </c>
    </row>
    <row r="23" spans="1:14" ht="14.4">
      <c r="A23" s="164">
        <v>3711</v>
      </c>
      <c r="B23" s="15" t="s">
        <v>503</v>
      </c>
      <c r="C23" s="165">
        <v>14.52</v>
      </c>
      <c r="D23" s="186">
        <v>0.39</v>
      </c>
      <c r="E23" s="165">
        <v>1.32</v>
      </c>
      <c r="F23" s="166">
        <v>1.57</v>
      </c>
      <c r="G23" s="176">
        <v>0.2</v>
      </c>
      <c r="H23" s="167" t="s">
        <v>504</v>
      </c>
      <c r="I23" s="178">
        <v>49600</v>
      </c>
      <c r="J23" s="178"/>
      <c r="K23" s="169">
        <v>1.1000000000000001</v>
      </c>
      <c r="L23" s="169">
        <v>2.15</v>
      </c>
      <c r="M23" s="60">
        <v>6</v>
      </c>
    </row>
    <row r="24" spans="1:14" ht="14.4">
      <c r="A24" s="36">
        <v>3714</v>
      </c>
      <c r="B24" s="59" t="s">
        <v>186</v>
      </c>
      <c r="C24" s="170">
        <v>14.52</v>
      </c>
      <c r="D24" s="171">
        <v>0.44</v>
      </c>
      <c r="E24" s="170">
        <v>1.32</v>
      </c>
      <c r="F24" s="171">
        <v>1.55</v>
      </c>
      <c r="G24" s="172">
        <v>0.16</v>
      </c>
      <c r="H24" s="172">
        <v>0.33</v>
      </c>
      <c r="I24" s="173">
        <v>36500</v>
      </c>
      <c r="J24" s="173"/>
      <c r="K24" s="180">
        <v>1.8</v>
      </c>
      <c r="L24" s="180">
        <v>2.5</v>
      </c>
      <c r="M24">
        <v>8</v>
      </c>
    </row>
    <row r="25" spans="1:14" ht="14.4">
      <c r="A25" s="164">
        <v>3811</v>
      </c>
      <c r="B25" s="15" t="s">
        <v>187</v>
      </c>
      <c r="C25" s="165">
        <v>14.52</v>
      </c>
      <c r="D25" s="186">
        <v>0.5</v>
      </c>
      <c r="E25" s="165">
        <v>1.32</v>
      </c>
      <c r="F25" s="166">
        <v>1.5</v>
      </c>
      <c r="G25" s="166">
        <v>0.19</v>
      </c>
      <c r="H25" s="166">
        <v>0.32</v>
      </c>
      <c r="I25" s="168">
        <v>28293</v>
      </c>
      <c r="J25" s="178">
        <v>14140</v>
      </c>
      <c r="K25" s="183">
        <v>1.7</v>
      </c>
      <c r="L25" s="183">
        <v>2</v>
      </c>
      <c r="M25" s="60">
        <v>6</v>
      </c>
    </row>
    <row r="26" spans="1:14" ht="14.4">
      <c r="A26" s="36">
        <v>4100</v>
      </c>
      <c r="B26" s="59" t="s">
        <v>188</v>
      </c>
      <c r="C26" s="170">
        <v>14.52</v>
      </c>
      <c r="D26" s="171">
        <v>0.5</v>
      </c>
      <c r="E26" s="170">
        <v>1.32</v>
      </c>
      <c r="F26" s="171">
        <v>1.65</v>
      </c>
      <c r="G26" s="172">
        <v>0.3</v>
      </c>
      <c r="H26" s="172">
        <v>0.4</v>
      </c>
      <c r="I26" s="173">
        <v>27950</v>
      </c>
      <c r="J26" s="173">
        <v>21950</v>
      </c>
      <c r="K26" s="180">
        <v>1.4</v>
      </c>
      <c r="L26" s="180">
        <v>2.5</v>
      </c>
      <c r="M26">
        <v>10</v>
      </c>
    </row>
    <row r="27" spans="1:14" ht="14.4">
      <c r="A27" s="164">
        <v>4200</v>
      </c>
      <c r="B27" s="15" t="s">
        <v>189</v>
      </c>
      <c r="C27" s="165">
        <v>14.52</v>
      </c>
      <c r="D27" s="166">
        <v>0.625</v>
      </c>
      <c r="E27" s="165">
        <v>1.32</v>
      </c>
      <c r="F27" s="166">
        <v>1.65</v>
      </c>
      <c r="G27" s="166">
        <v>0.25</v>
      </c>
      <c r="H27" s="166">
        <v>0.21</v>
      </c>
      <c r="I27" s="168">
        <v>15357</v>
      </c>
      <c r="J27" s="178">
        <v>32543</v>
      </c>
      <c r="K27" s="183">
        <v>1.8</v>
      </c>
      <c r="L27" s="183">
        <v>3</v>
      </c>
      <c r="M27" s="60">
        <v>8</v>
      </c>
      <c r="N27" s="187"/>
    </row>
    <row r="28" spans="1:14" ht="14.4">
      <c r="A28" s="36">
        <v>4502</v>
      </c>
      <c r="B28" s="59" t="s">
        <v>190</v>
      </c>
      <c r="C28" s="170">
        <v>14.52</v>
      </c>
      <c r="D28" s="171">
        <v>0.5</v>
      </c>
      <c r="E28" s="170">
        <v>1.32</v>
      </c>
      <c r="F28" s="171">
        <v>1.65</v>
      </c>
      <c r="G28" s="172">
        <v>0.2</v>
      </c>
      <c r="H28" s="172">
        <v>0.5</v>
      </c>
      <c r="I28" s="173">
        <v>32220</v>
      </c>
      <c r="J28" s="173"/>
      <c r="K28" s="180">
        <v>4</v>
      </c>
      <c r="L28" s="180">
        <v>4</v>
      </c>
      <c r="M28">
        <v>4</v>
      </c>
    </row>
    <row r="29" spans="1:14" ht="14.4">
      <c r="A29" s="164">
        <v>4604</v>
      </c>
      <c r="B29" s="15" t="s">
        <v>191</v>
      </c>
      <c r="C29" s="165">
        <v>14.52</v>
      </c>
      <c r="D29" s="166">
        <v>0.5</v>
      </c>
      <c r="E29" s="165">
        <v>1.32</v>
      </c>
      <c r="F29" s="166">
        <v>1.65</v>
      </c>
      <c r="G29" s="166">
        <v>0.4</v>
      </c>
      <c r="H29" s="166">
        <v>0.35</v>
      </c>
      <c r="I29" s="168">
        <v>20000</v>
      </c>
      <c r="J29" s="178">
        <v>32500</v>
      </c>
      <c r="K29" s="183">
        <v>2.5</v>
      </c>
      <c r="L29" s="183">
        <v>2.5</v>
      </c>
      <c r="M29" s="60">
        <v>7</v>
      </c>
    </row>
    <row r="30" spans="1:14" ht="14.4">
      <c r="A30" s="36">
        <v>4607</v>
      </c>
      <c r="B30" s="59" t="s">
        <v>192</v>
      </c>
      <c r="C30" s="170">
        <v>14.52</v>
      </c>
      <c r="D30" s="171">
        <v>0.45</v>
      </c>
      <c r="E30" s="170">
        <v>1.32</v>
      </c>
      <c r="F30" s="171">
        <v>1.65</v>
      </c>
      <c r="G30" s="172">
        <v>0.4</v>
      </c>
      <c r="H30" s="172">
        <v>0.45</v>
      </c>
      <c r="I30" s="173">
        <v>20600</v>
      </c>
      <c r="J30" s="173">
        <v>32500</v>
      </c>
      <c r="K30" s="180">
        <v>3.75</v>
      </c>
      <c r="L30" s="180">
        <v>3.75</v>
      </c>
      <c r="M30">
        <v>9</v>
      </c>
      <c r="N30"/>
    </row>
    <row r="31" spans="1:14" ht="14.4">
      <c r="A31" s="164">
        <v>4803</v>
      </c>
      <c r="B31" s="15" t="s">
        <v>193</v>
      </c>
      <c r="C31" s="165">
        <v>14.52</v>
      </c>
      <c r="D31" s="166">
        <v>0.45</v>
      </c>
      <c r="E31" s="165">
        <v>1.32</v>
      </c>
      <c r="F31" s="166">
        <v>1.65</v>
      </c>
      <c r="G31" s="166">
        <v>0.22</v>
      </c>
      <c r="H31" s="166">
        <v>0.35</v>
      </c>
      <c r="I31" s="168">
        <v>16980</v>
      </c>
      <c r="J31" s="178">
        <v>21226</v>
      </c>
      <c r="K31" s="183">
        <v>2</v>
      </c>
      <c r="L31" s="183">
        <v>2</v>
      </c>
      <c r="M31" s="60">
        <v>6</v>
      </c>
    </row>
    <row r="32" spans="1:14" ht="14.4">
      <c r="A32" s="36">
        <v>4911</v>
      </c>
      <c r="B32" s="59" t="s">
        <v>196</v>
      </c>
      <c r="C32" s="170">
        <v>14.52</v>
      </c>
      <c r="D32" s="171">
        <v>0.5</v>
      </c>
      <c r="E32" s="170">
        <v>1.32</v>
      </c>
      <c r="F32" s="171">
        <v>1.51</v>
      </c>
      <c r="G32" s="172">
        <v>0.25</v>
      </c>
      <c r="H32" s="172">
        <v>0.3</v>
      </c>
      <c r="I32" s="173">
        <v>43967</v>
      </c>
      <c r="J32" s="173"/>
      <c r="K32" s="180">
        <v>2.5</v>
      </c>
      <c r="L32" s="180">
        <v>2.5</v>
      </c>
      <c r="M32">
        <v>8</v>
      </c>
    </row>
    <row r="33" spans="1:14" ht="14.4">
      <c r="A33" s="164">
        <v>5200</v>
      </c>
      <c r="B33" s="15" t="s">
        <v>197</v>
      </c>
      <c r="C33" s="165">
        <v>14.52</v>
      </c>
      <c r="D33" s="166">
        <v>0.5</v>
      </c>
      <c r="E33" s="165">
        <v>1.32</v>
      </c>
      <c r="F33" s="166">
        <v>1.65</v>
      </c>
      <c r="G33" s="166">
        <v>0.186</v>
      </c>
      <c r="H33" s="166">
        <v>0.16</v>
      </c>
      <c r="I33" s="168">
        <v>20076</v>
      </c>
      <c r="J33" s="178">
        <v>17714</v>
      </c>
      <c r="K33" s="183">
        <v>1.5</v>
      </c>
      <c r="L33" s="183">
        <v>2.5</v>
      </c>
      <c r="M33" s="60">
        <v>9</v>
      </c>
    </row>
    <row r="34" spans="1:14" ht="14.4">
      <c r="A34" s="36">
        <v>5508</v>
      </c>
      <c r="B34" s="59" t="s">
        <v>198</v>
      </c>
      <c r="C34" s="170">
        <v>14.52</v>
      </c>
      <c r="D34" s="171">
        <v>0.36</v>
      </c>
      <c r="E34" s="170">
        <v>1.32</v>
      </c>
      <c r="F34" s="171">
        <v>1.3</v>
      </c>
      <c r="G34" s="172">
        <v>0.21</v>
      </c>
      <c r="H34" s="181">
        <v>0.27</v>
      </c>
      <c r="I34" s="173">
        <v>37600</v>
      </c>
      <c r="J34" s="173"/>
      <c r="K34" s="174" t="s">
        <v>505</v>
      </c>
      <c r="L34" s="174" t="s">
        <v>505</v>
      </c>
      <c r="M34" s="59">
        <v>6</v>
      </c>
      <c r="N34"/>
    </row>
    <row r="35" spans="1:14" ht="14.4">
      <c r="A35" s="164">
        <v>5604</v>
      </c>
      <c r="B35" s="60" t="s">
        <v>455</v>
      </c>
      <c r="C35" s="165">
        <v>14.52</v>
      </c>
      <c r="D35" s="166">
        <v>0.5</v>
      </c>
      <c r="E35" s="165">
        <v>1.32</v>
      </c>
      <c r="F35" s="166">
        <v>1.65</v>
      </c>
      <c r="G35" s="176">
        <v>0.25</v>
      </c>
      <c r="H35" s="177">
        <v>0.27500000000000002</v>
      </c>
      <c r="I35" s="178">
        <v>22150</v>
      </c>
      <c r="J35" s="178">
        <v>22150</v>
      </c>
      <c r="K35" s="169">
        <v>2</v>
      </c>
      <c r="L35" s="169">
        <v>2</v>
      </c>
      <c r="M35" s="188">
        <v>9</v>
      </c>
    </row>
    <row r="36" spans="1:14" ht="14.4">
      <c r="A36" s="36">
        <v>5609</v>
      </c>
      <c r="B36" t="s">
        <v>200</v>
      </c>
      <c r="C36" s="170">
        <v>14.52</v>
      </c>
      <c r="D36" s="171">
        <v>0.48</v>
      </c>
      <c r="E36" s="170">
        <v>1.32</v>
      </c>
      <c r="F36" s="171">
        <v>1.65</v>
      </c>
      <c r="G36" s="181">
        <v>0.24</v>
      </c>
      <c r="H36" s="181">
        <v>0.3</v>
      </c>
      <c r="I36" s="173">
        <v>44151</v>
      </c>
      <c r="J36" s="173">
        <v>13913</v>
      </c>
      <c r="K36" s="180">
        <v>1.65</v>
      </c>
      <c r="L36" s="180">
        <v>1.65</v>
      </c>
      <c r="M36" s="59">
        <v>6</v>
      </c>
      <c r="N36"/>
    </row>
    <row r="37" spans="1:14" ht="14.4">
      <c r="A37" s="164">
        <v>5612</v>
      </c>
      <c r="B37" s="15" t="s">
        <v>202</v>
      </c>
      <c r="C37" s="165">
        <v>14.52</v>
      </c>
      <c r="D37" s="166">
        <v>0.5</v>
      </c>
      <c r="E37" s="165">
        <v>1.32</v>
      </c>
      <c r="F37" s="166">
        <v>1.65</v>
      </c>
      <c r="G37" s="177"/>
      <c r="H37" s="177"/>
      <c r="I37" s="178">
        <v>31600</v>
      </c>
      <c r="J37" s="178"/>
      <c r="K37" s="183"/>
      <c r="L37" s="183"/>
      <c r="M37" s="15">
        <v>3</v>
      </c>
      <c r="N37"/>
    </row>
    <row r="38" spans="1:14" ht="14.4">
      <c r="A38" s="36">
        <v>6000</v>
      </c>
      <c r="B38" t="s">
        <v>506</v>
      </c>
      <c r="C38" s="170">
        <v>14.52</v>
      </c>
      <c r="D38" s="171">
        <v>0.33</v>
      </c>
      <c r="E38" s="170">
        <v>1.32</v>
      </c>
      <c r="F38" s="171">
        <v>1.63</v>
      </c>
      <c r="G38" s="174" t="s">
        <v>507</v>
      </c>
      <c r="H38" s="174" t="s">
        <v>508</v>
      </c>
      <c r="I38" s="173">
        <v>38643</v>
      </c>
      <c r="J38" s="173"/>
      <c r="K38" s="180">
        <v>0.5</v>
      </c>
      <c r="L38" s="180">
        <v>2.8</v>
      </c>
      <c r="M38">
        <v>8</v>
      </c>
      <c r="N38"/>
    </row>
    <row r="39" spans="1:14" ht="14.4">
      <c r="A39" s="164">
        <v>6100</v>
      </c>
      <c r="B39" s="60" t="s">
        <v>205</v>
      </c>
      <c r="C39" s="165">
        <v>14.52</v>
      </c>
      <c r="D39" s="166">
        <v>0.52500000000000002</v>
      </c>
      <c r="E39" s="165">
        <v>1.32</v>
      </c>
      <c r="F39" s="166">
        <v>1.65</v>
      </c>
      <c r="G39" s="176">
        <v>0.1</v>
      </c>
      <c r="H39" s="177">
        <v>0.1</v>
      </c>
      <c r="I39" s="168">
        <v>46117</v>
      </c>
      <c r="J39" s="178"/>
      <c r="K39" s="169">
        <v>1.5</v>
      </c>
      <c r="L39" s="169">
        <v>2.5</v>
      </c>
      <c r="M39" s="60">
        <v>7</v>
      </c>
    </row>
    <row r="40" spans="1:14" ht="12.75" customHeight="1">
      <c r="A40" s="36">
        <v>6250</v>
      </c>
      <c r="B40" s="59" t="s">
        <v>206</v>
      </c>
      <c r="C40" s="170">
        <v>14.48</v>
      </c>
      <c r="D40" s="171">
        <v>0.49</v>
      </c>
      <c r="E40" s="170">
        <v>1.32</v>
      </c>
      <c r="F40" s="171">
        <v>1.65</v>
      </c>
      <c r="G40" s="172">
        <v>0.32</v>
      </c>
      <c r="H40" s="172">
        <v>0.31</v>
      </c>
      <c r="I40" s="173">
        <v>44000</v>
      </c>
      <c r="J40" s="173"/>
      <c r="K40" s="180">
        <v>1.9</v>
      </c>
      <c r="L40" s="180">
        <v>3.5</v>
      </c>
      <c r="M40">
        <v>10</v>
      </c>
      <c r="N40"/>
    </row>
    <row r="41" spans="1:14" ht="14.4">
      <c r="A41" s="164">
        <v>6400</v>
      </c>
      <c r="B41" s="15" t="s">
        <v>509</v>
      </c>
      <c r="C41" s="165">
        <v>14.52</v>
      </c>
      <c r="D41" s="166">
        <v>0.5</v>
      </c>
      <c r="E41" s="165">
        <v>1.32</v>
      </c>
      <c r="F41" s="166">
        <v>1.65</v>
      </c>
      <c r="G41" s="167" t="s">
        <v>510</v>
      </c>
      <c r="H41" s="167" t="s">
        <v>511</v>
      </c>
      <c r="I41" s="178">
        <v>43852</v>
      </c>
      <c r="J41" s="178"/>
      <c r="K41" s="169">
        <v>1.28</v>
      </c>
      <c r="L41" s="169">
        <v>2.9</v>
      </c>
      <c r="M41" s="60">
        <v>10</v>
      </c>
      <c r="N41"/>
    </row>
    <row r="42" spans="1:14" ht="14.4">
      <c r="A42" s="36">
        <v>6513</v>
      </c>
      <c r="B42" t="s">
        <v>512</v>
      </c>
      <c r="C42" s="170">
        <v>14.52</v>
      </c>
      <c r="D42" s="171">
        <v>0.41</v>
      </c>
      <c r="E42" s="170">
        <v>1.32</v>
      </c>
      <c r="F42" s="171">
        <v>1.2</v>
      </c>
      <c r="G42" s="181">
        <v>0.1</v>
      </c>
      <c r="H42" s="174" t="s">
        <v>508</v>
      </c>
      <c r="I42" s="189">
        <v>32561</v>
      </c>
      <c r="J42" s="173"/>
      <c r="K42" s="180">
        <v>0.75</v>
      </c>
      <c r="L42" s="180">
        <v>0.75</v>
      </c>
      <c r="M42">
        <v>5</v>
      </c>
    </row>
    <row r="43" spans="1:14" ht="14.4">
      <c r="A43" s="164">
        <v>6515</v>
      </c>
      <c r="B43" s="15" t="s">
        <v>513</v>
      </c>
      <c r="C43" s="165">
        <v>14.52</v>
      </c>
      <c r="D43" s="166">
        <v>0.4</v>
      </c>
      <c r="E43" s="165">
        <v>1.32</v>
      </c>
      <c r="F43" s="166">
        <v>1.4</v>
      </c>
      <c r="G43" s="176">
        <v>0.18</v>
      </c>
      <c r="H43" s="167" t="s">
        <v>508</v>
      </c>
      <c r="I43" s="178">
        <v>56650</v>
      </c>
      <c r="J43" s="178"/>
      <c r="K43" s="169">
        <v>1</v>
      </c>
      <c r="L43" s="169">
        <v>3</v>
      </c>
      <c r="M43" s="188">
        <v>8</v>
      </c>
      <c r="N43"/>
    </row>
    <row r="44" spans="1:14" ht="14.4">
      <c r="A44" s="36">
        <v>6601</v>
      </c>
      <c r="B44" t="s">
        <v>514</v>
      </c>
      <c r="C44" s="170">
        <v>14.52</v>
      </c>
      <c r="D44" s="171">
        <v>0.38500000000000001</v>
      </c>
      <c r="E44" s="170">
        <v>1.32</v>
      </c>
      <c r="F44" s="171">
        <v>1.2</v>
      </c>
      <c r="G44" s="181">
        <v>0.19</v>
      </c>
      <c r="H44" s="174" t="s">
        <v>508</v>
      </c>
      <c r="I44" s="173">
        <v>46350</v>
      </c>
      <c r="J44" s="173"/>
      <c r="K44" s="180">
        <v>1.75</v>
      </c>
      <c r="L44" s="180">
        <v>1.75</v>
      </c>
      <c r="M44" s="59">
        <v>8</v>
      </c>
    </row>
    <row r="45" spans="1:14" ht="14.4">
      <c r="A45" s="164">
        <v>6602</v>
      </c>
      <c r="B45" s="60" t="s">
        <v>213</v>
      </c>
      <c r="C45" s="165">
        <v>14.52</v>
      </c>
      <c r="D45" s="166">
        <v>0.48</v>
      </c>
      <c r="E45" s="165">
        <v>1.32</v>
      </c>
      <c r="F45" s="166">
        <v>1.5</v>
      </c>
      <c r="G45" s="177">
        <v>0.25</v>
      </c>
      <c r="H45" s="177">
        <v>0.25</v>
      </c>
      <c r="I45" s="178">
        <v>31395</v>
      </c>
      <c r="J45" s="178"/>
      <c r="K45" s="169">
        <v>0.75</v>
      </c>
      <c r="L45" s="169">
        <v>0.75</v>
      </c>
      <c r="M45" s="188">
        <v>7</v>
      </c>
      <c r="N45"/>
    </row>
    <row r="46" spans="1:14" ht="14.4">
      <c r="A46" s="36">
        <v>6607</v>
      </c>
      <c r="B46" t="s">
        <v>214</v>
      </c>
      <c r="C46" s="170">
        <v>14.52</v>
      </c>
      <c r="D46" s="171">
        <v>0.625</v>
      </c>
      <c r="E46" s="170">
        <v>1.32</v>
      </c>
      <c r="F46" s="171">
        <v>1.65</v>
      </c>
      <c r="G46" s="181">
        <v>0.22500000000000001</v>
      </c>
      <c r="H46" s="181">
        <v>0.15</v>
      </c>
      <c r="I46" s="173">
        <v>44125</v>
      </c>
      <c r="J46" s="173"/>
      <c r="K46" s="174" t="s">
        <v>515</v>
      </c>
      <c r="L46" s="174" t="s">
        <v>515</v>
      </c>
      <c r="M46" s="59">
        <v>10</v>
      </c>
      <c r="N46"/>
    </row>
    <row r="47" spans="1:14" ht="14.4">
      <c r="A47" s="164">
        <v>6612</v>
      </c>
      <c r="B47" s="60" t="s">
        <v>216</v>
      </c>
      <c r="C47" s="165">
        <v>14.52</v>
      </c>
      <c r="D47" s="166">
        <v>0.625</v>
      </c>
      <c r="E47" s="165">
        <v>1.32</v>
      </c>
      <c r="F47" s="166">
        <v>1.65</v>
      </c>
      <c r="G47" s="176">
        <v>0.12</v>
      </c>
      <c r="H47" s="177">
        <v>0.21</v>
      </c>
      <c r="I47" s="168">
        <v>46350</v>
      </c>
      <c r="J47" s="178"/>
      <c r="K47" s="169">
        <v>1</v>
      </c>
      <c r="L47" s="169">
        <v>1</v>
      </c>
      <c r="M47" s="188">
        <v>8</v>
      </c>
    </row>
    <row r="48" spans="1:14" ht="14.4">
      <c r="A48" s="36">
        <v>6709</v>
      </c>
      <c r="B48" t="s">
        <v>218</v>
      </c>
      <c r="C48" s="170">
        <v>14.52</v>
      </c>
      <c r="D48" s="171">
        <v>0.625</v>
      </c>
      <c r="E48" s="170">
        <v>1.32</v>
      </c>
      <c r="F48" s="171">
        <v>1.65</v>
      </c>
      <c r="G48" s="181">
        <v>0.25900000000000001</v>
      </c>
      <c r="H48" s="181">
        <v>0.3</v>
      </c>
      <c r="I48" s="173">
        <v>21895</v>
      </c>
      <c r="J48" s="173">
        <v>21895</v>
      </c>
      <c r="K48" s="180">
        <v>1.5</v>
      </c>
      <c r="L48" s="180">
        <v>2.5</v>
      </c>
      <c r="M48" s="59">
        <v>8</v>
      </c>
    </row>
    <row r="49" spans="1:14" ht="14.4">
      <c r="A49" s="164">
        <v>7000</v>
      </c>
      <c r="B49" s="60" t="s">
        <v>219</v>
      </c>
      <c r="C49" s="165">
        <v>14.52</v>
      </c>
      <c r="D49" s="166">
        <v>0.625</v>
      </c>
      <c r="E49" s="165">
        <v>1.32</v>
      </c>
      <c r="F49" s="166">
        <v>1.65</v>
      </c>
      <c r="G49" s="176">
        <v>0.34</v>
      </c>
      <c r="H49" s="177">
        <v>0.32</v>
      </c>
      <c r="I49" s="168">
        <v>18890</v>
      </c>
      <c r="J49" s="178">
        <v>8285</v>
      </c>
      <c r="K49" s="169">
        <v>2</v>
      </c>
      <c r="L49" s="169">
        <v>2</v>
      </c>
      <c r="M49" s="188">
        <v>8</v>
      </c>
      <c r="N49"/>
    </row>
    <row r="50" spans="1:14" ht="14.4">
      <c r="A50" s="36">
        <v>7300</v>
      </c>
      <c r="B50" t="s">
        <v>220</v>
      </c>
      <c r="C50" s="170">
        <v>14.52</v>
      </c>
      <c r="D50" s="171">
        <v>0.5</v>
      </c>
      <c r="E50" s="170">
        <v>1.32</v>
      </c>
      <c r="F50" s="171">
        <v>1.65</v>
      </c>
      <c r="G50" s="181">
        <v>0.30599999999999999</v>
      </c>
      <c r="H50" s="181">
        <v>0.29399999999999998</v>
      </c>
      <c r="I50" s="173">
        <v>29664</v>
      </c>
      <c r="J50" s="173">
        <v>14079</v>
      </c>
      <c r="K50" s="180">
        <v>0.7</v>
      </c>
      <c r="L50" s="180">
        <v>3</v>
      </c>
      <c r="M50" s="59">
        <v>8</v>
      </c>
      <c r="N50"/>
    </row>
    <row r="51" spans="1:14" ht="14.4">
      <c r="A51" s="164">
        <v>7502</v>
      </c>
      <c r="B51" s="60" t="s">
        <v>221</v>
      </c>
      <c r="C51" s="165">
        <v>14.52</v>
      </c>
      <c r="D51" s="166">
        <v>0.55000000000000004</v>
      </c>
      <c r="E51" s="165">
        <v>1.32</v>
      </c>
      <c r="F51" s="166">
        <v>1.65</v>
      </c>
      <c r="G51" s="176">
        <v>0.32</v>
      </c>
      <c r="H51" s="177">
        <v>0.3</v>
      </c>
      <c r="I51" s="168">
        <v>13396</v>
      </c>
      <c r="J51" s="178">
        <v>13396</v>
      </c>
      <c r="K51" s="169">
        <v>2</v>
      </c>
      <c r="L51" s="169">
        <v>2</v>
      </c>
      <c r="M51" s="188">
        <v>8</v>
      </c>
    </row>
    <row r="52" spans="1:14" ht="14.4">
      <c r="A52" s="36">
        <v>7509</v>
      </c>
      <c r="B52" t="s">
        <v>223</v>
      </c>
      <c r="C52" s="170">
        <v>14.52</v>
      </c>
      <c r="D52" s="171">
        <v>0.45</v>
      </c>
      <c r="E52" s="170">
        <v>1.32</v>
      </c>
      <c r="F52" s="171">
        <v>1.45</v>
      </c>
      <c r="G52" s="181">
        <v>0.17</v>
      </c>
      <c r="H52" s="181">
        <v>0.35</v>
      </c>
      <c r="I52" s="173">
        <v>15000</v>
      </c>
      <c r="J52" s="173">
        <v>7500</v>
      </c>
      <c r="K52" s="180">
        <v>2</v>
      </c>
      <c r="L52" s="180">
        <v>2</v>
      </c>
      <c r="M52" s="59">
        <v>6</v>
      </c>
    </row>
    <row r="53" spans="1:14" ht="14.4">
      <c r="A53" s="164">
        <v>7617</v>
      </c>
      <c r="B53" s="15" t="s">
        <v>225</v>
      </c>
      <c r="C53" s="165">
        <v>14.52</v>
      </c>
      <c r="D53" s="166">
        <v>0.625</v>
      </c>
      <c r="E53" s="165">
        <v>1.32</v>
      </c>
      <c r="F53" s="166">
        <v>1.65</v>
      </c>
      <c r="G53" s="177">
        <v>0.3</v>
      </c>
      <c r="H53" s="177">
        <v>0.35</v>
      </c>
      <c r="I53" s="178">
        <v>17472</v>
      </c>
      <c r="J53" s="178">
        <v>15600</v>
      </c>
      <c r="K53" s="183">
        <v>1</v>
      </c>
      <c r="L53" s="183">
        <v>1</v>
      </c>
      <c r="M53" s="60">
        <v>6</v>
      </c>
      <c r="N53"/>
    </row>
    <row r="54" spans="1:14" ht="14.4">
      <c r="A54" s="36">
        <v>7620</v>
      </c>
      <c r="B54" t="s">
        <v>516</v>
      </c>
      <c r="C54" s="170">
        <v>14.52</v>
      </c>
      <c r="D54" s="171">
        <v>0.5</v>
      </c>
      <c r="E54" s="170">
        <v>1.32</v>
      </c>
      <c r="F54" s="171">
        <v>1.65</v>
      </c>
      <c r="G54" s="172">
        <v>0.32</v>
      </c>
      <c r="H54" s="174" t="s">
        <v>517</v>
      </c>
      <c r="I54" s="173">
        <v>29861</v>
      </c>
      <c r="J54" s="173"/>
      <c r="K54" s="180">
        <v>0.75</v>
      </c>
      <c r="L54" s="180">
        <v>0.75</v>
      </c>
      <c r="M54">
        <v>8</v>
      </c>
    </row>
    <row r="55" spans="1:14" ht="14.4">
      <c r="A55" s="164">
        <v>7708</v>
      </c>
      <c r="B55" s="15" t="s">
        <v>227</v>
      </c>
      <c r="C55" s="165">
        <v>14.52</v>
      </c>
      <c r="D55" s="166">
        <v>0.5</v>
      </c>
      <c r="E55" s="165">
        <v>1.32</v>
      </c>
      <c r="F55" s="166">
        <v>1.65</v>
      </c>
      <c r="G55" s="176">
        <v>0.3</v>
      </c>
      <c r="H55" s="177">
        <v>0.18</v>
      </c>
      <c r="I55" s="178">
        <v>19294</v>
      </c>
      <c r="J55" s="178">
        <v>12128</v>
      </c>
      <c r="K55" s="169">
        <v>1</v>
      </c>
      <c r="L55" s="169">
        <v>1</v>
      </c>
      <c r="M55" s="60">
        <v>5</v>
      </c>
      <c r="N55"/>
    </row>
    <row r="56" spans="1:14" ht="14.4">
      <c r="A56" s="36">
        <v>8000</v>
      </c>
      <c r="B56" s="59" t="s">
        <v>228</v>
      </c>
      <c r="C56" s="170">
        <v>14.46</v>
      </c>
      <c r="D56" s="171">
        <v>0.33</v>
      </c>
      <c r="E56" s="170">
        <v>1.32</v>
      </c>
      <c r="F56" s="171">
        <v>1.65</v>
      </c>
      <c r="G56" s="172">
        <v>0.2</v>
      </c>
      <c r="H56" s="174" t="s">
        <v>518</v>
      </c>
      <c r="I56" s="173">
        <v>17788</v>
      </c>
      <c r="J56" s="173">
        <v>40183</v>
      </c>
      <c r="K56" s="180">
        <v>1</v>
      </c>
      <c r="L56" s="180">
        <v>3.5</v>
      </c>
      <c r="M56" s="59">
        <v>10</v>
      </c>
    </row>
    <row r="57" spans="1:14" ht="14.4">
      <c r="A57" s="164">
        <v>8200</v>
      </c>
      <c r="B57" s="15" t="s">
        <v>229</v>
      </c>
      <c r="C57" s="165">
        <v>14.52</v>
      </c>
      <c r="D57" s="166">
        <v>0.27500000000000002</v>
      </c>
      <c r="E57" s="165">
        <v>1.32</v>
      </c>
      <c r="F57" s="166">
        <v>1.65</v>
      </c>
      <c r="G57" s="190">
        <v>0.25119999999999998</v>
      </c>
      <c r="H57" s="191">
        <v>0.17649999999999999</v>
      </c>
      <c r="I57" s="178">
        <v>27200</v>
      </c>
      <c r="J57" s="178">
        <v>22300</v>
      </c>
      <c r="K57" s="169">
        <v>1</v>
      </c>
      <c r="L57" s="169">
        <v>1</v>
      </c>
      <c r="M57" s="60">
        <v>10</v>
      </c>
    </row>
    <row r="58" spans="1:14" ht="14.4">
      <c r="A58" s="36">
        <v>8508</v>
      </c>
      <c r="B58" t="s">
        <v>230</v>
      </c>
      <c r="C58" s="170">
        <v>14.52</v>
      </c>
      <c r="D58" s="179">
        <v>0.48</v>
      </c>
      <c r="E58" s="170">
        <v>1.32</v>
      </c>
      <c r="F58" s="179">
        <v>1.65</v>
      </c>
      <c r="G58" s="181">
        <v>0.2</v>
      </c>
      <c r="H58" s="181">
        <v>0.15</v>
      </c>
      <c r="I58" s="173">
        <v>21274</v>
      </c>
      <c r="J58" s="173">
        <v>22121</v>
      </c>
      <c r="K58" s="180">
        <v>1.5</v>
      </c>
      <c r="L58" s="180">
        <v>1.5</v>
      </c>
      <c r="M58" s="59">
        <v>6</v>
      </c>
      <c r="N58"/>
    </row>
    <row r="59" spans="1:14" ht="14.4">
      <c r="A59" s="164">
        <v>8509</v>
      </c>
      <c r="B59" s="60" t="s">
        <v>231</v>
      </c>
      <c r="C59" s="165">
        <v>14.52</v>
      </c>
      <c r="D59" s="166">
        <v>0.625</v>
      </c>
      <c r="E59" s="165">
        <v>1.32</v>
      </c>
      <c r="F59" s="166">
        <v>1.65</v>
      </c>
      <c r="G59" s="176">
        <v>0.25</v>
      </c>
      <c r="H59" s="177"/>
      <c r="I59" s="168">
        <v>23345</v>
      </c>
      <c r="J59" s="178">
        <v>8340</v>
      </c>
      <c r="K59" s="183"/>
      <c r="L59" s="183"/>
      <c r="M59" s="60">
        <v>6</v>
      </c>
      <c r="N59"/>
    </row>
    <row r="60" spans="1:14" ht="14.4">
      <c r="A60" s="36">
        <v>8613</v>
      </c>
      <c r="B60" t="s">
        <v>233</v>
      </c>
      <c r="C60" s="170">
        <v>14.52</v>
      </c>
      <c r="D60" s="179">
        <v>0.35</v>
      </c>
      <c r="E60" s="170">
        <v>1.32</v>
      </c>
      <c r="F60" s="179">
        <v>1.5</v>
      </c>
      <c r="G60" s="181">
        <v>0.25</v>
      </c>
      <c r="H60" s="181">
        <v>0.23</v>
      </c>
      <c r="I60" s="173">
        <v>23180</v>
      </c>
      <c r="J60" s="173">
        <v>21147</v>
      </c>
      <c r="K60" s="180">
        <v>1</v>
      </c>
      <c r="L60" s="180">
        <v>1</v>
      </c>
      <c r="M60" s="59">
        <v>7</v>
      </c>
    </row>
    <row r="61" spans="1:14" ht="14.4">
      <c r="A61" s="164">
        <v>8614</v>
      </c>
      <c r="B61" s="60" t="s">
        <v>234</v>
      </c>
      <c r="C61" s="165">
        <v>14.52</v>
      </c>
      <c r="D61" s="166">
        <v>0.39</v>
      </c>
      <c r="E61" s="165">
        <v>1.32</v>
      </c>
      <c r="F61" s="166">
        <v>1.65</v>
      </c>
      <c r="G61" s="176">
        <v>0.25</v>
      </c>
      <c r="H61" s="177">
        <v>0.28999999999999998</v>
      </c>
      <c r="I61" s="168">
        <v>23212</v>
      </c>
      <c r="J61" s="178">
        <v>21176</v>
      </c>
      <c r="K61" s="183">
        <v>1</v>
      </c>
      <c r="L61" s="183">
        <v>1</v>
      </c>
      <c r="M61" s="60">
        <v>8</v>
      </c>
    </row>
    <row r="62" spans="1:14" ht="14.4">
      <c r="A62" s="36">
        <v>8710</v>
      </c>
      <c r="B62" t="s">
        <v>235</v>
      </c>
      <c r="C62" s="170">
        <v>14.52</v>
      </c>
      <c r="D62" s="179">
        <v>0.5</v>
      </c>
      <c r="E62" s="170">
        <v>1.32</v>
      </c>
      <c r="F62" s="179">
        <v>1.32</v>
      </c>
      <c r="G62" s="181">
        <v>0.25</v>
      </c>
      <c r="H62" s="181">
        <v>0.25</v>
      </c>
      <c r="I62" s="173">
        <v>15000</v>
      </c>
      <c r="J62" s="173">
        <v>21500</v>
      </c>
      <c r="K62" s="180">
        <v>0.5</v>
      </c>
      <c r="L62" s="180">
        <v>0.5</v>
      </c>
      <c r="M62" s="59">
        <v>8</v>
      </c>
      <c r="N62"/>
    </row>
    <row r="63" spans="1:14" ht="14.4">
      <c r="A63" s="164">
        <v>8716</v>
      </c>
      <c r="B63" s="60" t="s">
        <v>236</v>
      </c>
      <c r="C63" s="165">
        <v>14.52</v>
      </c>
      <c r="D63" s="166">
        <v>0.36</v>
      </c>
      <c r="E63" s="165">
        <v>1.32</v>
      </c>
      <c r="F63" s="166">
        <v>1.5</v>
      </c>
      <c r="G63" s="176">
        <v>0.21</v>
      </c>
      <c r="H63" s="177">
        <v>0.06</v>
      </c>
      <c r="I63" s="168">
        <v>15000</v>
      </c>
      <c r="J63" s="178">
        <v>21000</v>
      </c>
      <c r="K63" s="183">
        <v>0.75</v>
      </c>
      <c r="L63" s="183">
        <v>1.5</v>
      </c>
      <c r="M63" s="60">
        <v>10</v>
      </c>
      <c r="N63"/>
    </row>
    <row r="64" spans="1:14" ht="14.4">
      <c r="A64" s="36">
        <v>8717</v>
      </c>
      <c r="B64" t="s">
        <v>237</v>
      </c>
      <c r="C64" s="170">
        <v>14.52</v>
      </c>
      <c r="D64" s="179">
        <v>0.35</v>
      </c>
      <c r="E64" s="170">
        <v>1.32</v>
      </c>
      <c r="F64" s="179">
        <v>1.65</v>
      </c>
      <c r="G64" s="181">
        <v>0.25</v>
      </c>
      <c r="H64" s="181">
        <v>0.12</v>
      </c>
      <c r="I64" s="173">
        <v>19900</v>
      </c>
      <c r="J64" s="173">
        <v>20900</v>
      </c>
      <c r="K64" s="180">
        <v>0.7</v>
      </c>
      <c r="L64" s="180">
        <v>0.7</v>
      </c>
      <c r="M64" s="59">
        <v>8</v>
      </c>
    </row>
    <row r="65" spans="1:14" ht="14.4">
      <c r="A65" s="164">
        <v>8719</v>
      </c>
      <c r="B65" s="60" t="s">
        <v>519</v>
      </c>
      <c r="C65" s="165">
        <v>12.44</v>
      </c>
      <c r="D65" s="166">
        <v>0.47499999999999998</v>
      </c>
      <c r="E65" s="165">
        <v>1.32</v>
      </c>
      <c r="F65" s="166">
        <v>1.65</v>
      </c>
      <c r="G65" s="176">
        <v>0.23</v>
      </c>
      <c r="H65" s="177">
        <v>0.25</v>
      </c>
      <c r="I65" s="168">
        <v>17364</v>
      </c>
      <c r="J65" s="178">
        <v>21000</v>
      </c>
      <c r="K65" s="183">
        <v>1</v>
      </c>
      <c r="L65" s="183">
        <v>1</v>
      </c>
      <c r="M65" s="60">
        <v>5</v>
      </c>
    </row>
    <row r="66" spans="1:14" ht="14.4">
      <c r="A66" s="36">
        <v>8720</v>
      </c>
      <c r="B66" t="s">
        <v>297</v>
      </c>
      <c r="C66" s="170">
        <v>14.48</v>
      </c>
      <c r="D66" s="179">
        <v>0.4</v>
      </c>
      <c r="E66" s="170">
        <v>1.32</v>
      </c>
      <c r="F66" s="179">
        <v>1.65</v>
      </c>
      <c r="G66" s="181">
        <v>0.25</v>
      </c>
      <c r="H66" s="181">
        <v>0.2</v>
      </c>
      <c r="I66" s="173">
        <v>29400</v>
      </c>
      <c r="J66" s="173">
        <v>16800</v>
      </c>
      <c r="K66" s="180"/>
      <c r="L66" s="180"/>
      <c r="M66" s="59">
        <v>9</v>
      </c>
      <c r="N66"/>
    </row>
    <row r="67" spans="1:14" ht="14.4">
      <c r="A67" s="164">
        <v>8721</v>
      </c>
      <c r="B67" s="60" t="s">
        <v>240</v>
      </c>
      <c r="C67" s="165">
        <v>14.52</v>
      </c>
      <c r="D67" s="166">
        <v>0.5</v>
      </c>
      <c r="E67" s="165">
        <v>1.32</v>
      </c>
      <c r="F67" s="166">
        <v>1.42</v>
      </c>
      <c r="G67" s="176">
        <v>0.25</v>
      </c>
      <c r="H67" s="177">
        <v>0.3</v>
      </c>
      <c r="I67" s="168">
        <v>18110</v>
      </c>
      <c r="J67" s="178">
        <v>21658</v>
      </c>
      <c r="K67" s="183">
        <v>1</v>
      </c>
      <c r="L67" s="183">
        <v>1</v>
      </c>
      <c r="M67" s="60">
        <v>6</v>
      </c>
    </row>
    <row r="68" spans="1:14" ht="14.4">
      <c r="A68" s="36">
        <v>8722</v>
      </c>
      <c r="B68" t="s">
        <v>241</v>
      </c>
      <c r="C68" s="170">
        <v>14.52</v>
      </c>
      <c r="D68" s="171">
        <v>0.5</v>
      </c>
      <c r="E68" s="170">
        <v>1.32</v>
      </c>
      <c r="F68" s="171">
        <v>1.65</v>
      </c>
      <c r="G68" s="172"/>
      <c r="H68" s="181">
        <v>0.2</v>
      </c>
      <c r="I68" s="189">
        <v>16561</v>
      </c>
      <c r="J68" s="173">
        <v>15597</v>
      </c>
      <c r="K68" s="180">
        <v>1</v>
      </c>
      <c r="L68" s="180">
        <v>1</v>
      </c>
      <c r="M68" s="59">
        <v>9</v>
      </c>
    </row>
    <row r="69" spans="1:14" ht="6.6" customHeight="1">
      <c r="A69" s="59"/>
      <c r="D69" s="171"/>
      <c r="E69" s="171"/>
      <c r="F69" s="171"/>
      <c r="H69" s="172"/>
      <c r="I69" s="182"/>
      <c r="J69" s="182"/>
      <c r="K69" s="163"/>
      <c r="L69" s="173"/>
      <c r="M69" s="173"/>
    </row>
    <row r="70" spans="1:14">
      <c r="F70" s="171"/>
      <c r="H70" s="171"/>
    </row>
    <row r="71" spans="1:14">
      <c r="B71" s="192" t="s">
        <v>520</v>
      </c>
      <c r="F71" s="171"/>
    </row>
    <row r="72" spans="1:14">
      <c r="B72" s="192" t="s">
        <v>521</v>
      </c>
      <c r="F72" s="171"/>
      <c r="H72" s="171"/>
    </row>
    <row r="73" spans="1:14">
      <c r="B73" s="192" t="s">
        <v>522</v>
      </c>
      <c r="F73" s="171"/>
      <c r="H73" s="171"/>
    </row>
    <row r="74" spans="1:14">
      <c r="B74" s="192" t="s">
        <v>523</v>
      </c>
      <c r="F74" s="171"/>
      <c r="H74" s="171"/>
    </row>
    <row r="75" spans="1:14">
      <c r="B75" s="192" t="s">
        <v>524</v>
      </c>
      <c r="F75" s="171"/>
      <c r="H75" s="171"/>
    </row>
    <row r="76" spans="1:14">
      <c r="B76" s="192" t="s">
        <v>525</v>
      </c>
      <c r="F76" s="171"/>
      <c r="H76" s="171"/>
    </row>
    <row r="77" spans="1:14">
      <c r="B77" s="192" t="s">
        <v>526</v>
      </c>
      <c r="F77" s="171"/>
      <c r="H77" s="171"/>
    </row>
    <row r="78" spans="1:14" ht="14.4">
      <c r="B78" s="192" t="s">
        <v>527</v>
      </c>
      <c r="F78" s="179"/>
      <c r="H78" s="171"/>
    </row>
    <row r="79" spans="1:14" ht="14.4">
      <c r="B79" s="192" t="s">
        <v>528</v>
      </c>
      <c r="F79" s="179"/>
      <c r="H79" s="171"/>
    </row>
    <row r="80" spans="1:14" ht="14.4">
      <c r="B80" s="192" t="s">
        <v>529</v>
      </c>
      <c r="F80" s="179"/>
      <c r="H80" s="171"/>
    </row>
    <row r="81" spans="2:8">
      <c r="B81" s="192" t="s">
        <v>530</v>
      </c>
      <c r="F81" s="171"/>
      <c r="H81" s="171"/>
    </row>
    <row r="82" spans="2:8">
      <c r="B82" s="192" t="s">
        <v>531</v>
      </c>
      <c r="F82" s="171"/>
      <c r="H82" s="171"/>
    </row>
    <row r="83" spans="2:8">
      <c r="H83" s="171"/>
    </row>
    <row r="84" spans="2:8">
      <c r="H84" s="171"/>
    </row>
    <row r="85" spans="2:8">
      <c r="H85" s="171"/>
    </row>
    <row r="86" spans="2:8">
      <c r="H86" s="171"/>
    </row>
    <row r="87" spans="2:8">
      <c r="H87" s="171"/>
    </row>
    <row r="88" spans="2:8">
      <c r="H88" s="171"/>
    </row>
    <row r="89" spans="2:8">
      <c r="H89" s="171"/>
    </row>
    <row r="90" spans="2:8">
      <c r="H90" s="171"/>
    </row>
    <row r="91" spans="2:8">
      <c r="H91" s="171"/>
    </row>
    <row r="92" spans="2:8">
      <c r="H92" s="171"/>
    </row>
    <row r="93" spans="2:8">
      <c r="H93" s="171"/>
    </row>
    <row r="94" spans="2:8">
      <c r="H94" s="171"/>
    </row>
  </sheetData>
  <mergeCells count="2">
    <mergeCell ref="D4:F4"/>
    <mergeCell ref="K4:L4"/>
  </mergeCells>
  <hyperlinks>
    <hyperlink ref="B1" location="Efnisyfirlit!A1" display="Efnisyfirlit" xr:uid="{A5E8D011-796D-47B2-8331-6A6C677E409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5827-DC02-4DC3-BAB0-365A584EC487}">
  <dimension ref="A1:G80"/>
  <sheetViews>
    <sheetView workbookViewId="0">
      <selection activeCell="D1" sqref="D1"/>
    </sheetView>
  </sheetViews>
  <sheetFormatPr defaultRowHeight="14.4"/>
  <cols>
    <col min="1" max="1" width="8" customWidth="1"/>
    <col min="2" max="2" width="6.109375" customWidth="1"/>
    <col min="3" max="3" width="10.33203125" hidden="1" customWidth="1"/>
    <col min="4" max="4" width="28.88671875" customWidth="1"/>
    <col min="5" max="7" width="14" customWidth="1"/>
    <col min="8" max="8" width="10" customWidth="1"/>
  </cols>
  <sheetData>
    <row r="1" spans="1:7">
      <c r="D1" s="298" t="s">
        <v>1290</v>
      </c>
    </row>
    <row r="2" spans="1:7" ht="15.6">
      <c r="A2" s="3" t="s">
        <v>532</v>
      </c>
    </row>
    <row r="4" spans="1:7">
      <c r="E4" s="193" t="s">
        <v>298</v>
      </c>
      <c r="F4" s="193" t="s">
        <v>298</v>
      </c>
      <c r="G4" s="64" t="s">
        <v>65</v>
      </c>
    </row>
    <row r="5" spans="1:7">
      <c r="C5" s="129" t="s">
        <v>304</v>
      </c>
      <c r="D5" s="194" t="s">
        <v>482</v>
      </c>
      <c r="E5" s="195" t="s">
        <v>533</v>
      </c>
      <c r="F5" s="195" t="s">
        <v>534</v>
      </c>
      <c r="G5" s="64" t="s">
        <v>535</v>
      </c>
    </row>
    <row r="6" spans="1:7">
      <c r="B6" s="162"/>
      <c r="D6" s="25"/>
      <c r="E6" s="25"/>
      <c r="F6" s="25"/>
    </row>
    <row r="7" spans="1:7">
      <c r="B7" s="196">
        <v>1</v>
      </c>
      <c r="C7" s="197">
        <v>0</v>
      </c>
      <c r="D7" s="66" t="s">
        <v>19</v>
      </c>
      <c r="E7" s="198">
        <v>128793</v>
      </c>
      <c r="F7" s="198">
        <v>126041</v>
      </c>
      <c r="G7" s="75">
        <f t="shared" ref="G7:G70" si="0">E7/F7-1</f>
        <v>2.1834165073269851E-2</v>
      </c>
    </row>
    <row r="8" spans="1:7">
      <c r="B8" s="162">
        <v>2</v>
      </c>
      <c r="C8">
        <v>1000</v>
      </c>
      <c r="D8" t="s">
        <v>167</v>
      </c>
      <c r="E8" s="122">
        <v>36975</v>
      </c>
      <c r="F8" s="122">
        <v>35970</v>
      </c>
      <c r="G8" s="199">
        <f t="shared" si="0"/>
        <v>2.7939949958298627E-2</v>
      </c>
    </row>
    <row r="9" spans="1:7">
      <c r="B9" s="196">
        <v>3</v>
      </c>
      <c r="C9" s="197">
        <v>1400</v>
      </c>
      <c r="D9" s="66" t="s">
        <v>170</v>
      </c>
      <c r="E9" s="198">
        <v>29799</v>
      </c>
      <c r="F9" s="198">
        <v>29412</v>
      </c>
      <c r="G9" s="75">
        <f t="shared" si="0"/>
        <v>1.3157894736842035E-2</v>
      </c>
    </row>
    <row r="10" spans="1:7">
      <c r="B10" s="162">
        <v>4</v>
      </c>
      <c r="C10">
        <v>6000</v>
      </c>
      <c r="D10" t="s">
        <v>204</v>
      </c>
      <c r="E10" s="122">
        <v>18925</v>
      </c>
      <c r="F10" s="122">
        <v>18787</v>
      </c>
      <c r="G10" s="199">
        <f t="shared" si="0"/>
        <v>7.3455048703892079E-3</v>
      </c>
    </row>
    <row r="11" spans="1:7">
      <c r="B11" s="196">
        <v>5</v>
      </c>
      <c r="C11" s="197">
        <v>2000</v>
      </c>
      <c r="D11" s="66" t="s">
        <v>173</v>
      </c>
      <c r="E11" s="198">
        <v>18920</v>
      </c>
      <c r="F11" s="198">
        <v>17805</v>
      </c>
      <c r="G11" s="75">
        <f t="shared" si="0"/>
        <v>6.2622858747542809E-2</v>
      </c>
    </row>
    <row r="12" spans="1:7">
      <c r="B12" s="162">
        <v>6</v>
      </c>
      <c r="C12">
        <v>1300</v>
      </c>
      <c r="D12" t="s">
        <v>169</v>
      </c>
      <c r="E12" s="122">
        <v>16299</v>
      </c>
      <c r="F12" s="122">
        <v>15709</v>
      </c>
      <c r="G12" s="199">
        <f t="shared" si="0"/>
        <v>3.7558087720415134E-2</v>
      </c>
    </row>
    <row r="13" spans="1:7">
      <c r="B13" s="196">
        <v>7</v>
      </c>
      <c r="C13" s="197">
        <v>1604</v>
      </c>
      <c r="D13" s="66" t="s">
        <v>171</v>
      </c>
      <c r="E13" s="198">
        <v>11463</v>
      </c>
      <c r="F13" s="198">
        <v>10556</v>
      </c>
      <c r="G13" s="75">
        <f t="shared" si="0"/>
        <v>8.592269799166341E-2</v>
      </c>
    </row>
    <row r="14" spans="1:7">
      <c r="B14" s="162">
        <v>8</v>
      </c>
      <c r="C14">
        <v>8200</v>
      </c>
      <c r="D14" t="s">
        <v>229</v>
      </c>
      <c r="E14" s="122">
        <v>9485</v>
      </c>
      <c r="F14" s="122">
        <v>8995</v>
      </c>
      <c r="G14" s="199">
        <f t="shared" si="0"/>
        <v>5.4474708171206254E-2</v>
      </c>
    </row>
    <row r="15" spans="1:7">
      <c r="B15" s="196">
        <v>9</v>
      </c>
      <c r="C15" s="197">
        <v>3000</v>
      </c>
      <c r="D15" s="66" t="s">
        <v>178</v>
      </c>
      <c r="E15" s="198">
        <v>7411</v>
      </c>
      <c r="F15" s="198">
        <v>7259</v>
      </c>
      <c r="G15" s="75">
        <f t="shared" si="0"/>
        <v>2.0939523350323785E-2</v>
      </c>
    </row>
    <row r="16" spans="1:7">
      <c r="B16" s="162">
        <v>10</v>
      </c>
      <c r="C16">
        <v>7300</v>
      </c>
      <c r="D16" t="s">
        <v>220</v>
      </c>
      <c r="E16" s="122">
        <v>5070</v>
      </c>
      <c r="F16" s="122">
        <v>4962</v>
      </c>
      <c r="G16" s="199">
        <f t="shared" si="0"/>
        <v>2.1765417170495738E-2</v>
      </c>
    </row>
    <row r="17" spans="2:7">
      <c r="B17" s="196">
        <v>11</v>
      </c>
      <c r="C17" s="197">
        <v>1100</v>
      </c>
      <c r="D17" s="66" t="s">
        <v>168</v>
      </c>
      <c r="E17" s="198">
        <v>4664</v>
      </c>
      <c r="F17" s="198">
        <v>4575</v>
      </c>
      <c r="G17" s="75">
        <f t="shared" si="0"/>
        <v>1.9453551912568257E-2</v>
      </c>
    </row>
    <row r="18" spans="2:7">
      <c r="B18" s="162">
        <v>12</v>
      </c>
      <c r="C18">
        <v>8000</v>
      </c>
      <c r="D18" t="s">
        <v>228</v>
      </c>
      <c r="E18" s="122">
        <v>4301</v>
      </c>
      <c r="F18" s="122">
        <v>4284</v>
      </c>
      <c r="G18" s="199">
        <f t="shared" si="0"/>
        <v>3.9682539682539542E-3</v>
      </c>
    </row>
    <row r="19" spans="2:7">
      <c r="B19" s="196">
        <v>13</v>
      </c>
      <c r="C19" s="197">
        <v>5200</v>
      </c>
      <c r="D19" s="66" t="s">
        <v>197</v>
      </c>
      <c r="E19" s="198">
        <v>3992</v>
      </c>
      <c r="F19" s="198">
        <v>3955</v>
      </c>
      <c r="G19" s="75">
        <f t="shared" si="0"/>
        <v>9.3552465233881499E-3</v>
      </c>
    </row>
    <row r="20" spans="2:7">
      <c r="B20" s="162">
        <v>14</v>
      </c>
      <c r="C20">
        <v>3609</v>
      </c>
      <c r="D20" t="s">
        <v>181</v>
      </c>
      <c r="E20" s="122">
        <v>3807</v>
      </c>
      <c r="F20" s="122">
        <v>3745</v>
      </c>
      <c r="G20" s="199">
        <f t="shared" si="0"/>
        <v>1.6555407209612794E-2</v>
      </c>
    </row>
    <row r="21" spans="2:7">
      <c r="B21" s="196">
        <v>15</v>
      </c>
      <c r="C21" s="197">
        <v>4200</v>
      </c>
      <c r="D21" s="66" t="s">
        <v>189</v>
      </c>
      <c r="E21" s="198">
        <v>3800</v>
      </c>
      <c r="F21" s="198">
        <v>3707</v>
      </c>
      <c r="G21" s="75">
        <f t="shared" si="0"/>
        <v>2.5087671971945058E-2</v>
      </c>
    </row>
    <row r="22" spans="2:7">
      <c r="B22" s="162">
        <v>16</v>
      </c>
      <c r="C22">
        <v>7620</v>
      </c>
      <c r="D22" t="s">
        <v>226</v>
      </c>
      <c r="E22" s="122">
        <v>3600</v>
      </c>
      <c r="F22" s="122">
        <v>3547</v>
      </c>
      <c r="G22" s="199">
        <f t="shared" si="0"/>
        <v>1.4942204680011173E-2</v>
      </c>
    </row>
    <row r="23" spans="2:7">
      <c r="B23" s="196">
        <v>17</v>
      </c>
      <c r="C23" s="197">
        <v>2510</v>
      </c>
      <c r="D23" s="66" t="s">
        <v>294</v>
      </c>
      <c r="E23" s="198">
        <v>3480</v>
      </c>
      <c r="F23" s="198">
        <v>3374</v>
      </c>
      <c r="G23" s="75">
        <f t="shared" si="0"/>
        <v>3.1416716064019079E-2</v>
      </c>
    </row>
    <row r="24" spans="2:7">
      <c r="B24" s="162">
        <v>18</v>
      </c>
      <c r="C24">
        <v>2300</v>
      </c>
      <c r="D24" t="s">
        <v>174</v>
      </c>
      <c r="E24" s="122">
        <v>3427</v>
      </c>
      <c r="F24" s="122">
        <v>3323</v>
      </c>
      <c r="G24" s="199">
        <f t="shared" si="0"/>
        <v>3.1297020764369465E-2</v>
      </c>
    </row>
    <row r="25" spans="2:7">
      <c r="B25" s="196">
        <v>19</v>
      </c>
      <c r="C25" s="197">
        <v>6100</v>
      </c>
      <c r="D25" s="66" t="s">
        <v>205</v>
      </c>
      <c r="E25" s="198">
        <v>3042</v>
      </c>
      <c r="F25" s="198">
        <v>3234</v>
      </c>
      <c r="G25" s="75">
        <f t="shared" si="0"/>
        <v>-5.9369202226345119E-2</v>
      </c>
    </row>
    <row r="26" spans="2:7">
      <c r="B26" s="162">
        <v>20</v>
      </c>
      <c r="C26">
        <v>8716</v>
      </c>
      <c r="D26" t="s">
        <v>236</v>
      </c>
      <c r="E26" s="122">
        <v>2628</v>
      </c>
      <c r="F26" s="122">
        <v>2566</v>
      </c>
      <c r="G26" s="199">
        <f t="shared" si="0"/>
        <v>2.4162120031177015E-2</v>
      </c>
    </row>
    <row r="27" spans="2:7">
      <c r="B27" s="196">
        <v>21</v>
      </c>
      <c r="C27" s="197">
        <v>7708</v>
      </c>
      <c r="D27" s="66" t="s">
        <v>227</v>
      </c>
      <c r="E27" s="198">
        <v>2389</v>
      </c>
      <c r="F27" s="198">
        <v>2306</v>
      </c>
      <c r="G27" s="75">
        <f t="shared" si="0"/>
        <v>3.5993061578490915E-2</v>
      </c>
    </row>
    <row r="28" spans="2:7">
      <c r="B28" s="162">
        <v>22</v>
      </c>
      <c r="C28">
        <v>8717</v>
      </c>
      <c r="D28" t="s">
        <v>237</v>
      </c>
      <c r="E28" s="122">
        <v>2153</v>
      </c>
      <c r="F28" s="122">
        <v>2111</v>
      </c>
      <c r="G28" s="199">
        <f t="shared" si="0"/>
        <v>1.98957839886309E-2</v>
      </c>
    </row>
    <row r="29" spans="2:7">
      <c r="B29" s="196">
        <v>23</v>
      </c>
      <c r="C29" s="197">
        <v>6250</v>
      </c>
      <c r="D29" s="66" t="s">
        <v>206</v>
      </c>
      <c r="E29" s="198">
        <v>2007</v>
      </c>
      <c r="F29" s="198">
        <v>2015</v>
      </c>
      <c r="G29" s="75">
        <f t="shared" si="0"/>
        <v>-3.9702233250620278E-3</v>
      </c>
    </row>
    <row r="30" spans="2:7">
      <c r="B30" s="162">
        <v>24</v>
      </c>
      <c r="C30">
        <v>8613</v>
      </c>
      <c r="D30" t="s">
        <v>233</v>
      </c>
      <c r="E30" s="122">
        <v>1924</v>
      </c>
      <c r="F30" s="122">
        <v>1798</v>
      </c>
      <c r="G30" s="199">
        <f t="shared" si="0"/>
        <v>7.0077864293659697E-2</v>
      </c>
    </row>
    <row r="31" spans="2:7">
      <c r="B31" s="196">
        <v>25</v>
      </c>
      <c r="C31" s="197">
        <v>6400</v>
      </c>
      <c r="D31" s="66" t="s">
        <v>207</v>
      </c>
      <c r="E31" s="198">
        <v>1905</v>
      </c>
      <c r="F31" s="198">
        <v>1880</v>
      </c>
      <c r="G31" s="75">
        <f t="shared" si="0"/>
        <v>1.3297872340425565E-2</v>
      </c>
    </row>
    <row r="32" spans="2:7">
      <c r="B32" s="162">
        <v>26</v>
      </c>
      <c r="C32">
        <v>3714</v>
      </c>
      <c r="D32" t="s">
        <v>186</v>
      </c>
      <c r="E32" s="122">
        <v>1674</v>
      </c>
      <c r="F32" s="122">
        <v>1641</v>
      </c>
      <c r="G32" s="199">
        <f t="shared" si="0"/>
        <v>2.0109689213893889E-2</v>
      </c>
    </row>
    <row r="33" spans="2:7">
      <c r="B33" s="196">
        <v>27</v>
      </c>
      <c r="C33" s="197">
        <v>8614</v>
      </c>
      <c r="D33" s="66" t="s">
        <v>234</v>
      </c>
      <c r="E33" s="198">
        <v>1636</v>
      </c>
      <c r="F33" s="198">
        <v>1610</v>
      </c>
      <c r="G33" s="75">
        <f t="shared" si="0"/>
        <v>1.6149068322981464E-2</v>
      </c>
    </row>
    <row r="34" spans="2:7">
      <c r="B34" s="162">
        <v>28</v>
      </c>
      <c r="C34">
        <v>2506</v>
      </c>
      <c r="D34" t="s">
        <v>177</v>
      </c>
      <c r="E34" s="122">
        <v>1286</v>
      </c>
      <c r="F34" s="122">
        <v>1268</v>
      </c>
      <c r="G34" s="199">
        <f t="shared" si="0"/>
        <v>1.4195583596214423E-2</v>
      </c>
    </row>
    <row r="35" spans="2:7">
      <c r="B35" s="196">
        <v>29</v>
      </c>
      <c r="C35" s="197">
        <v>3711</v>
      </c>
      <c r="D35" s="66" t="s">
        <v>184</v>
      </c>
      <c r="E35" s="198">
        <v>1201</v>
      </c>
      <c r="F35" s="198">
        <v>1177</v>
      </c>
      <c r="G35" s="75">
        <f t="shared" si="0"/>
        <v>2.0390824129141949E-2</v>
      </c>
    </row>
    <row r="36" spans="2:7">
      <c r="B36" s="162">
        <v>30</v>
      </c>
      <c r="C36">
        <v>5508</v>
      </c>
      <c r="D36" t="s">
        <v>198</v>
      </c>
      <c r="E36" s="122">
        <v>1181</v>
      </c>
      <c r="F36" s="122">
        <v>1193</v>
      </c>
      <c r="G36" s="199">
        <f t="shared" si="0"/>
        <v>-1.0058675607711676E-2</v>
      </c>
    </row>
    <row r="37" spans="2:7">
      <c r="B37" s="196">
        <v>31</v>
      </c>
      <c r="C37" s="197">
        <v>8721</v>
      </c>
      <c r="D37" s="66" t="s">
        <v>240</v>
      </c>
      <c r="E37" s="198">
        <v>1121</v>
      </c>
      <c r="F37" s="198">
        <v>1115</v>
      </c>
      <c r="G37" s="75">
        <f t="shared" si="0"/>
        <v>5.3811659192826156E-3</v>
      </c>
    </row>
    <row r="38" spans="2:7">
      <c r="B38" s="162">
        <v>32</v>
      </c>
      <c r="C38">
        <v>6513</v>
      </c>
      <c r="D38" t="s">
        <v>208</v>
      </c>
      <c r="E38" s="122">
        <v>1042</v>
      </c>
      <c r="F38" s="122">
        <v>1016</v>
      </c>
      <c r="G38" s="199">
        <f t="shared" si="0"/>
        <v>2.5590551181102317E-2</v>
      </c>
    </row>
    <row r="39" spans="2:7">
      <c r="B39" s="196">
        <v>33</v>
      </c>
      <c r="C39" s="197">
        <v>4607</v>
      </c>
      <c r="D39" s="66" t="s">
        <v>192</v>
      </c>
      <c r="E39" s="198">
        <v>998</v>
      </c>
      <c r="F39" s="198">
        <v>1024</v>
      </c>
      <c r="G39" s="75">
        <f t="shared" si="0"/>
        <v>-2.5390625E-2</v>
      </c>
    </row>
    <row r="40" spans="2:7">
      <c r="B40" s="162">
        <v>34</v>
      </c>
      <c r="C40">
        <v>4100</v>
      </c>
      <c r="D40" t="s">
        <v>188</v>
      </c>
      <c r="E40" s="122">
        <v>953</v>
      </c>
      <c r="F40" s="122">
        <v>945</v>
      </c>
      <c r="G40" s="199">
        <f t="shared" si="0"/>
        <v>8.4656084656085095E-3</v>
      </c>
    </row>
    <row r="41" spans="2:7">
      <c r="B41" s="196">
        <v>35</v>
      </c>
      <c r="C41" s="197">
        <v>5604</v>
      </c>
      <c r="D41" s="66" t="s">
        <v>199</v>
      </c>
      <c r="E41" s="198">
        <v>939</v>
      </c>
      <c r="F41" s="198">
        <v>895</v>
      </c>
      <c r="G41" s="75">
        <f t="shared" si="0"/>
        <v>4.9162011173184306E-2</v>
      </c>
    </row>
    <row r="42" spans="2:7">
      <c r="B42" s="162">
        <v>36</v>
      </c>
      <c r="C42">
        <v>6612</v>
      </c>
      <c r="D42" t="s">
        <v>216</v>
      </c>
      <c r="E42" s="122">
        <v>894</v>
      </c>
      <c r="F42" s="122">
        <v>962</v>
      </c>
      <c r="G42" s="199">
        <f t="shared" si="0"/>
        <v>-7.068607068607069E-2</v>
      </c>
    </row>
    <row r="43" spans="2:7">
      <c r="B43" s="196">
        <v>37</v>
      </c>
      <c r="C43" s="197">
        <v>3709</v>
      </c>
      <c r="D43" s="66" t="s">
        <v>182</v>
      </c>
      <c r="E43" s="198">
        <v>866</v>
      </c>
      <c r="F43" s="198">
        <v>877</v>
      </c>
      <c r="G43" s="75">
        <f t="shared" si="0"/>
        <v>-1.2542759407069504E-2</v>
      </c>
    </row>
    <row r="44" spans="2:7">
      <c r="B44" s="162">
        <v>38</v>
      </c>
      <c r="C44">
        <v>8710</v>
      </c>
      <c r="D44" t="s">
        <v>235</v>
      </c>
      <c r="E44" s="122">
        <v>786</v>
      </c>
      <c r="F44" s="122">
        <v>774</v>
      </c>
      <c r="G44" s="199">
        <f t="shared" si="0"/>
        <v>1.5503875968992276E-2</v>
      </c>
    </row>
    <row r="45" spans="2:7">
      <c r="B45" s="196">
        <v>39</v>
      </c>
      <c r="C45" s="197">
        <v>8508</v>
      </c>
      <c r="D45" s="66" t="s">
        <v>230</v>
      </c>
      <c r="E45" s="198">
        <v>695</v>
      </c>
      <c r="F45" s="198">
        <v>633</v>
      </c>
      <c r="G45" s="75">
        <f t="shared" si="0"/>
        <v>9.794628751974721E-2</v>
      </c>
    </row>
    <row r="46" spans="2:7">
      <c r="B46" s="162">
        <v>40</v>
      </c>
      <c r="C46">
        <v>7000</v>
      </c>
      <c r="D46" t="s">
        <v>219</v>
      </c>
      <c r="E46" s="122">
        <v>685</v>
      </c>
      <c r="F46" s="122">
        <v>676</v>
      </c>
      <c r="G46" s="199">
        <f t="shared" si="0"/>
        <v>1.3313609467455523E-2</v>
      </c>
    </row>
    <row r="47" spans="2:7">
      <c r="B47" s="196">
        <v>41</v>
      </c>
      <c r="C47" s="197">
        <v>3811</v>
      </c>
      <c r="D47" s="66" t="s">
        <v>187</v>
      </c>
      <c r="E47" s="198">
        <v>673</v>
      </c>
      <c r="F47" s="198">
        <v>667</v>
      </c>
      <c r="G47" s="75">
        <f t="shared" si="0"/>
        <v>8.9955022488754643E-3</v>
      </c>
    </row>
    <row r="48" spans="2:7">
      <c r="B48" s="162">
        <v>42</v>
      </c>
      <c r="C48">
        <v>8722</v>
      </c>
      <c r="D48" t="s">
        <v>241</v>
      </c>
      <c r="E48" s="122">
        <v>667</v>
      </c>
      <c r="F48" s="122">
        <v>644</v>
      </c>
      <c r="G48" s="199">
        <f t="shared" si="0"/>
        <v>3.5714285714285809E-2</v>
      </c>
    </row>
    <row r="49" spans="2:7">
      <c r="B49" s="196">
        <v>43</v>
      </c>
      <c r="C49" s="197">
        <v>7502</v>
      </c>
      <c r="D49" s="66" t="s">
        <v>221</v>
      </c>
      <c r="E49" s="198">
        <v>660</v>
      </c>
      <c r="F49" s="198">
        <v>655</v>
      </c>
      <c r="G49" s="75">
        <f t="shared" si="0"/>
        <v>7.6335877862594437E-3</v>
      </c>
    </row>
    <row r="50" spans="2:7">
      <c r="B50" s="162">
        <v>44</v>
      </c>
      <c r="C50">
        <v>3511</v>
      </c>
      <c r="D50" t="s">
        <v>180</v>
      </c>
      <c r="E50" s="122">
        <v>638</v>
      </c>
      <c r="F50" s="122">
        <v>648</v>
      </c>
      <c r="G50" s="199">
        <f t="shared" si="0"/>
        <v>-1.5432098765432056E-2</v>
      </c>
    </row>
    <row r="51" spans="2:7">
      <c r="B51" s="196">
        <v>45</v>
      </c>
      <c r="C51" s="197">
        <v>8720</v>
      </c>
      <c r="D51" s="66" t="s">
        <v>239</v>
      </c>
      <c r="E51" s="198">
        <v>626</v>
      </c>
      <c r="F51" s="198">
        <v>690</v>
      </c>
      <c r="G51" s="75">
        <f t="shared" si="0"/>
        <v>-9.2753623188405743E-2</v>
      </c>
    </row>
    <row r="52" spans="2:7">
      <c r="B52" s="162">
        <v>46</v>
      </c>
      <c r="C52">
        <v>6515</v>
      </c>
      <c r="D52" t="s">
        <v>209</v>
      </c>
      <c r="E52" s="122">
        <v>616</v>
      </c>
      <c r="F52" s="122">
        <v>580</v>
      </c>
      <c r="G52" s="199">
        <f t="shared" si="0"/>
        <v>6.2068965517241281E-2</v>
      </c>
    </row>
    <row r="53" spans="2:7">
      <c r="B53" s="196">
        <v>47</v>
      </c>
      <c r="C53" s="197">
        <v>8509</v>
      </c>
      <c r="D53" s="66" t="s">
        <v>231</v>
      </c>
      <c r="E53" s="198">
        <v>583</v>
      </c>
      <c r="F53" s="198">
        <v>560</v>
      </c>
      <c r="G53" s="75">
        <f t="shared" si="0"/>
        <v>4.1071428571428648E-2</v>
      </c>
    </row>
    <row r="54" spans="2:7">
      <c r="B54" s="162">
        <v>48</v>
      </c>
      <c r="C54">
        <v>6709</v>
      </c>
      <c r="D54" t="s">
        <v>218</v>
      </c>
      <c r="E54" s="122">
        <v>504</v>
      </c>
      <c r="F54" s="122">
        <v>481</v>
      </c>
      <c r="G54" s="199">
        <f t="shared" si="0"/>
        <v>4.7817047817047875E-2</v>
      </c>
    </row>
    <row r="55" spans="2:7">
      <c r="B55" s="196">
        <v>49</v>
      </c>
      <c r="C55" s="197">
        <v>6607</v>
      </c>
      <c r="D55" s="66" t="s">
        <v>214</v>
      </c>
      <c r="E55" s="198">
        <v>502</v>
      </c>
      <c r="F55" s="198">
        <v>493</v>
      </c>
      <c r="G55" s="75">
        <f t="shared" si="0"/>
        <v>1.8255578093306246E-2</v>
      </c>
    </row>
    <row r="56" spans="2:7">
      <c r="B56" s="162">
        <v>50</v>
      </c>
      <c r="C56">
        <v>8719</v>
      </c>
      <c r="D56" t="s">
        <v>238</v>
      </c>
      <c r="E56" s="122">
        <v>493</v>
      </c>
      <c r="F56" s="122">
        <v>479</v>
      </c>
      <c r="G56" s="199">
        <f t="shared" si="0"/>
        <v>2.9227557411273475E-2</v>
      </c>
    </row>
    <row r="57" spans="2:7">
      <c r="B57" s="196">
        <v>51</v>
      </c>
      <c r="C57" s="197">
        <v>6601</v>
      </c>
      <c r="D57" s="66" t="s">
        <v>210</v>
      </c>
      <c r="E57" s="198">
        <v>491</v>
      </c>
      <c r="F57" s="198">
        <v>483</v>
      </c>
      <c r="G57" s="75">
        <f t="shared" si="0"/>
        <v>1.6563146997929712E-2</v>
      </c>
    </row>
    <row r="58" spans="2:7">
      <c r="B58" s="162">
        <v>52</v>
      </c>
      <c r="C58">
        <v>7617</v>
      </c>
      <c r="D58" t="s">
        <v>225</v>
      </c>
      <c r="E58" s="122">
        <v>472</v>
      </c>
      <c r="F58" s="122">
        <v>461</v>
      </c>
      <c r="G58" s="199">
        <f t="shared" si="0"/>
        <v>2.386117136659438E-2</v>
      </c>
    </row>
    <row r="59" spans="2:7">
      <c r="B59" s="196">
        <v>53</v>
      </c>
      <c r="C59" s="197">
        <v>5609</v>
      </c>
      <c r="D59" s="66" t="s">
        <v>200</v>
      </c>
      <c r="E59" s="198">
        <v>452</v>
      </c>
      <c r="F59" s="198">
        <v>482</v>
      </c>
      <c r="G59" s="75">
        <f t="shared" si="0"/>
        <v>-6.2240663900414939E-2</v>
      </c>
    </row>
    <row r="60" spans="2:7">
      <c r="B60" s="162">
        <v>54</v>
      </c>
      <c r="C60">
        <v>4911</v>
      </c>
      <c r="D60" t="s">
        <v>196</v>
      </c>
      <c r="E60" s="122">
        <v>449</v>
      </c>
      <c r="F60" s="122">
        <v>451</v>
      </c>
      <c r="G60" s="199">
        <f t="shared" si="0"/>
        <v>-4.4345898004434225E-3</v>
      </c>
    </row>
    <row r="61" spans="2:7">
      <c r="B61" s="196">
        <v>55</v>
      </c>
      <c r="C61" s="197">
        <v>5612</v>
      </c>
      <c r="D61" s="66" t="s">
        <v>202</v>
      </c>
      <c r="E61" s="198">
        <v>371</v>
      </c>
      <c r="F61" s="198">
        <v>383</v>
      </c>
      <c r="G61" s="75">
        <f t="shared" si="0"/>
        <v>-3.1331592689295085E-2</v>
      </c>
    </row>
    <row r="62" spans="2:7">
      <c r="B62" s="162">
        <v>56</v>
      </c>
      <c r="C62">
        <v>6602</v>
      </c>
      <c r="D62" t="s">
        <v>213</v>
      </c>
      <c r="E62" s="122">
        <v>371</v>
      </c>
      <c r="F62" s="122">
        <v>372</v>
      </c>
      <c r="G62" s="199">
        <f t="shared" si="0"/>
        <v>-2.6881720430107503E-3</v>
      </c>
    </row>
    <row r="63" spans="2:7">
      <c r="B63" s="196">
        <v>57</v>
      </c>
      <c r="C63" s="197">
        <v>4502</v>
      </c>
      <c r="D63" s="66" t="s">
        <v>190</v>
      </c>
      <c r="E63" s="198">
        <v>258</v>
      </c>
      <c r="F63" s="198">
        <v>275</v>
      </c>
      <c r="G63" s="75">
        <f t="shared" si="0"/>
        <v>-6.1818181818181772E-2</v>
      </c>
    </row>
    <row r="64" spans="2:7">
      <c r="B64" s="162">
        <v>58</v>
      </c>
      <c r="C64">
        <v>4604</v>
      </c>
      <c r="D64" t="s">
        <v>191</v>
      </c>
      <c r="E64" s="122">
        <v>258</v>
      </c>
      <c r="F64" s="122">
        <v>244</v>
      </c>
      <c r="G64" s="199">
        <f t="shared" si="0"/>
        <v>5.7377049180327822E-2</v>
      </c>
    </row>
    <row r="65" spans="2:7">
      <c r="B65" s="196">
        <v>59</v>
      </c>
      <c r="C65" s="197">
        <v>8610</v>
      </c>
      <c r="D65" s="66" t="s">
        <v>232</v>
      </c>
      <c r="E65" s="198">
        <v>248</v>
      </c>
      <c r="F65" s="198">
        <v>247</v>
      </c>
      <c r="G65" s="75">
        <f t="shared" si="0"/>
        <v>4.0485829959513442E-3</v>
      </c>
    </row>
    <row r="66" spans="2:7">
      <c r="B66" s="162">
        <v>60</v>
      </c>
      <c r="C66">
        <v>1606</v>
      </c>
      <c r="D66" t="s">
        <v>172</v>
      </c>
      <c r="E66" s="122">
        <v>238</v>
      </c>
      <c r="F66" s="122">
        <v>221</v>
      </c>
      <c r="G66" s="199">
        <f t="shared" si="0"/>
        <v>7.6923076923076872E-2</v>
      </c>
    </row>
    <row r="67" spans="2:7">
      <c r="B67" s="196">
        <v>61</v>
      </c>
      <c r="C67" s="197">
        <v>4803</v>
      </c>
      <c r="D67" s="66" t="s">
        <v>193</v>
      </c>
      <c r="E67" s="198">
        <v>204</v>
      </c>
      <c r="F67" s="198">
        <v>196</v>
      </c>
      <c r="G67" s="75">
        <f t="shared" si="0"/>
        <v>4.081632653061229E-2</v>
      </c>
    </row>
    <row r="68" spans="2:7">
      <c r="B68" s="162">
        <v>62</v>
      </c>
      <c r="C68">
        <v>5706</v>
      </c>
      <c r="D68" t="s">
        <v>203</v>
      </c>
      <c r="E68" s="122">
        <v>202</v>
      </c>
      <c r="F68" s="122">
        <v>194</v>
      </c>
      <c r="G68" s="199">
        <f t="shared" si="0"/>
        <v>4.1237113402061931E-2</v>
      </c>
    </row>
    <row r="69" spans="2:7">
      <c r="B69" s="196">
        <v>63</v>
      </c>
      <c r="C69" s="197">
        <v>3713</v>
      </c>
      <c r="D69" s="66" t="s">
        <v>185</v>
      </c>
      <c r="E69" s="198">
        <v>117</v>
      </c>
      <c r="F69" s="198">
        <v>129</v>
      </c>
      <c r="G69" s="75">
        <f t="shared" si="0"/>
        <v>-9.3023255813953543E-2</v>
      </c>
    </row>
    <row r="70" spans="2:7">
      <c r="B70" s="162">
        <v>64</v>
      </c>
      <c r="C70">
        <v>7509</v>
      </c>
      <c r="D70" t="s">
        <v>223</v>
      </c>
      <c r="E70" s="122">
        <v>109</v>
      </c>
      <c r="F70" s="122">
        <v>108</v>
      </c>
      <c r="G70" s="199">
        <f t="shared" si="0"/>
        <v>9.2592592592593004E-3</v>
      </c>
    </row>
    <row r="71" spans="2:7">
      <c r="B71" s="196">
        <v>65</v>
      </c>
      <c r="C71" s="197">
        <v>4902</v>
      </c>
      <c r="D71" s="66" t="s">
        <v>195</v>
      </c>
      <c r="E71" s="198">
        <v>103</v>
      </c>
      <c r="F71" s="198">
        <v>109</v>
      </c>
      <c r="G71" s="75">
        <f t="shared" ref="G71:G78" si="1">E71/F71-1</f>
        <v>-5.5045871559633031E-2</v>
      </c>
    </row>
    <row r="72" spans="2:7">
      <c r="B72" s="162">
        <v>66</v>
      </c>
      <c r="C72">
        <v>6706</v>
      </c>
      <c r="D72" t="s">
        <v>217</v>
      </c>
      <c r="E72" s="122">
        <v>91</v>
      </c>
      <c r="F72" s="122">
        <v>92</v>
      </c>
      <c r="G72" s="199">
        <f t="shared" si="1"/>
        <v>-1.0869565217391353E-2</v>
      </c>
    </row>
    <row r="73" spans="2:7">
      <c r="B73" s="196">
        <v>67</v>
      </c>
      <c r="C73" s="197">
        <v>5611</v>
      </c>
      <c r="D73" s="66" t="s">
        <v>201</v>
      </c>
      <c r="E73" s="198">
        <v>90</v>
      </c>
      <c r="F73" s="198">
        <v>93</v>
      </c>
      <c r="G73" s="75">
        <f t="shared" si="1"/>
        <v>-3.2258064516129004E-2</v>
      </c>
    </row>
    <row r="74" spans="2:7">
      <c r="B74" s="162">
        <v>68</v>
      </c>
      <c r="C74">
        <v>7505</v>
      </c>
      <c r="D74" t="s">
        <v>222</v>
      </c>
      <c r="E74" s="122">
        <v>74</v>
      </c>
      <c r="F74" s="122">
        <v>76</v>
      </c>
      <c r="G74" s="199">
        <f t="shared" si="1"/>
        <v>-2.6315789473684181E-2</v>
      </c>
    </row>
    <row r="75" spans="2:7">
      <c r="B75" s="196">
        <v>69</v>
      </c>
      <c r="C75" s="197">
        <v>3710</v>
      </c>
      <c r="D75" s="66" t="s">
        <v>183</v>
      </c>
      <c r="E75" s="198">
        <v>62</v>
      </c>
      <c r="F75" s="198">
        <v>58</v>
      </c>
      <c r="G75" s="75">
        <f t="shared" si="1"/>
        <v>6.8965517241379226E-2</v>
      </c>
    </row>
    <row r="76" spans="2:7">
      <c r="B76" s="162">
        <v>70</v>
      </c>
      <c r="C76">
        <v>3506</v>
      </c>
      <c r="D76" t="s">
        <v>179</v>
      </c>
      <c r="E76" s="122">
        <v>58</v>
      </c>
      <c r="F76" s="122">
        <v>56</v>
      </c>
      <c r="G76" s="199">
        <f t="shared" si="1"/>
        <v>3.5714285714285809E-2</v>
      </c>
    </row>
    <row r="77" spans="2:7">
      <c r="B77" s="196">
        <v>71</v>
      </c>
      <c r="C77" s="197">
        <v>6611</v>
      </c>
      <c r="D77" s="66" t="s">
        <v>215</v>
      </c>
      <c r="E77" s="198">
        <v>55</v>
      </c>
      <c r="F77" s="198">
        <v>58</v>
      </c>
      <c r="G77" s="75">
        <f t="shared" si="1"/>
        <v>-5.1724137931034475E-2</v>
      </c>
    </row>
    <row r="78" spans="2:7">
      <c r="B78" s="162">
        <v>72</v>
      </c>
      <c r="C78">
        <v>4901</v>
      </c>
      <c r="D78" t="s">
        <v>194</v>
      </c>
      <c r="E78" s="122">
        <v>40</v>
      </c>
      <c r="F78" s="122">
        <v>43</v>
      </c>
      <c r="G78" s="199">
        <f t="shared" si="1"/>
        <v>-6.9767441860465129E-2</v>
      </c>
    </row>
    <row r="79" spans="2:7">
      <c r="G79" s="199"/>
    </row>
    <row r="80" spans="2:7">
      <c r="E80" s="123">
        <f>SUM(E7:E78)</f>
        <v>356991</v>
      </c>
      <c r="F80" s="123">
        <f>SUM(F7:F78)</f>
        <v>348450</v>
      </c>
      <c r="G80" s="200">
        <f t="shared" ref="G80" si="2">E80/F80-1</f>
        <v>2.451140766250548E-2</v>
      </c>
    </row>
  </sheetData>
  <hyperlinks>
    <hyperlink ref="D1" location="Efnisyfirlit!A1" display="Efnisyfirlit" xr:uid="{53416B31-1545-4D36-93DF-C7E08149D83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F17-FD80-42E0-863F-6D0C191DC6D2}">
  <dimension ref="A1:EF98"/>
  <sheetViews>
    <sheetView topLeftCell="B1" workbookViewId="0">
      <selection activeCell="B1" sqref="B1"/>
    </sheetView>
  </sheetViews>
  <sheetFormatPr defaultRowHeight="14.4"/>
  <cols>
    <col min="1" max="1" width="8.109375" hidden="1" customWidth="1"/>
    <col min="2" max="2" width="21.6640625" customWidth="1"/>
    <col min="3" max="3" width="6.5546875" customWidth="1"/>
    <col min="4" max="4" width="4.6640625" customWidth="1"/>
    <col min="5" max="5" width="6.88671875" customWidth="1"/>
    <col min="6" max="6" width="4.44140625" customWidth="1"/>
    <col min="7" max="7" width="7.44140625" customWidth="1"/>
    <col min="8" max="8" width="5.33203125" customWidth="1"/>
    <col min="9" max="9" width="7.5546875" customWidth="1"/>
    <col min="10" max="10" width="5.6640625" customWidth="1"/>
    <col min="11" max="11" width="8" customWidth="1"/>
    <col min="12" max="12" width="5.5546875" customWidth="1"/>
    <col min="13" max="13" width="7.5546875" customWidth="1"/>
    <col min="14" max="14" width="5.44140625" customWidth="1"/>
    <col min="15" max="15" width="6.88671875" customWidth="1"/>
    <col min="16" max="16" width="5.33203125" customWidth="1"/>
    <col min="17" max="17" width="8" customWidth="1"/>
    <col min="19" max="136" width="8.88671875" hidden="1" customWidth="1"/>
    <col min="137" max="137" width="8.88671875" customWidth="1"/>
  </cols>
  <sheetData>
    <row r="1" spans="1:136">
      <c r="B1" s="298" t="s">
        <v>1290</v>
      </c>
    </row>
    <row r="2" spans="1:136" ht="15.6">
      <c r="B2" s="3" t="s">
        <v>536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36">
      <c r="B3" s="201" t="s">
        <v>533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36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36">
      <c r="A5" s="17"/>
      <c r="B5" s="16"/>
      <c r="C5" s="16"/>
      <c r="D5" s="202" t="s">
        <v>537</v>
      </c>
      <c r="E5" s="16"/>
      <c r="F5" s="202" t="s">
        <v>537</v>
      </c>
      <c r="G5" s="202"/>
      <c r="H5" s="202" t="s">
        <v>537</v>
      </c>
      <c r="I5" s="16"/>
      <c r="J5" s="202" t="s">
        <v>537</v>
      </c>
      <c r="K5" s="16"/>
      <c r="L5" s="202" t="s">
        <v>537</v>
      </c>
      <c r="M5" s="16"/>
      <c r="N5" s="202" t="s">
        <v>537</v>
      </c>
      <c r="O5" s="16"/>
      <c r="P5" s="202" t="s">
        <v>537</v>
      </c>
      <c r="Q5" s="16"/>
    </row>
    <row r="6" spans="1:136" ht="15" thickBot="1">
      <c r="A6" s="17"/>
      <c r="B6" s="203"/>
      <c r="C6" s="204" t="s">
        <v>538</v>
      </c>
      <c r="D6" s="204" t="s">
        <v>539</v>
      </c>
      <c r="E6" s="204" t="s">
        <v>540</v>
      </c>
      <c r="F6" s="204" t="s">
        <v>541</v>
      </c>
      <c r="G6" s="204" t="s">
        <v>542</v>
      </c>
      <c r="H6" s="204" t="s">
        <v>539</v>
      </c>
      <c r="I6" s="204" t="s">
        <v>543</v>
      </c>
      <c r="J6" s="204" t="s">
        <v>539</v>
      </c>
      <c r="K6" s="204" t="s">
        <v>544</v>
      </c>
      <c r="L6" s="204" t="s">
        <v>539</v>
      </c>
      <c r="M6" s="204" t="s">
        <v>545</v>
      </c>
      <c r="N6" s="204" t="s">
        <v>539</v>
      </c>
      <c r="O6" s="203" t="s">
        <v>546</v>
      </c>
      <c r="P6" s="204" t="s">
        <v>539</v>
      </c>
      <c r="Q6" s="203" t="s">
        <v>165</v>
      </c>
    </row>
    <row r="7" spans="1:136" ht="9" customHeight="1" thickTop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U7" t="s">
        <v>547</v>
      </c>
      <c r="V7" t="s">
        <v>548</v>
      </c>
      <c r="W7" t="s">
        <v>549</v>
      </c>
      <c r="X7" t="s">
        <v>550</v>
      </c>
      <c r="Y7" t="s">
        <v>551</v>
      </c>
      <c r="Z7" t="s">
        <v>552</v>
      </c>
      <c r="AA7" t="s">
        <v>553</v>
      </c>
      <c r="AB7" t="s">
        <v>554</v>
      </c>
      <c r="AC7" t="s">
        <v>555</v>
      </c>
      <c r="AD7" t="s">
        <v>556</v>
      </c>
      <c r="AE7" t="s">
        <v>557</v>
      </c>
      <c r="AF7" t="s">
        <v>558</v>
      </c>
      <c r="AG7" t="s">
        <v>559</v>
      </c>
      <c r="AH7" t="s">
        <v>560</v>
      </c>
      <c r="AI7" t="s">
        <v>561</v>
      </c>
      <c r="AJ7" t="s">
        <v>562</v>
      </c>
      <c r="AK7" t="s">
        <v>563</v>
      </c>
      <c r="AL7" t="s">
        <v>564</v>
      </c>
      <c r="AM7" t="s">
        <v>565</v>
      </c>
      <c r="AN7" t="s">
        <v>566</v>
      </c>
      <c r="AO7" t="s">
        <v>567</v>
      </c>
      <c r="AP7" t="s">
        <v>568</v>
      </c>
      <c r="AQ7" t="s">
        <v>569</v>
      </c>
      <c r="AR7" t="s">
        <v>570</v>
      </c>
      <c r="AS7" t="s">
        <v>571</v>
      </c>
      <c r="AT7" t="s">
        <v>572</v>
      </c>
      <c r="AU7" t="s">
        <v>573</v>
      </c>
      <c r="AV7" t="s">
        <v>574</v>
      </c>
      <c r="AW7" t="s">
        <v>575</v>
      </c>
      <c r="AX7" t="s">
        <v>576</v>
      </c>
      <c r="AY7" t="s">
        <v>577</v>
      </c>
      <c r="AZ7" t="s">
        <v>578</v>
      </c>
      <c r="BA7" t="s">
        <v>579</v>
      </c>
      <c r="BB7" t="s">
        <v>580</v>
      </c>
      <c r="BC7" t="s">
        <v>581</v>
      </c>
      <c r="BD7" t="s">
        <v>582</v>
      </c>
      <c r="BE7" t="s">
        <v>583</v>
      </c>
      <c r="BF7" t="s">
        <v>584</v>
      </c>
      <c r="BG7" t="s">
        <v>585</v>
      </c>
      <c r="BH7" t="s">
        <v>586</v>
      </c>
      <c r="BI7" t="s">
        <v>587</v>
      </c>
      <c r="BJ7" t="s">
        <v>588</v>
      </c>
      <c r="BK7" t="s">
        <v>589</v>
      </c>
      <c r="BL7" t="s">
        <v>590</v>
      </c>
      <c r="BM7" t="s">
        <v>591</v>
      </c>
      <c r="BN7" t="s">
        <v>592</v>
      </c>
      <c r="BO7" t="s">
        <v>593</v>
      </c>
      <c r="BP7" t="s">
        <v>594</v>
      </c>
      <c r="BQ7" t="s">
        <v>595</v>
      </c>
      <c r="BR7" t="s">
        <v>596</v>
      </c>
      <c r="BS7" t="s">
        <v>597</v>
      </c>
      <c r="BT7" t="s">
        <v>598</v>
      </c>
      <c r="BU7" t="s">
        <v>599</v>
      </c>
      <c r="BV7" t="s">
        <v>600</v>
      </c>
      <c r="BW7" t="s">
        <v>601</v>
      </c>
      <c r="BX7" t="s">
        <v>602</v>
      </c>
      <c r="BY7" t="s">
        <v>603</v>
      </c>
      <c r="BZ7" t="s">
        <v>604</v>
      </c>
      <c r="CA7" t="s">
        <v>605</v>
      </c>
      <c r="CB7" t="s">
        <v>606</v>
      </c>
      <c r="CC7" t="s">
        <v>607</v>
      </c>
      <c r="CD7" t="s">
        <v>608</v>
      </c>
      <c r="CE7" t="s">
        <v>609</v>
      </c>
      <c r="CF7" t="s">
        <v>610</v>
      </c>
      <c r="CG7" t="s">
        <v>611</v>
      </c>
      <c r="CH7" t="s">
        <v>612</v>
      </c>
      <c r="CI7" t="s">
        <v>613</v>
      </c>
      <c r="CJ7" t="s">
        <v>614</v>
      </c>
      <c r="CK7" t="s">
        <v>615</v>
      </c>
      <c r="CL7" t="s">
        <v>616</v>
      </c>
      <c r="CM7" t="s">
        <v>617</v>
      </c>
      <c r="CN7" t="s">
        <v>618</v>
      </c>
      <c r="CO7" t="s">
        <v>619</v>
      </c>
      <c r="CP7" t="s">
        <v>620</v>
      </c>
      <c r="CQ7" t="s">
        <v>621</v>
      </c>
      <c r="CR7" t="s">
        <v>622</v>
      </c>
      <c r="CS7" t="s">
        <v>623</v>
      </c>
      <c r="CT7" t="s">
        <v>624</v>
      </c>
      <c r="CU7" t="s">
        <v>625</v>
      </c>
      <c r="CV7" t="s">
        <v>626</v>
      </c>
      <c r="CW7" t="s">
        <v>627</v>
      </c>
      <c r="CX7" t="s">
        <v>628</v>
      </c>
      <c r="CY7" t="s">
        <v>629</v>
      </c>
      <c r="CZ7" t="s">
        <v>630</v>
      </c>
      <c r="DA7" t="s">
        <v>631</v>
      </c>
      <c r="DB7" t="s">
        <v>632</v>
      </c>
      <c r="DC7" t="s">
        <v>633</v>
      </c>
      <c r="DD7" t="s">
        <v>634</v>
      </c>
      <c r="DE7" t="s">
        <v>635</v>
      </c>
      <c r="DF7" t="s">
        <v>636</v>
      </c>
      <c r="DG7" t="s">
        <v>637</v>
      </c>
      <c r="DH7" t="s">
        <v>638</v>
      </c>
      <c r="DI7" t="s">
        <v>639</v>
      </c>
      <c r="DJ7" t="s">
        <v>640</v>
      </c>
      <c r="DK7" t="s">
        <v>641</v>
      </c>
      <c r="DL7" t="s">
        <v>642</v>
      </c>
      <c r="DM7" t="s">
        <v>643</v>
      </c>
      <c r="DN7" t="s">
        <v>644</v>
      </c>
      <c r="DO7" t="s">
        <v>645</v>
      </c>
      <c r="DP7" t="s">
        <v>646</v>
      </c>
      <c r="DQ7" t="s">
        <v>647</v>
      </c>
      <c r="DR7" t="s">
        <v>648</v>
      </c>
      <c r="DS7" t="s">
        <v>649</v>
      </c>
      <c r="DT7" t="s">
        <v>650</v>
      </c>
      <c r="DU7" t="s">
        <v>651</v>
      </c>
      <c r="DV7" t="s">
        <v>652</v>
      </c>
      <c r="DW7" t="s">
        <v>653</v>
      </c>
      <c r="DX7" t="s">
        <v>654</v>
      </c>
      <c r="DY7" t="s">
        <v>655</v>
      </c>
      <c r="DZ7" t="s">
        <v>656</v>
      </c>
      <c r="EA7" t="s">
        <v>657</v>
      </c>
      <c r="EC7" s="205" t="s">
        <v>658</v>
      </c>
      <c r="ED7" s="206" t="s">
        <v>659</v>
      </c>
      <c r="EE7" s="206" t="s">
        <v>660</v>
      </c>
      <c r="EF7" s="206" t="s">
        <v>661</v>
      </c>
    </row>
    <row r="8" spans="1:136">
      <c r="A8" s="207">
        <v>0</v>
      </c>
      <c r="B8" s="47" t="s">
        <v>19</v>
      </c>
      <c r="C8" s="46">
        <f>V8</f>
        <v>1558</v>
      </c>
      <c r="D8" s="208">
        <f>(C8/Q8)*100</f>
        <v>1.2096930733813172</v>
      </c>
      <c r="E8" s="46">
        <f>SUM(W8:AA8)</f>
        <v>7353</v>
      </c>
      <c r="F8" s="208">
        <f>(E8/Q8)*100</f>
        <v>5.7091612121776807</v>
      </c>
      <c r="G8" s="46">
        <f>SUM(AB8:AK8)</f>
        <v>15181</v>
      </c>
      <c r="H8" s="208">
        <f>(G8/Q8)*100</f>
        <v>11.787131288191128</v>
      </c>
      <c r="I8" s="46">
        <f>SUM(AL8:AU8)</f>
        <v>17688</v>
      </c>
      <c r="J8" s="208">
        <f>(I8/Q8)*100</f>
        <v>13.733665649530641</v>
      </c>
      <c r="K8" s="46">
        <f>SUM(AV8:CJ8)</f>
        <v>71697</v>
      </c>
      <c r="L8" s="208">
        <f>(K8/Q8)*100</f>
        <v>55.668398127227412</v>
      </c>
      <c r="M8" s="46">
        <f>SUM(CK8:CW8)</f>
        <v>10695</v>
      </c>
      <c r="N8" s="208">
        <f>(M8/Q8)*100</f>
        <v>8.3040227341548061</v>
      </c>
      <c r="O8" s="46">
        <f>SUM(CX8:EA8)</f>
        <v>4621</v>
      </c>
      <c r="P8" s="208">
        <f>(O8/Q8)*100</f>
        <v>3.5879279153370138</v>
      </c>
      <c r="Q8" s="46">
        <f>C8+E8+G8+I8+K8+M8+O8</f>
        <v>128793</v>
      </c>
      <c r="S8" s="140">
        <v>0</v>
      </c>
      <c r="T8" s="29" t="s">
        <v>19</v>
      </c>
      <c r="U8" s="19">
        <v>128793</v>
      </c>
      <c r="V8" s="19">
        <v>1558</v>
      </c>
      <c r="W8" s="19">
        <v>1438</v>
      </c>
      <c r="X8" s="19">
        <v>1427</v>
      </c>
      <c r="Y8" s="19">
        <v>1437</v>
      </c>
      <c r="Z8" s="19">
        <v>1500</v>
      </c>
      <c r="AA8" s="19">
        <v>1551</v>
      </c>
      <c r="AB8" s="19">
        <v>1523</v>
      </c>
      <c r="AC8" s="19">
        <v>1506</v>
      </c>
      <c r="AD8" s="19">
        <v>1623</v>
      </c>
      <c r="AE8" s="19">
        <v>1682</v>
      </c>
      <c r="AF8" s="19">
        <v>1590</v>
      </c>
      <c r="AG8" s="19">
        <v>1549</v>
      </c>
      <c r="AH8" s="19">
        <v>1437</v>
      </c>
      <c r="AI8" s="19">
        <v>1496</v>
      </c>
      <c r="AJ8" s="19">
        <v>1416</v>
      </c>
      <c r="AK8" s="19">
        <v>1359</v>
      </c>
      <c r="AL8" s="19">
        <v>1383</v>
      </c>
      <c r="AM8" s="19">
        <v>1389</v>
      </c>
      <c r="AN8" s="19">
        <v>1456</v>
      </c>
      <c r="AO8" s="19">
        <v>1511</v>
      </c>
      <c r="AP8" s="19">
        <v>1610</v>
      </c>
      <c r="AQ8" s="19">
        <v>1739</v>
      </c>
      <c r="AR8" s="19">
        <v>1958</v>
      </c>
      <c r="AS8" s="19">
        <v>1983</v>
      </c>
      <c r="AT8" s="19">
        <v>2212</v>
      </c>
      <c r="AU8" s="19">
        <v>2447</v>
      </c>
      <c r="AV8" s="19">
        <v>2438</v>
      </c>
      <c r="AW8" s="19">
        <v>2440</v>
      </c>
      <c r="AX8" s="19">
        <v>2515</v>
      </c>
      <c r="AY8" s="19">
        <v>2384</v>
      </c>
      <c r="AZ8" s="19">
        <v>2370</v>
      </c>
      <c r="BA8" s="19">
        <v>2156</v>
      </c>
      <c r="BB8" s="19">
        <v>1982</v>
      </c>
      <c r="BC8" s="19">
        <v>1925</v>
      </c>
      <c r="BD8" s="19">
        <v>2030</v>
      </c>
      <c r="BE8" s="19">
        <v>1994</v>
      </c>
      <c r="BF8" s="19">
        <v>1981</v>
      </c>
      <c r="BG8" s="19">
        <v>1960</v>
      </c>
      <c r="BH8" s="19">
        <v>2019</v>
      </c>
      <c r="BI8" s="19">
        <v>1960</v>
      </c>
      <c r="BJ8" s="19">
        <v>1722</v>
      </c>
      <c r="BK8" s="19">
        <v>1740</v>
      </c>
      <c r="BL8" s="19">
        <v>1778</v>
      </c>
      <c r="BM8" s="19">
        <v>1728</v>
      </c>
      <c r="BN8" s="19">
        <v>1607</v>
      </c>
      <c r="BO8" s="19">
        <v>1686</v>
      </c>
      <c r="BP8" s="19">
        <v>1739</v>
      </c>
      <c r="BQ8" s="19">
        <v>1556</v>
      </c>
      <c r="BR8" s="19">
        <v>1442</v>
      </c>
      <c r="BS8" s="19">
        <v>1515</v>
      </c>
      <c r="BT8" s="19">
        <v>1496</v>
      </c>
      <c r="BU8" s="19">
        <v>1579</v>
      </c>
      <c r="BV8" s="19">
        <v>1651</v>
      </c>
      <c r="BW8" s="19">
        <v>1596</v>
      </c>
      <c r="BX8" s="19">
        <v>1566</v>
      </c>
      <c r="BY8" s="19">
        <v>1602</v>
      </c>
      <c r="BZ8" s="19">
        <v>1514</v>
      </c>
      <c r="CA8" s="19">
        <v>1488</v>
      </c>
      <c r="CB8" s="19">
        <v>1523</v>
      </c>
      <c r="CC8" s="19">
        <v>1531</v>
      </c>
      <c r="CD8" s="19">
        <v>1494</v>
      </c>
      <c r="CE8" s="19">
        <v>1462</v>
      </c>
      <c r="CF8" s="19">
        <v>1432</v>
      </c>
      <c r="CG8" s="19">
        <v>1316</v>
      </c>
      <c r="CH8" s="19">
        <v>1285</v>
      </c>
      <c r="CI8" s="19">
        <v>1280</v>
      </c>
      <c r="CJ8" s="19">
        <v>1215</v>
      </c>
      <c r="CK8" s="19">
        <v>1180</v>
      </c>
      <c r="CL8" s="19">
        <v>1132</v>
      </c>
      <c r="CM8" s="19">
        <v>1052</v>
      </c>
      <c r="CN8" s="19">
        <v>1012</v>
      </c>
      <c r="CO8" s="19">
        <v>966</v>
      </c>
      <c r="CP8" s="19">
        <v>866</v>
      </c>
      <c r="CQ8" s="19">
        <v>791</v>
      </c>
      <c r="CR8" s="19">
        <v>747</v>
      </c>
      <c r="CS8" s="19">
        <v>676</v>
      </c>
      <c r="CT8" s="19">
        <v>687</v>
      </c>
      <c r="CU8" s="19">
        <v>569</v>
      </c>
      <c r="CV8" s="19">
        <v>509</v>
      </c>
      <c r="CW8" s="19">
        <v>508</v>
      </c>
      <c r="CX8" s="19">
        <v>432</v>
      </c>
      <c r="CY8" s="19">
        <v>425</v>
      </c>
      <c r="CZ8" s="19">
        <v>400</v>
      </c>
      <c r="DA8" s="19">
        <v>400</v>
      </c>
      <c r="DB8" s="19">
        <v>383</v>
      </c>
      <c r="DC8" s="19">
        <v>345</v>
      </c>
      <c r="DD8" s="19">
        <v>349</v>
      </c>
      <c r="DE8" s="19">
        <v>306</v>
      </c>
      <c r="DF8" s="19">
        <v>303</v>
      </c>
      <c r="DG8" s="19">
        <v>269</v>
      </c>
      <c r="DH8" s="19">
        <v>226</v>
      </c>
      <c r="DI8" s="19">
        <v>197</v>
      </c>
      <c r="DJ8" s="19">
        <v>170</v>
      </c>
      <c r="DK8" s="19">
        <v>118</v>
      </c>
      <c r="DL8" s="19">
        <v>88</v>
      </c>
      <c r="DM8" s="19">
        <v>70</v>
      </c>
      <c r="DN8" s="19">
        <v>45</v>
      </c>
      <c r="DO8" s="19">
        <v>31</v>
      </c>
      <c r="DP8" s="19">
        <v>24</v>
      </c>
      <c r="DQ8" s="19">
        <v>15</v>
      </c>
      <c r="DR8" s="19">
        <v>11</v>
      </c>
      <c r="DS8" s="19">
        <v>7</v>
      </c>
      <c r="DT8" s="19">
        <v>2</v>
      </c>
      <c r="DU8" s="19">
        <v>3</v>
      </c>
      <c r="DV8" s="19">
        <v>0</v>
      </c>
      <c r="DW8" s="19">
        <v>0</v>
      </c>
      <c r="DX8" s="19">
        <v>0</v>
      </c>
      <c r="DY8" s="19">
        <v>1</v>
      </c>
      <c r="DZ8" s="19">
        <v>0</v>
      </c>
      <c r="EA8" s="19">
        <v>1</v>
      </c>
      <c r="EC8" s="209">
        <f>D8+F8</f>
        <v>6.9188542855589983</v>
      </c>
      <c r="ED8" s="78">
        <f>H8</f>
        <v>11.787131288191128</v>
      </c>
      <c r="EE8" s="78">
        <f>J8+L8</f>
        <v>69.402063776758055</v>
      </c>
      <c r="EF8" s="78">
        <f>N8+P8</f>
        <v>11.89195064949182</v>
      </c>
    </row>
    <row r="9" spans="1:136">
      <c r="A9" s="17">
        <v>1000</v>
      </c>
      <c r="B9" s="17" t="s">
        <v>167</v>
      </c>
      <c r="C9" s="43">
        <f t="shared" ref="C9:C86" si="0">V9</f>
        <v>461</v>
      </c>
      <c r="D9" s="210">
        <f t="shared" ref="D9:D72" si="1">(C9/Q9)*100</f>
        <v>1.246788370520622</v>
      </c>
      <c r="E9" s="43">
        <f t="shared" ref="E9:E86" si="2">SUM(W9:AA9)</f>
        <v>2298</v>
      </c>
      <c r="F9" s="210">
        <f t="shared" ref="F9:F72" si="3">(E9/Q9)*100</f>
        <v>6.2150101419878299</v>
      </c>
      <c r="G9" s="43">
        <f t="shared" ref="G9:G86" si="4">SUM(AB9:AK9)</f>
        <v>5121</v>
      </c>
      <c r="H9" s="210">
        <f t="shared" ref="H9:H72" si="5">(G9/Q9)*100</f>
        <v>13.849898580121703</v>
      </c>
      <c r="I9" s="43">
        <f t="shared" ref="I9:I86" si="6">SUM(AL9:AU9)</f>
        <v>4880</v>
      </c>
      <c r="J9" s="210">
        <f t="shared" ref="J9:J72" si="7">(I9/Q9)*100</f>
        <v>13.198106828938471</v>
      </c>
      <c r="K9" s="43">
        <f t="shared" ref="K9:K86" si="8">SUM(AV9:CJ9)</f>
        <v>19496</v>
      </c>
      <c r="L9" s="210">
        <f t="shared" ref="L9:L72" si="9">(K9/Q9)*100</f>
        <v>52.727518593644348</v>
      </c>
      <c r="M9" s="43">
        <f t="shared" ref="M9:M86" si="10">SUM(CK9:CW9)</f>
        <v>3378</v>
      </c>
      <c r="N9" s="210">
        <f t="shared" ref="N9:N72" si="11">(M9/Q9)*100</f>
        <v>9.1359026369168355</v>
      </c>
      <c r="O9" s="43">
        <f t="shared" ref="O9:O86" si="12">SUM(CX9:EA9)</f>
        <v>1341</v>
      </c>
      <c r="P9" s="210">
        <f t="shared" ref="P9:P72" si="13">(O9/Q9)*100</f>
        <v>3.6267748478701822</v>
      </c>
      <c r="Q9" s="43">
        <f t="shared" ref="Q9:Q86" si="14">C9+E9+G9+I9+K9+M9+O9</f>
        <v>36975</v>
      </c>
      <c r="S9" s="29">
        <v>1000</v>
      </c>
      <c r="T9" s="29" t="s">
        <v>167</v>
      </c>
      <c r="U9" s="19">
        <v>36975</v>
      </c>
      <c r="V9" s="19">
        <v>461</v>
      </c>
      <c r="W9" s="19">
        <v>428</v>
      </c>
      <c r="X9" s="19">
        <v>456</v>
      </c>
      <c r="Y9" s="19">
        <v>439</v>
      </c>
      <c r="Z9" s="19">
        <v>473</v>
      </c>
      <c r="AA9" s="19">
        <v>502</v>
      </c>
      <c r="AB9" s="19">
        <v>501</v>
      </c>
      <c r="AC9" s="19">
        <v>514</v>
      </c>
      <c r="AD9" s="19">
        <v>537</v>
      </c>
      <c r="AE9" s="19">
        <v>557</v>
      </c>
      <c r="AF9" s="19">
        <v>528</v>
      </c>
      <c r="AG9" s="19">
        <v>501</v>
      </c>
      <c r="AH9" s="19">
        <v>506</v>
      </c>
      <c r="AI9" s="19">
        <v>474</v>
      </c>
      <c r="AJ9" s="19">
        <v>536</v>
      </c>
      <c r="AK9" s="19">
        <v>467</v>
      </c>
      <c r="AL9" s="19">
        <v>430</v>
      </c>
      <c r="AM9" s="19">
        <v>450</v>
      </c>
      <c r="AN9" s="19">
        <v>444</v>
      </c>
      <c r="AO9" s="19">
        <v>465</v>
      </c>
      <c r="AP9" s="19">
        <v>509</v>
      </c>
      <c r="AQ9" s="19">
        <v>507</v>
      </c>
      <c r="AR9" s="19">
        <v>483</v>
      </c>
      <c r="AS9" s="19">
        <v>503</v>
      </c>
      <c r="AT9" s="19">
        <v>537</v>
      </c>
      <c r="AU9" s="19">
        <v>552</v>
      </c>
      <c r="AV9" s="19">
        <v>523</v>
      </c>
      <c r="AW9" s="19">
        <v>504</v>
      </c>
      <c r="AX9" s="19">
        <v>612</v>
      </c>
      <c r="AY9" s="19">
        <v>466</v>
      </c>
      <c r="AZ9" s="19">
        <v>531</v>
      </c>
      <c r="BA9" s="19">
        <v>503</v>
      </c>
      <c r="BB9" s="19">
        <v>523</v>
      </c>
      <c r="BC9" s="19">
        <v>474</v>
      </c>
      <c r="BD9" s="19">
        <v>512</v>
      </c>
      <c r="BE9" s="19">
        <v>545</v>
      </c>
      <c r="BF9" s="19">
        <v>513</v>
      </c>
      <c r="BG9" s="19">
        <v>487</v>
      </c>
      <c r="BH9" s="19">
        <v>544</v>
      </c>
      <c r="BI9" s="19">
        <v>572</v>
      </c>
      <c r="BJ9" s="19">
        <v>508</v>
      </c>
      <c r="BK9" s="19">
        <v>497</v>
      </c>
      <c r="BL9" s="19">
        <v>505</v>
      </c>
      <c r="BM9" s="19">
        <v>510</v>
      </c>
      <c r="BN9" s="19">
        <v>521</v>
      </c>
      <c r="BO9" s="19">
        <v>548</v>
      </c>
      <c r="BP9" s="19">
        <v>528</v>
      </c>
      <c r="BQ9" s="19">
        <v>484</v>
      </c>
      <c r="BR9" s="19">
        <v>450</v>
      </c>
      <c r="BS9" s="19">
        <v>479</v>
      </c>
      <c r="BT9" s="19">
        <v>401</v>
      </c>
      <c r="BU9" s="19">
        <v>437</v>
      </c>
      <c r="BV9" s="19">
        <v>488</v>
      </c>
      <c r="BW9" s="19">
        <v>452</v>
      </c>
      <c r="BX9" s="19">
        <v>464</v>
      </c>
      <c r="BY9" s="19">
        <v>449</v>
      </c>
      <c r="BZ9" s="19">
        <v>426</v>
      </c>
      <c r="CA9" s="19">
        <v>429</v>
      </c>
      <c r="CB9" s="19">
        <v>428</v>
      </c>
      <c r="CC9" s="19">
        <v>447</v>
      </c>
      <c r="CD9" s="19">
        <v>400</v>
      </c>
      <c r="CE9" s="19">
        <v>446</v>
      </c>
      <c r="CF9" s="19">
        <v>376</v>
      </c>
      <c r="CG9" s="19">
        <v>377</v>
      </c>
      <c r="CH9" s="19">
        <v>399</v>
      </c>
      <c r="CI9" s="19">
        <v>388</v>
      </c>
      <c r="CJ9" s="19">
        <v>350</v>
      </c>
      <c r="CK9" s="19">
        <v>338</v>
      </c>
      <c r="CL9" s="19">
        <v>314</v>
      </c>
      <c r="CM9" s="19">
        <v>359</v>
      </c>
      <c r="CN9" s="19">
        <v>349</v>
      </c>
      <c r="CO9" s="19">
        <v>287</v>
      </c>
      <c r="CP9" s="19">
        <v>265</v>
      </c>
      <c r="CQ9" s="19">
        <v>286</v>
      </c>
      <c r="CR9" s="19">
        <v>237</v>
      </c>
      <c r="CS9" s="19">
        <v>237</v>
      </c>
      <c r="CT9" s="19">
        <v>195</v>
      </c>
      <c r="CU9" s="19">
        <v>175</v>
      </c>
      <c r="CV9" s="19">
        <v>171</v>
      </c>
      <c r="CW9" s="19">
        <v>165</v>
      </c>
      <c r="CX9" s="19">
        <v>138</v>
      </c>
      <c r="CY9" s="19">
        <v>149</v>
      </c>
      <c r="CZ9" s="19">
        <v>148</v>
      </c>
      <c r="DA9" s="19">
        <v>133</v>
      </c>
      <c r="DB9" s="19">
        <v>116</v>
      </c>
      <c r="DC9" s="19">
        <v>105</v>
      </c>
      <c r="DD9" s="19">
        <v>101</v>
      </c>
      <c r="DE9" s="19">
        <v>93</v>
      </c>
      <c r="DF9" s="19">
        <v>79</v>
      </c>
      <c r="DG9" s="19">
        <v>68</v>
      </c>
      <c r="DH9" s="19">
        <v>57</v>
      </c>
      <c r="DI9" s="19">
        <v>37</v>
      </c>
      <c r="DJ9" s="19">
        <v>41</v>
      </c>
      <c r="DK9" s="19">
        <v>23</v>
      </c>
      <c r="DL9" s="19">
        <v>19</v>
      </c>
      <c r="DM9" s="19">
        <v>17</v>
      </c>
      <c r="DN9" s="19">
        <v>6</v>
      </c>
      <c r="DO9" s="19">
        <v>3</v>
      </c>
      <c r="DP9" s="19">
        <v>4</v>
      </c>
      <c r="DQ9" s="19">
        <v>0</v>
      </c>
      <c r="DR9" s="19">
        <v>2</v>
      </c>
      <c r="DS9" s="19">
        <v>1</v>
      </c>
      <c r="DT9" s="19">
        <v>0</v>
      </c>
      <c r="DU9" s="19">
        <v>0</v>
      </c>
      <c r="DV9" s="19">
        <v>0</v>
      </c>
      <c r="DW9" s="19">
        <v>0</v>
      </c>
      <c r="DX9" s="19">
        <v>1</v>
      </c>
      <c r="DY9" s="19">
        <v>0</v>
      </c>
      <c r="DZ9" s="19">
        <v>0</v>
      </c>
      <c r="EA9" s="19">
        <v>0</v>
      </c>
      <c r="EC9" s="209">
        <f t="shared" ref="EC9:EC72" si="15">D9+F9</f>
        <v>7.4617985125084516</v>
      </c>
      <c r="ED9" s="78">
        <f t="shared" ref="ED9:ED72" si="16">H9</f>
        <v>13.849898580121703</v>
      </c>
      <c r="EE9" s="78">
        <f t="shared" ref="EE9:EE72" si="17">J9+L9</f>
        <v>65.925625422582812</v>
      </c>
      <c r="EF9" s="78">
        <f t="shared" ref="EF9:EF72" si="18">N9+P9</f>
        <v>12.762677484787018</v>
      </c>
    </row>
    <row r="10" spans="1:136">
      <c r="A10" s="17">
        <v>1100</v>
      </c>
      <c r="B10" s="47" t="s">
        <v>326</v>
      </c>
      <c r="C10" s="46">
        <f t="shared" si="0"/>
        <v>57</v>
      </c>
      <c r="D10" s="208">
        <f t="shared" si="1"/>
        <v>1.2221269296740995</v>
      </c>
      <c r="E10" s="46">
        <f t="shared" si="2"/>
        <v>291</v>
      </c>
      <c r="F10" s="208">
        <f t="shared" si="3"/>
        <v>6.239279588336192</v>
      </c>
      <c r="G10" s="46">
        <f t="shared" si="4"/>
        <v>614</v>
      </c>
      <c r="H10" s="208">
        <f t="shared" si="5"/>
        <v>13.164665523156089</v>
      </c>
      <c r="I10" s="46">
        <f t="shared" si="6"/>
        <v>622</v>
      </c>
      <c r="J10" s="208">
        <f t="shared" si="7"/>
        <v>13.336192109777015</v>
      </c>
      <c r="K10" s="46">
        <f t="shared" si="8"/>
        <v>2384</v>
      </c>
      <c r="L10" s="208">
        <f t="shared" si="9"/>
        <v>51.114922813036024</v>
      </c>
      <c r="M10" s="46">
        <f t="shared" si="10"/>
        <v>519</v>
      </c>
      <c r="N10" s="208">
        <f t="shared" si="11"/>
        <v>11.127787307032589</v>
      </c>
      <c r="O10" s="46">
        <f t="shared" si="12"/>
        <v>177</v>
      </c>
      <c r="P10" s="208">
        <f t="shared" si="13"/>
        <v>3.7950257289879934</v>
      </c>
      <c r="Q10" s="46">
        <f t="shared" si="14"/>
        <v>4664</v>
      </c>
      <c r="S10" s="29">
        <v>1100</v>
      </c>
      <c r="T10" s="29" t="s">
        <v>326</v>
      </c>
      <c r="U10" s="19">
        <v>4664</v>
      </c>
      <c r="V10" s="19">
        <v>57</v>
      </c>
      <c r="W10" s="19">
        <v>60</v>
      </c>
      <c r="X10" s="19">
        <v>50</v>
      </c>
      <c r="Y10" s="19">
        <v>56</v>
      </c>
      <c r="Z10" s="19">
        <v>65</v>
      </c>
      <c r="AA10" s="19">
        <v>60</v>
      </c>
      <c r="AB10" s="19">
        <v>75</v>
      </c>
      <c r="AC10" s="19">
        <v>52</v>
      </c>
      <c r="AD10" s="19">
        <v>66</v>
      </c>
      <c r="AE10" s="19">
        <v>68</v>
      </c>
      <c r="AF10" s="19">
        <v>70</v>
      </c>
      <c r="AG10" s="19">
        <v>54</v>
      </c>
      <c r="AH10" s="19">
        <v>69</v>
      </c>
      <c r="AI10" s="19">
        <v>47</v>
      </c>
      <c r="AJ10" s="19">
        <v>55</v>
      </c>
      <c r="AK10" s="19">
        <v>58</v>
      </c>
      <c r="AL10" s="19">
        <v>53</v>
      </c>
      <c r="AM10" s="19">
        <v>52</v>
      </c>
      <c r="AN10" s="19">
        <v>55</v>
      </c>
      <c r="AO10" s="19">
        <v>63</v>
      </c>
      <c r="AP10" s="19">
        <v>63</v>
      </c>
      <c r="AQ10" s="19">
        <v>56</v>
      </c>
      <c r="AR10" s="19">
        <v>91</v>
      </c>
      <c r="AS10" s="19">
        <v>62</v>
      </c>
      <c r="AT10" s="19">
        <v>70</v>
      </c>
      <c r="AU10" s="19">
        <v>57</v>
      </c>
      <c r="AV10" s="19">
        <v>63</v>
      </c>
      <c r="AW10" s="19">
        <v>73</v>
      </c>
      <c r="AX10" s="19">
        <v>56</v>
      </c>
      <c r="AY10" s="19">
        <v>56</v>
      </c>
      <c r="AZ10" s="19">
        <v>64</v>
      </c>
      <c r="BA10" s="19">
        <v>53</v>
      </c>
      <c r="BB10" s="19">
        <v>57</v>
      </c>
      <c r="BC10" s="19">
        <v>73</v>
      </c>
      <c r="BD10" s="19">
        <v>56</v>
      </c>
      <c r="BE10" s="19">
        <v>47</v>
      </c>
      <c r="BF10" s="19">
        <v>66</v>
      </c>
      <c r="BG10" s="19">
        <v>60</v>
      </c>
      <c r="BH10" s="19">
        <v>61</v>
      </c>
      <c r="BI10" s="19">
        <v>61</v>
      </c>
      <c r="BJ10" s="19">
        <v>60</v>
      </c>
      <c r="BK10" s="19">
        <v>57</v>
      </c>
      <c r="BL10" s="19">
        <v>57</v>
      </c>
      <c r="BM10" s="19">
        <v>62</v>
      </c>
      <c r="BN10" s="19">
        <v>41</v>
      </c>
      <c r="BO10" s="19">
        <v>56</v>
      </c>
      <c r="BP10" s="19">
        <v>67</v>
      </c>
      <c r="BQ10" s="19">
        <v>52</v>
      </c>
      <c r="BR10" s="19">
        <v>48</v>
      </c>
      <c r="BS10" s="19">
        <v>59</v>
      </c>
      <c r="BT10" s="19">
        <v>56</v>
      </c>
      <c r="BU10" s="19">
        <v>48</v>
      </c>
      <c r="BV10" s="19">
        <v>54</v>
      </c>
      <c r="BW10" s="19">
        <v>43</v>
      </c>
      <c r="BX10" s="19">
        <v>56</v>
      </c>
      <c r="BY10" s="19">
        <v>49</v>
      </c>
      <c r="BZ10" s="19">
        <v>55</v>
      </c>
      <c r="CA10" s="19">
        <v>51</v>
      </c>
      <c r="CB10" s="19">
        <v>63</v>
      </c>
      <c r="CC10" s="19">
        <v>60</v>
      </c>
      <c r="CD10" s="19">
        <v>79</v>
      </c>
      <c r="CE10" s="19">
        <v>70</v>
      </c>
      <c r="CF10" s="19">
        <v>69</v>
      </c>
      <c r="CG10" s="19">
        <v>60</v>
      </c>
      <c r="CH10" s="19">
        <v>53</v>
      </c>
      <c r="CI10" s="19">
        <v>61</v>
      </c>
      <c r="CJ10" s="19">
        <v>52</v>
      </c>
      <c r="CK10" s="19">
        <v>48</v>
      </c>
      <c r="CL10" s="19">
        <v>55</v>
      </c>
      <c r="CM10" s="19">
        <v>51</v>
      </c>
      <c r="CN10" s="19">
        <v>44</v>
      </c>
      <c r="CO10" s="19">
        <v>39</v>
      </c>
      <c r="CP10" s="19">
        <v>36</v>
      </c>
      <c r="CQ10" s="19">
        <v>46</v>
      </c>
      <c r="CR10" s="19">
        <v>52</v>
      </c>
      <c r="CS10" s="19">
        <v>42</v>
      </c>
      <c r="CT10" s="19">
        <v>25</v>
      </c>
      <c r="CU10" s="19">
        <v>33</v>
      </c>
      <c r="CV10" s="19">
        <v>25</v>
      </c>
      <c r="CW10" s="19">
        <v>23</v>
      </c>
      <c r="CX10" s="19">
        <v>16</v>
      </c>
      <c r="CY10" s="19">
        <v>20</v>
      </c>
      <c r="CZ10" s="19">
        <v>17</v>
      </c>
      <c r="DA10" s="19">
        <v>17</v>
      </c>
      <c r="DB10" s="19">
        <v>19</v>
      </c>
      <c r="DC10" s="19">
        <v>17</v>
      </c>
      <c r="DD10" s="19">
        <v>13</v>
      </c>
      <c r="DE10" s="19">
        <v>13</v>
      </c>
      <c r="DF10" s="19">
        <v>11</v>
      </c>
      <c r="DG10" s="19">
        <v>8</v>
      </c>
      <c r="DH10" s="19">
        <v>10</v>
      </c>
      <c r="DI10" s="19">
        <v>3</v>
      </c>
      <c r="DJ10" s="19">
        <v>4</v>
      </c>
      <c r="DK10" s="19">
        <v>2</v>
      </c>
      <c r="DL10" s="19">
        <v>2</v>
      </c>
      <c r="DM10" s="19">
        <v>0</v>
      </c>
      <c r="DN10" s="19">
        <v>3</v>
      </c>
      <c r="DO10" s="19">
        <v>1</v>
      </c>
      <c r="DP10" s="19">
        <v>1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C10" s="209">
        <f t="shared" si="15"/>
        <v>7.4614065180102918</v>
      </c>
      <c r="ED10" s="78">
        <f t="shared" si="16"/>
        <v>13.164665523156089</v>
      </c>
      <c r="EE10" s="78">
        <f t="shared" si="17"/>
        <v>64.451114922813034</v>
      </c>
      <c r="EF10" s="78">
        <f t="shared" si="18"/>
        <v>14.922813036020582</v>
      </c>
    </row>
    <row r="11" spans="1:136">
      <c r="A11" s="17">
        <v>1300</v>
      </c>
      <c r="B11" s="17" t="s">
        <v>169</v>
      </c>
      <c r="C11" s="43">
        <f t="shared" si="0"/>
        <v>196</v>
      </c>
      <c r="D11" s="210">
        <f t="shared" si="1"/>
        <v>1.2025277624394135</v>
      </c>
      <c r="E11" s="43">
        <f t="shared" si="2"/>
        <v>982</v>
      </c>
      <c r="F11" s="210">
        <f t="shared" si="3"/>
        <v>6.0249095036505311</v>
      </c>
      <c r="G11" s="43">
        <f t="shared" si="4"/>
        <v>2436</v>
      </c>
      <c r="H11" s="210">
        <f t="shared" si="5"/>
        <v>14.945702190318425</v>
      </c>
      <c r="I11" s="43">
        <f t="shared" si="6"/>
        <v>2206</v>
      </c>
      <c r="J11" s="210">
        <f t="shared" si="7"/>
        <v>13.534572673170134</v>
      </c>
      <c r="K11" s="43">
        <f t="shared" si="8"/>
        <v>8247</v>
      </c>
      <c r="L11" s="210">
        <f t="shared" si="9"/>
        <v>50.598196208356342</v>
      </c>
      <c r="M11" s="43">
        <f t="shared" si="10"/>
        <v>1608</v>
      </c>
      <c r="N11" s="210">
        <f t="shared" si="11"/>
        <v>9.8656359285845756</v>
      </c>
      <c r="O11" s="43">
        <f t="shared" si="12"/>
        <v>624</v>
      </c>
      <c r="P11" s="210">
        <f t="shared" si="13"/>
        <v>3.828455733480582</v>
      </c>
      <c r="Q11" s="43">
        <f t="shared" si="14"/>
        <v>16299</v>
      </c>
      <c r="S11" s="29">
        <v>1300</v>
      </c>
      <c r="T11" s="29" t="s">
        <v>169</v>
      </c>
      <c r="U11" s="19">
        <v>16299</v>
      </c>
      <c r="V11" s="19">
        <v>196</v>
      </c>
      <c r="W11" s="19">
        <v>182</v>
      </c>
      <c r="X11" s="19">
        <v>190</v>
      </c>
      <c r="Y11" s="19">
        <v>198</v>
      </c>
      <c r="Z11" s="19">
        <v>209</v>
      </c>
      <c r="AA11" s="19">
        <v>203</v>
      </c>
      <c r="AB11" s="19">
        <v>203</v>
      </c>
      <c r="AC11" s="19">
        <v>216</v>
      </c>
      <c r="AD11" s="19">
        <v>269</v>
      </c>
      <c r="AE11" s="19">
        <v>280</v>
      </c>
      <c r="AF11" s="19">
        <v>245</v>
      </c>
      <c r="AG11" s="19">
        <v>246</v>
      </c>
      <c r="AH11" s="19">
        <v>243</v>
      </c>
      <c r="AI11" s="19">
        <v>252</v>
      </c>
      <c r="AJ11" s="19">
        <v>248</v>
      </c>
      <c r="AK11" s="19">
        <v>234</v>
      </c>
      <c r="AL11" s="19">
        <v>231</v>
      </c>
      <c r="AM11" s="19">
        <v>233</v>
      </c>
      <c r="AN11" s="19">
        <v>246</v>
      </c>
      <c r="AO11" s="19">
        <v>214</v>
      </c>
      <c r="AP11" s="19">
        <v>206</v>
      </c>
      <c r="AQ11" s="19">
        <v>227</v>
      </c>
      <c r="AR11" s="19">
        <v>185</v>
      </c>
      <c r="AS11" s="19">
        <v>230</v>
      </c>
      <c r="AT11" s="19">
        <v>233</v>
      </c>
      <c r="AU11" s="19">
        <v>201</v>
      </c>
      <c r="AV11" s="19">
        <v>185</v>
      </c>
      <c r="AW11" s="19">
        <v>173</v>
      </c>
      <c r="AX11" s="19">
        <v>221</v>
      </c>
      <c r="AY11" s="19">
        <v>204</v>
      </c>
      <c r="AZ11" s="19">
        <v>212</v>
      </c>
      <c r="BA11" s="19">
        <v>191</v>
      </c>
      <c r="BB11" s="19">
        <v>179</v>
      </c>
      <c r="BC11" s="19">
        <v>155</v>
      </c>
      <c r="BD11" s="19">
        <v>177</v>
      </c>
      <c r="BE11" s="19">
        <v>193</v>
      </c>
      <c r="BF11" s="19">
        <v>225</v>
      </c>
      <c r="BG11" s="19">
        <v>209</v>
      </c>
      <c r="BH11" s="19">
        <v>209</v>
      </c>
      <c r="BI11" s="19">
        <v>209</v>
      </c>
      <c r="BJ11" s="19">
        <v>223</v>
      </c>
      <c r="BK11" s="19">
        <v>226</v>
      </c>
      <c r="BL11" s="19">
        <v>207</v>
      </c>
      <c r="BM11" s="19">
        <v>211</v>
      </c>
      <c r="BN11" s="19">
        <v>232</v>
      </c>
      <c r="BO11" s="19">
        <v>224</v>
      </c>
      <c r="BP11" s="19">
        <v>241</v>
      </c>
      <c r="BQ11" s="19">
        <v>253</v>
      </c>
      <c r="BR11" s="19">
        <v>211</v>
      </c>
      <c r="BS11" s="19">
        <v>203</v>
      </c>
      <c r="BT11" s="19">
        <v>206</v>
      </c>
      <c r="BU11" s="19">
        <v>207</v>
      </c>
      <c r="BV11" s="19">
        <v>201</v>
      </c>
      <c r="BW11" s="19">
        <v>209</v>
      </c>
      <c r="BX11" s="19">
        <v>196</v>
      </c>
      <c r="BY11" s="19">
        <v>219</v>
      </c>
      <c r="BZ11" s="19">
        <v>195</v>
      </c>
      <c r="CA11" s="19">
        <v>168</v>
      </c>
      <c r="CB11" s="19">
        <v>214</v>
      </c>
      <c r="CC11" s="19">
        <v>201</v>
      </c>
      <c r="CD11" s="19">
        <v>199</v>
      </c>
      <c r="CE11" s="19">
        <v>202</v>
      </c>
      <c r="CF11" s="19">
        <v>174</v>
      </c>
      <c r="CG11" s="19">
        <v>175</v>
      </c>
      <c r="CH11" s="19">
        <v>187</v>
      </c>
      <c r="CI11" s="19">
        <v>162</v>
      </c>
      <c r="CJ11" s="19">
        <v>159</v>
      </c>
      <c r="CK11" s="19">
        <v>165</v>
      </c>
      <c r="CL11" s="19">
        <v>144</v>
      </c>
      <c r="CM11" s="19">
        <v>150</v>
      </c>
      <c r="CN11" s="19">
        <v>149</v>
      </c>
      <c r="CO11" s="19">
        <v>152</v>
      </c>
      <c r="CP11" s="19">
        <v>132</v>
      </c>
      <c r="CQ11" s="19">
        <v>123</v>
      </c>
      <c r="CR11" s="19">
        <v>117</v>
      </c>
      <c r="CS11" s="19">
        <v>120</v>
      </c>
      <c r="CT11" s="19">
        <v>102</v>
      </c>
      <c r="CU11" s="19">
        <v>89</v>
      </c>
      <c r="CV11" s="19">
        <v>86</v>
      </c>
      <c r="CW11" s="19">
        <v>79</v>
      </c>
      <c r="CX11" s="19">
        <v>78</v>
      </c>
      <c r="CY11" s="19">
        <v>69</v>
      </c>
      <c r="CZ11" s="19">
        <v>84</v>
      </c>
      <c r="DA11" s="19">
        <v>58</v>
      </c>
      <c r="DB11" s="19">
        <v>59</v>
      </c>
      <c r="DC11" s="19">
        <v>46</v>
      </c>
      <c r="DD11" s="19">
        <v>37</v>
      </c>
      <c r="DE11" s="19">
        <v>43</v>
      </c>
      <c r="DF11" s="19">
        <v>30</v>
      </c>
      <c r="DG11" s="19">
        <v>31</v>
      </c>
      <c r="DH11" s="19">
        <v>25</v>
      </c>
      <c r="DI11" s="19">
        <v>19</v>
      </c>
      <c r="DJ11" s="19">
        <v>14</v>
      </c>
      <c r="DK11" s="19">
        <v>13</v>
      </c>
      <c r="DL11" s="19">
        <v>11</v>
      </c>
      <c r="DM11" s="19">
        <v>3</v>
      </c>
      <c r="DN11" s="19">
        <v>2</v>
      </c>
      <c r="DO11" s="19">
        <v>1</v>
      </c>
      <c r="DP11" s="19">
        <v>0</v>
      </c>
      <c r="DQ11" s="19">
        <v>0</v>
      </c>
      <c r="DR11" s="19">
        <v>1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C11" s="209">
        <f t="shared" si="15"/>
        <v>7.2274372660899449</v>
      </c>
      <c r="ED11" s="78">
        <f t="shared" si="16"/>
        <v>14.945702190318425</v>
      </c>
      <c r="EE11" s="78">
        <f t="shared" si="17"/>
        <v>64.132768881526474</v>
      </c>
      <c r="EF11" s="78">
        <f t="shared" si="18"/>
        <v>13.694091662065158</v>
      </c>
    </row>
    <row r="12" spans="1:136">
      <c r="A12" s="17">
        <v>1400</v>
      </c>
      <c r="B12" s="47" t="s">
        <v>170</v>
      </c>
      <c r="C12" s="46">
        <f t="shared" si="0"/>
        <v>383</v>
      </c>
      <c r="D12" s="208">
        <f t="shared" si="1"/>
        <v>1.285278029464076</v>
      </c>
      <c r="E12" s="46">
        <f t="shared" si="2"/>
        <v>1880</v>
      </c>
      <c r="F12" s="208">
        <f t="shared" si="3"/>
        <v>6.3089365414946812</v>
      </c>
      <c r="G12" s="46">
        <f t="shared" si="4"/>
        <v>4317</v>
      </c>
      <c r="H12" s="208">
        <f t="shared" si="5"/>
        <v>14.487063324272626</v>
      </c>
      <c r="I12" s="46">
        <f t="shared" si="6"/>
        <v>4247</v>
      </c>
      <c r="J12" s="208">
        <f t="shared" si="7"/>
        <v>14.252156112621229</v>
      </c>
      <c r="K12" s="46">
        <f t="shared" si="8"/>
        <v>15816</v>
      </c>
      <c r="L12" s="208">
        <f t="shared" si="9"/>
        <v>53.07560656397866</v>
      </c>
      <c r="M12" s="46">
        <f t="shared" si="10"/>
        <v>2286</v>
      </c>
      <c r="N12" s="208">
        <f t="shared" si="11"/>
        <v>7.6713983690727874</v>
      </c>
      <c r="O12" s="46">
        <f t="shared" si="12"/>
        <v>870</v>
      </c>
      <c r="P12" s="208">
        <f t="shared" si="13"/>
        <v>2.9195610590959427</v>
      </c>
      <c r="Q12" s="46">
        <f t="shared" si="14"/>
        <v>29799</v>
      </c>
      <c r="S12" s="29">
        <v>1400</v>
      </c>
      <c r="T12" s="29" t="s">
        <v>170</v>
      </c>
      <c r="U12" s="19">
        <v>29799</v>
      </c>
      <c r="V12" s="19">
        <v>383</v>
      </c>
      <c r="W12" s="19">
        <v>351</v>
      </c>
      <c r="X12" s="19">
        <v>366</v>
      </c>
      <c r="Y12" s="19">
        <v>377</v>
      </c>
      <c r="Z12" s="19">
        <v>401</v>
      </c>
      <c r="AA12" s="19">
        <v>385</v>
      </c>
      <c r="AB12" s="19">
        <v>429</v>
      </c>
      <c r="AC12" s="19">
        <v>420</v>
      </c>
      <c r="AD12" s="19">
        <v>465</v>
      </c>
      <c r="AE12" s="19">
        <v>476</v>
      </c>
      <c r="AF12" s="19">
        <v>474</v>
      </c>
      <c r="AG12" s="19">
        <v>403</v>
      </c>
      <c r="AH12" s="19">
        <v>433</v>
      </c>
      <c r="AI12" s="19">
        <v>392</v>
      </c>
      <c r="AJ12" s="19">
        <v>429</v>
      </c>
      <c r="AK12" s="19">
        <v>396</v>
      </c>
      <c r="AL12" s="19">
        <v>389</v>
      </c>
      <c r="AM12" s="19">
        <v>403</v>
      </c>
      <c r="AN12" s="19">
        <v>430</v>
      </c>
      <c r="AO12" s="19">
        <v>376</v>
      </c>
      <c r="AP12" s="19">
        <v>436</v>
      </c>
      <c r="AQ12" s="19">
        <v>431</v>
      </c>
      <c r="AR12" s="19">
        <v>397</v>
      </c>
      <c r="AS12" s="19">
        <v>456</v>
      </c>
      <c r="AT12" s="19">
        <v>452</v>
      </c>
      <c r="AU12" s="19">
        <v>477</v>
      </c>
      <c r="AV12" s="19">
        <v>438</v>
      </c>
      <c r="AW12" s="19">
        <v>443</v>
      </c>
      <c r="AX12" s="19">
        <v>489</v>
      </c>
      <c r="AY12" s="19">
        <v>468</v>
      </c>
      <c r="AZ12" s="19">
        <v>481</v>
      </c>
      <c r="BA12" s="19">
        <v>423</v>
      </c>
      <c r="BB12" s="19">
        <v>373</v>
      </c>
      <c r="BC12" s="19">
        <v>409</v>
      </c>
      <c r="BD12" s="19">
        <v>409</v>
      </c>
      <c r="BE12" s="19">
        <v>426</v>
      </c>
      <c r="BF12" s="19">
        <v>409</v>
      </c>
      <c r="BG12" s="19">
        <v>417</v>
      </c>
      <c r="BH12" s="19">
        <v>450</v>
      </c>
      <c r="BI12" s="19">
        <v>469</v>
      </c>
      <c r="BJ12" s="19">
        <v>405</v>
      </c>
      <c r="BK12" s="19">
        <v>398</v>
      </c>
      <c r="BL12" s="19">
        <v>413</v>
      </c>
      <c r="BM12" s="19">
        <v>409</v>
      </c>
      <c r="BN12" s="19">
        <v>388</v>
      </c>
      <c r="BO12" s="19">
        <v>461</v>
      </c>
      <c r="BP12" s="19">
        <v>488</v>
      </c>
      <c r="BQ12" s="19">
        <v>396</v>
      </c>
      <c r="BR12" s="19">
        <v>369</v>
      </c>
      <c r="BS12" s="19">
        <v>350</v>
      </c>
      <c r="BT12" s="19">
        <v>328</v>
      </c>
      <c r="BU12" s="19">
        <v>380</v>
      </c>
      <c r="BV12" s="19">
        <v>395</v>
      </c>
      <c r="BW12" s="19">
        <v>350</v>
      </c>
      <c r="BX12" s="19">
        <v>392</v>
      </c>
      <c r="BY12" s="19">
        <v>374</v>
      </c>
      <c r="BZ12" s="19">
        <v>394</v>
      </c>
      <c r="CA12" s="19">
        <v>353</v>
      </c>
      <c r="CB12" s="19">
        <v>351</v>
      </c>
      <c r="CC12" s="19">
        <v>333</v>
      </c>
      <c r="CD12" s="19">
        <v>326</v>
      </c>
      <c r="CE12" s="19">
        <v>327</v>
      </c>
      <c r="CF12" s="19">
        <v>319</v>
      </c>
      <c r="CG12" s="19">
        <v>286</v>
      </c>
      <c r="CH12" s="19">
        <v>251</v>
      </c>
      <c r="CI12" s="19">
        <v>259</v>
      </c>
      <c r="CJ12" s="19">
        <v>217</v>
      </c>
      <c r="CK12" s="19">
        <v>240</v>
      </c>
      <c r="CL12" s="19">
        <v>246</v>
      </c>
      <c r="CM12" s="19">
        <v>206</v>
      </c>
      <c r="CN12" s="19">
        <v>228</v>
      </c>
      <c r="CO12" s="19">
        <v>198</v>
      </c>
      <c r="CP12" s="19">
        <v>206</v>
      </c>
      <c r="CQ12" s="19">
        <v>186</v>
      </c>
      <c r="CR12" s="19">
        <v>161</v>
      </c>
      <c r="CS12" s="19">
        <v>136</v>
      </c>
      <c r="CT12" s="19">
        <v>145</v>
      </c>
      <c r="CU12" s="19">
        <v>133</v>
      </c>
      <c r="CV12" s="19">
        <v>112</v>
      </c>
      <c r="CW12" s="19">
        <v>89</v>
      </c>
      <c r="CX12" s="19">
        <v>119</v>
      </c>
      <c r="CY12" s="19">
        <v>92</v>
      </c>
      <c r="CZ12" s="19">
        <v>106</v>
      </c>
      <c r="DA12" s="19">
        <v>70</v>
      </c>
      <c r="DB12" s="19">
        <v>71</v>
      </c>
      <c r="DC12" s="19">
        <v>61</v>
      </c>
      <c r="DD12" s="19">
        <v>58</v>
      </c>
      <c r="DE12" s="19">
        <v>59</v>
      </c>
      <c r="DF12" s="19">
        <v>46</v>
      </c>
      <c r="DG12" s="19">
        <v>33</v>
      </c>
      <c r="DH12" s="19">
        <v>37</v>
      </c>
      <c r="DI12" s="19">
        <v>27</v>
      </c>
      <c r="DJ12" s="19">
        <v>21</v>
      </c>
      <c r="DK12" s="19">
        <v>24</v>
      </c>
      <c r="DL12" s="19">
        <v>19</v>
      </c>
      <c r="DM12" s="19">
        <v>9</v>
      </c>
      <c r="DN12" s="19">
        <v>6</v>
      </c>
      <c r="DO12" s="19">
        <v>5</v>
      </c>
      <c r="DP12" s="19">
        <v>1</v>
      </c>
      <c r="DQ12" s="19">
        <v>6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C12" s="209">
        <f t="shared" si="15"/>
        <v>7.5942145709587567</v>
      </c>
      <c r="ED12" s="78">
        <f t="shared" si="16"/>
        <v>14.487063324272626</v>
      </c>
      <c r="EE12" s="78">
        <f t="shared" si="17"/>
        <v>67.327762676599889</v>
      </c>
      <c r="EF12" s="78">
        <f t="shared" si="18"/>
        <v>10.59095942816873</v>
      </c>
    </row>
    <row r="13" spans="1:136">
      <c r="A13" s="17">
        <v>1604</v>
      </c>
      <c r="B13" s="17" t="s">
        <v>171</v>
      </c>
      <c r="C13" s="43">
        <f t="shared" si="0"/>
        <v>154</v>
      </c>
      <c r="D13" s="210">
        <f t="shared" si="1"/>
        <v>1.3434528482945127</v>
      </c>
      <c r="E13" s="43">
        <f t="shared" si="2"/>
        <v>717</v>
      </c>
      <c r="F13" s="210">
        <f t="shared" si="3"/>
        <v>6.254907092384193</v>
      </c>
      <c r="G13" s="43">
        <f t="shared" si="4"/>
        <v>1791</v>
      </c>
      <c r="H13" s="210">
        <f t="shared" si="5"/>
        <v>15.6241821512693</v>
      </c>
      <c r="I13" s="43">
        <f t="shared" si="6"/>
        <v>1612</v>
      </c>
      <c r="J13" s="210">
        <f t="shared" si="7"/>
        <v>14.062636308121784</v>
      </c>
      <c r="K13" s="43">
        <f t="shared" si="8"/>
        <v>6069</v>
      </c>
      <c r="L13" s="210">
        <f t="shared" si="9"/>
        <v>52.944255430515575</v>
      </c>
      <c r="M13" s="43">
        <f t="shared" si="10"/>
        <v>914</v>
      </c>
      <c r="N13" s="210">
        <f t="shared" si="11"/>
        <v>7.9734798918258747</v>
      </c>
      <c r="O13" s="43">
        <f t="shared" si="12"/>
        <v>206</v>
      </c>
      <c r="P13" s="210">
        <f t="shared" si="13"/>
        <v>1.7970862775887639</v>
      </c>
      <c r="Q13" s="43">
        <f t="shared" si="14"/>
        <v>11463</v>
      </c>
      <c r="S13" s="29">
        <v>1604</v>
      </c>
      <c r="T13" s="29" t="s">
        <v>171</v>
      </c>
      <c r="U13" s="19">
        <v>11463</v>
      </c>
      <c r="V13" s="19">
        <v>154</v>
      </c>
      <c r="W13" s="19">
        <v>141</v>
      </c>
      <c r="X13" s="19">
        <v>142</v>
      </c>
      <c r="Y13" s="19">
        <v>131</v>
      </c>
      <c r="Z13" s="19">
        <v>158</v>
      </c>
      <c r="AA13" s="19">
        <v>145</v>
      </c>
      <c r="AB13" s="19">
        <v>174</v>
      </c>
      <c r="AC13" s="19">
        <v>198</v>
      </c>
      <c r="AD13" s="19">
        <v>188</v>
      </c>
      <c r="AE13" s="19">
        <v>188</v>
      </c>
      <c r="AF13" s="19">
        <v>177</v>
      </c>
      <c r="AG13" s="19">
        <v>200</v>
      </c>
      <c r="AH13" s="19">
        <v>174</v>
      </c>
      <c r="AI13" s="19">
        <v>166</v>
      </c>
      <c r="AJ13" s="19">
        <v>154</v>
      </c>
      <c r="AK13" s="19">
        <v>172</v>
      </c>
      <c r="AL13" s="19">
        <v>182</v>
      </c>
      <c r="AM13" s="19">
        <v>169</v>
      </c>
      <c r="AN13" s="19">
        <v>168</v>
      </c>
      <c r="AO13" s="19">
        <v>157</v>
      </c>
      <c r="AP13" s="19">
        <v>161</v>
      </c>
      <c r="AQ13" s="19">
        <v>145</v>
      </c>
      <c r="AR13" s="19">
        <v>161</v>
      </c>
      <c r="AS13" s="19">
        <v>152</v>
      </c>
      <c r="AT13" s="19">
        <v>157</v>
      </c>
      <c r="AU13" s="19">
        <v>160</v>
      </c>
      <c r="AV13" s="19">
        <v>172</v>
      </c>
      <c r="AW13" s="19">
        <v>163</v>
      </c>
      <c r="AX13" s="19">
        <v>165</v>
      </c>
      <c r="AY13" s="19">
        <v>173</v>
      </c>
      <c r="AZ13" s="19">
        <v>190</v>
      </c>
      <c r="BA13" s="19">
        <v>136</v>
      </c>
      <c r="BB13" s="19">
        <v>132</v>
      </c>
      <c r="BC13" s="19">
        <v>142</v>
      </c>
      <c r="BD13" s="19">
        <v>158</v>
      </c>
      <c r="BE13" s="19">
        <v>171</v>
      </c>
      <c r="BF13" s="19">
        <v>159</v>
      </c>
      <c r="BG13" s="19">
        <v>158</v>
      </c>
      <c r="BH13" s="19">
        <v>177</v>
      </c>
      <c r="BI13" s="19">
        <v>159</v>
      </c>
      <c r="BJ13" s="19">
        <v>178</v>
      </c>
      <c r="BK13" s="19">
        <v>161</v>
      </c>
      <c r="BL13" s="19">
        <v>177</v>
      </c>
      <c r="BM13" s="19">
        <v>184</v>
      </c>
      <c r="BN13" s="19">
        <v>158</v>
      </c>
      <c r="BO13" s="19">
        <v>171</v>
      </c>
      <c r="BP13" s="19">
        <v>198</v>
      </c>
      <c r="BQ13" s="19">
        <v>170</v>
      </c>
      <c r="BR13" s="19">
        <v>126</v>
      </c>
      <c r="BS13" s="19">
        <v>143</v>
      </c>
      <c r="BT13" s="19">
        <v>152</v>
      </c>
      <c r="BU13" s="19">
        <v>160</v>
      </c>
      <c r="BV13" s="19">
        <v>151</v>
      </c>
      <c r="BW13" s="19">
        <v>157</v>
      </c>
      <c r="BX13" s="19">
        <v>153</v>
      </c>
      <c r="BY13" s="19">
        <v>121</v>
      </c>
      <c r="BZ13" s="19">
        <v>130</v>
      </c>
      <c r="CA13" s="19">
        <v>122</v>
      </c>
      <c r="CB13" s="19">
        <v>135</v>
      </c>
      <c r="CC13" s="19">
        <v>141</v>
      </c>
      <c r="CD13" s="19">
        <v>124</v>
      </c>
      <c r="CE13" s="19">
        <v>109</v>
      </c>
      <c r="CF13" s="19">
        <v>114</v>
      </c>
      <c r="CG13" s="19">
        <v>128</v>
      </c>
      <c r="CH13" s="19">
        <v>87</v>
      </c>
      <c r="CI13" s="19">
        <v>74</v>
      </c>
      <c r="CJ13" s="19">
        <v>90</v>
      </c>
      <c r="CK13" s="19">
        <v>95</v>
      </c>
      <c r="CL13" s="19">
        <v>105</v>
      </c>
      <c r="CM13" s="19">
        <v>95</v>
      </c>
      <c r="CN13" s="19">
        <v>74</v>
      </c>
      <c r="CO13" s="19">
        <v>100</v>
      </c>
      <c r="CP13" s="19">
        <v>79</v>
      </c>
      <c r="CQ13" s="19">
        <v>78</v>
      </c>
      <c r="CR13" s="19">
        <v>55</v>
      </c>
      <c r="CS13" s="19">
        <v>57</v>
      </c>
      <c r="CT13" s="19">
        <v>52</v>
      </c>
      <c r="CU13" s="19">
        <v>55</v>
      </c>
      <c r="CV13" s="19">
        <v>33</v>
      </c>
      <c r="CW13" s="19">
        <v>36</v>
      </c>
      <c r="CX13" s="19">
        <v>25</v>
      </c>
      <c r="CY13" s="19">
        <v>32</v>
      </c>
      <c r="CZ13" s="19">
        <v>30</v>
      </c>
      <c r="DA13" s="19">
        <v>15</v>
      </c>
      <c r="DB13" s="19">
        <v>19</v>
      </c>
      <c r="DC13" s="19">
        <v>15</v>
      </c>
      <c r="DD13" s="19">
        <v>15</v>
      </c>
      <c r="DE13" s="19">
        <v>10</v>
      </c>
      <c r="DF13" s="19">
        <v>15</v>
      </c>
      <c r="DG13" s="19">
        <v>7</v>
      </c>
      <c r="DH13" s="19">
        <v>6</v>
      </c>
      <c r="DI13" s="19">
        <v>3</v>
      </c>
      <c r="DJ13" s="19">
        <v>3</v>
      </c>
      <c r="DK13" s="19">
        <v>3</v>
      </c>
      <c r="DL13" s="19">
        <v>1</v>
      </c>
      <c r="DM13" s="19">
        <v>2</v>
      </c>
      <c r="DN13" s="19">
        <v>2</v>
      </c>
      <c r="DO13" s="19">
        <v>1</v>
      </c>
      <c r="DP13" s="19">
        <v>1</v>
      </c>
      <c r="DQ13" s="19">
        <v>1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C13" s="209">
        <f t="shared" si="15"/>
        <v>7.5983599406787059</v>
      </c>
      <c r="ED13" s="78">
        <f t="shared" si="16"/>
        <v>15.6241821512693</v>
      </c>
      <c r="EE13" s="78">
        <f t="shared" si="17"/>
        <v>67.006891738637364</v>
      </c>
      <c r="EF13" s="78">
        <f t="shared" si="18"/>
        <v>9.7705661694146393</v>
      </c>
    </row>
    <row r="14" spans="1:136">
      <c r="A14" s="17">
        <v>1606</v>
      </c>
      <c r="B14" s="47" t="s">
        <v>172</v>
      </c>
      <c r="C14" s="46">
        <f t="shared" si="0"/>
        <v>4</v>
      </c>
      <c r="D14" s="208">
        <f t="shared" si="1"/>
        <v>1.680672268907563</v>
      </c>
      <c r="E14" s="46">
        <f t="shared" si="2"/>
        <v>4</v>
      </c>
      <c r="F14" s="208">
        <f t="shared" si="3"/>
        <v>1.680672268907563</v>
      </c>
      <c r="G14" s="46">
        <f t="shared" si="4"/>
        <v>23</v>
      </c>
      <c r="H14" s="208">
        <f t="shared" si="5"/>
        <v>9.6638655462184886</v>
      </c>
      <c r="I14" s="46">
        <f t="shared" si="6"/>
        <v>29</v>
      </c>
      <c r="J14" s="208">
        <f t="shared" si="7"/>
        <v>12.184873949579831</v>
      </c>
      <c r="K14" s="46">
        <f t="shared" si="8"/>
        <v>147</v>
      </c>
      <c r="L14" s="208">
        <f t="shared" si="9"/>
        <v>61.764705882352942</v>
      </c>
      <c r="M14" s="46">
        <f t="shared" si="10"/>
        <v>28</v>
      </c>
      <c r="N14" s="208">
        <f t="shared" si="11"/>
        <v>11.76470588235294</v>
      </c>
      <c r="O14" s="46">
        <f t="shared" si="12"/>
        <v>3</v>
      </c>
      <c r="P14" s="208">
        <f t="shared" si="13"/>
        <v>1.2605042016806722</v>
      </c>
      <c r="Q14" s="46">
        <f t="shared" si="14"/>
        <v>238</v>
      </c>
      <c r="S14" s="29">
        <v>1606</v>
      </c>
      <c r="T14" s="29" t="s">
        <v>172</v>
      </c>
      <c r="U14" s="19">
        <v>238</v>
      </c>
      <c r="V14" s="19">
        <v>4</v>
      </c>
      <c r="W14" s="19">
        <v>1</v>
      </c>
      <c r="X14" s="19">
        <v>1</v>
      </c>
      <c r="Y14" s="19">
        <v>1</v>
      </c>
      <c r="Z14" s="19">
        <v>1</v>
      </c>
      <c r="AA14" s="19">
        <v>0</v>
      </c>
      <c r="AB14" s="19">
        <v>3</v>
      </c>
      <c r="AC14" s="19">
        <v>0</v>
      </c>
      <c r="AD14" s="19">
        <v>3</v>
      </c>
      <c r="AE14" s="19">
        <v>3</v>
      </c>
      <c r="AF14" s="19">
        <v>2</v>
      </c>
      <c r="AG14" s="19">
        <v>1</v>
      </c>
      <c r="AH14" s="19">
        <v>4</v>
      </c>
      <c r="AI14" s="19">
        <v>4</v>
      </c>
      <c r="AJ14" s="19">
        <v>0</v>
      </c>
      <c r="AK14" s="19">
        <v>3</v>
      </c>
      <c r="AL14" s="19">
        <v>2</v>
      </c>
      <c r="AM14" s="19">
        <v>4</v>
      </c>
      <c r="AN14" s="19">
        <v>3</v>
      </c>
      <c r="AO14" s="19">
        <v>1</v>
      </c>
      <c r="AP14" s="19">
        <v>1</v>
      </c>
      <c r="AQ14" s="19">
        <v>3</v>
      </c>
      <c r="AR14" s="19">
        <v>6</v>
      </c>
      <c r="AS14" s="19">
        <v>2</v>
      </c>
      <c r="AT14" s="19">
        <v>3</v>
      </c>
      <c r="AU14" s="19">
        <v>4</v>
      </c>
      <c r="AV14" s="19">
        <v>3</v>
      </c>
      <c r="AW14" s="19">
        <v>5</v>
      </c>
      <c r="AX14" s="19">
        <v>5</v>
      </c>
      <c r="AY14" s="19">
        <v>4</v>
      </c>
      <c r="AZ14" s="19">
        <v>4</v>
      </c>
      <c r="BA14" s="19">
        <v>1</v>
      </c>
      <c r="BB14" s="19">
        <v>2</v>
      </c>
      <c r="BC14" s="19">
        <v>3</v>
      </c>
      <c r="BD14" s="19">
        <v>3</v>
      </c>
      <c r="BE14" s="19">
        <v>2</v>
      </c>
      <c r="BF14" s="19">
        <v>1</v>
      </c>
      <c r="BG14" s="19">
        <v>1</v>
      </c>
      <c r="BH14" s="19">
        <v>4</v>
      </c>
      <c r="BI14" s="19">
        <v>4</v>
      </c>
      <c r="BJ14" s="19">
        <v>4</v>
      </c>
      <c r="BK14" s="19">
        <v>1</v>
      </c>
      <c r="BL14" s="19">
        <v>1</v>
      </c>
      <c r="BM14" s="19">
        <v>0</v>
      </c>
      <c r="BN14" s="19">
        <v>2</v>
      </c>
      <c r="BO14" s="19">
        <v>4</v>
      </c>
      <c r="BP14" s="19">
        <v>0</v>
      </c>
      <c r="BQ14" s="19">
        <v>4</v>
      </c>
      <c r="BR14" s="19">
        <v>1</v>
      </c>
      <c r="BS14" s="19">
        <v>1</v>
      </c>
      <c r="BT14" s="19">
        <v>4</v>
      </c>
      <c r="BU14" s="19">
        <v>5</v>
      </c>
      <c r="BV14" s="19">
        <v>10</v>
      </c>
      <c r="BW14" s="19">
        <v>4</v>
      </c>
      <c r="BX14" s="19">
        <v>7</v>
      </c>
      <c r="BY14" s="19">
        <v>10</v>
      </c>
      <c r="BZ14" s="19">
        <v>5</v>
      </c>
      <c r="CA14" s="19">
        <v>4</v>
      </c>
      <c r="CB14" s="19">
        <v>7</v>
      </c>
      <c r="CC14" s="19">
        <v>6</v>
      </c>
      <c r="CD14" s="19">
        <v>7</v>
      </c>
      <c r="CE14" s="19">
        <v>4</v>
      </c>
      <c r="CF14" s="19">
        <v>4</v>
      </c>
      <c r="CG14" s="19">
        <v>3</v>
      </c>
      <c r="CH14" s="19">
        <v>3</v>
      </c>
      <c r="CI14" s="19">
        <v>2</v>
      </c>
      <c r="CJ14" s="19">
        <v>2</v>
      </c>
      <c r="CK14" s="19">
        <v>3</v>
      </c>
      <c r="CL14" s="19">
        <v>1</v>
      </c>
      <c r="CM14" s="19">
        <v>2</v>
      </c>
      <c r="CN14" s="19">
        <v>5</v>
      </c>
      <c r="CO14" s="19">
        <v>0</v>
      </c>
      <c r="CP14" s="19">
        <v>2</v>
      </c>
      <c r="CQ14" s="19">
        <v>3</v>
      </c>
      <c r="CR14" s="19">
        <v>4</v>
      </c>
      <c r="CS14" s="19">
        <v>2</v>
      </c>
      <c r="CT14" s="19">
        <v>3</v>
      </c>
      <c r="CU14" s="19">
        <v>1</v>
      </c>
      <c r="CV14" s="19">
        <v>2</v>
      </c>
      <c r="CW14" s="19">
        <v>0</v>
      </c>
      <c r="CX14" s="19">
        <v>1</v>
      </c>
      <c r="CY14" s="19">
        <v>0</v>
      </c>
      <c r="CZ14" s="19">
        <v>1</v>
      </c>
      <c r="DA14" s="19">
        <v>1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C14" s="209">
        <f t="shared" si="15"/>
        <v>3.3613445378151261</v>
      </c>
      <c r="ED14" s="78">
        <f t="shared" si="16"/>
        <v>9.6638655462184886</v>
      </c>
      <c r="EE14" s="78">
        <f t="shared" si="17"/>
        <v>73.949579831932766</v>
      </c>
      <c r="EF14" s="78">
        <f t="shared" si="18"/>
        <v>13.025210084033613</v>
      </c>
    </row>
    <row r="15" spans="1:136">
      <c r="A15" s="17"/>
      <c r="B15" s="211" t="s">
        <v>16</v>
      </c>
      <c r="C15" s="57">
        <f>SUM(C8:C14)</f>
        <v>2813</v>
      </c>
      <c r="D15" s="212">
        <f t="shared" si="1"/>
        <v>1.232523189224952</v>
      </c>
      <c r="E15" s="57">
        <f t="shared" ref="E15:Q15" si="19">SUM(E8:E14)</f>
        <v>13525</v>
      </c>
      <c r="F15" s="212">
        <f t="shared" si="3"/>
        <v>5.9260135564406236</v>
      </c>
      <c r="G15" s="57">
        <f t="shared" si="19"/>
        <v>29483</v>
      </c>
      <c r="H15" s="212">
        <f t="shared" si="5"/>
        <v>12.918052324180326</v>
      </c>
      <c r="I15" s="57">
        <f t="shared" si="19"/>
        <v>31284</v>
      </c>
      <c r="J15" s="212">
        <f t="shared" si="7"/>
        <v>13.707165109034266</v>
      </c>
      <c r="K15" s="57">
        <f t="shared" si="19"/>
        <v>123856</v>
      </c>
      <c r="L15" s="212">
        <f t="shared" si="9"/>
        <v>54.267825142070969</v>
      </c>
      <c r="M15" s="57">
        <f t="shared" si="19"/>
        <v>19428</v>
      </c>
      <c r="N15" s="212">
        <f t="shared" si="11"/>
        <v>8.5124281977470204</v>
      </c>
      <c r="O15" s="57">
        <f t="shared" si="19"/>
        <v>7842</v>
      </c>
      <c r="P15" s="212">
        <f t="shared" si="13"/>
        <v>3.435992481301839</v>
      </c>
      <c r="Q15" s="57">
        <f t="shared" si="19"/>
        <v>228231</v>
      </c>
      <c r="S15" s="29"/>
      <c r="T15" s="2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C15" s="209"/>
      <c r="ED15" s="78"/>
      <c r="EE15" s="78"/>
      <c r="EF15" s="78"/>
    </row>
    <row r="16" spans="1:136">
      <c r="A16" s="17"/>
      <c r="B16" s="17"/>
      <c r="C16" s="43"/>
      <c r="D16" s="210"/>
      <c r="E16" s="43"/>
      <c r="F16" s="210"/>
      <c r="G16" s="43"/>
      <c r="H16" s="210"/>
      <c r="I16" s="43"/>
      <c r="J16" s="210"/>
      <c r="K16" s="43"/>
      <c r="L16" s="210"/>
      <c r="M16" s="43"/>
      <c r="N16" s="210"/>
      <c r="O16" s="43"/>
      <c r="P16" s="210"/>
      <c r="Q16" s="43"/>
      <c r="S16" s="29"/>
      <c r="T16" s="2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C16" s="209"/>
      <c r="ED16" s="78"/>
      <c r="EE16" s="78"/>
      <c r="EF16" s="78"/>
    </row>
    <row r="17" spans="1:136">
      <c r="A17" s="17">
        <v>2000</v>
      </c>
      <c r="B17" s="47" t="s">
        <v>173</v>
      </c>
      <c r="C17" s="46">
        <f t="shared" si="0"/>
        <v>241</v>
      </c>
      <c r="D17" s="208">
        <f t="shared" si="1"/>
        <v>1.2737843551797041</v>
      </c>
      <c r="E17" s="46">
        <f t="shared" si="2"/>
        <v>1197</v>
      </c>
      <c r="F17" s="208">
        <f t="shared" si="3"/>
        <v>6.3266384778012688</v>
      </c>
      <c r="G17" s="46">
        <f t="shared" si="4"/>
        <v>2449</v>
      </c>
      <c r="H17" s="208">
        <f t="shared" si="5"/>
        <v>12.94397463002114</v>
      </c>
      <c r="I17" s="46">
        <f t="shared" si="6"/>
        <v>2802</v>
      </c>
      <c r="J17" s="208">
        <f t="shared" si="7"/>
        <v>14.809725158562367</v>
      </c>
      <c r="K17" s="46">
        <f t="shared" si="8"/>
        <v>10608</v>
      </c>
      <c r="L17" s="208">
        <f t="shared" si="9"/>
        <v>56.067653276955596</v>
      </c>
      <c r="M17" s="46">
        <f t="shared" si="10"/>
        <v>1170</v>
      </c>
      <c r="N17" s="208">
        <f t="shared" si="11"/>
        <v>6.1839323467230445</v>
      </c>
      <c r="O17" s="46">
        <f t="shared" si="12"/>
        <v>453</v>
      </c>
      <c r="P17" s="208">
        <f t="shared" si="13"/>
        <v>2.3942917547568712</v>
      </c>
      <c r="Q17" s="46">
        <f t="shared" si="14"/>
        <v>18920</v>
      </c>
      <c r="S17" s="29">
        <v>2000</v>
      </c>
      <c r="T17" s="29" t="s">
        <v>173</v>
      </c>
      <c r="U17" s="19">
        <v>18920</v>
      </c>
      <c r="V17" s="19">
        <v>241</v>
      </c>
      <c r="W17" s="19">
        <v>258</v>
      </c>
      <c r="X17" s="19">
        <v>211</v>
      </c>
      <c r="Y17" s="19">
        <v>254</v>
      </c>
      <c r="Z17" s="19">
        <v>254</v>
      </c>
      <c r="AA17" s="19">
        <v>220</v>
      </c>
      <c r="AB17" s="19">
        <v>229</v>
      </c>
      <c r="AC17" s="19">
        <v>292</v>
      </c>
      <c r="AD17" s="19">
        <v>250</v>
      </c>
      <c r="AE17" s="19">
        <v>276</v>
      </c>
      <c r="AF17" s="19">
        <v>240</v>
      </c>
      <c r="AG17" s="19">
        <v>236</v>
      </c>
      <c r="AH17" s="19">
        <v>237</v>
      </c>
      <c r="AI17" s="19">
        <v>234</v>
      </c>
      <c r="AJ17" s="19">
        <v>229</v>
      </c>
      <c r="AK17" s="19">
        <v>226</v>
      </c>
      <c r="AL17" s="19">
        <v>213</v>
      </c>
      <c r="AM17" s="19">
        <v>214</v>
      </c>
      <c r="AN17" s="19">
        <v>228</v>
      </c>
      <c r="AO17" s="19">
        <v>219</v>
      </c>
      <c r="AP17" s="19">
        <v>254</v>
      </c>
      <c r="AQ17" s="19">
        <v>303</v>
      </c>
      <c r="AR17" s="19">
        <v>295</v>
      </c>
      <c r="AS17" s="19">
        <v>339</v>
      </c>
      <c r="AT17" s="19">
        <v>345</v>
      </c>
      <c r="AU17" s="19">
        <v>392</v>
      </c>
      <c r="AV17" s="19">
        <v>408</v>
      </c>
      <c r="AW17" s="19">
        <v>385</v>
      </c>
      <c r="AX17" s="19">
        <v>357</v>
      </c>
      <c r="AY17" s="19">
        <v>369</v>
      </c>
      <c r="AZ17" s="19">
        <v>358</v>
      </c>
      <c r="BA17" s="19">
        <v>362</v>
      </c>
      <c r="BB17" s="19">
        <v>362</v>
      </c>
      <c r="BC17" s="19">
        <v>308</v>
      </c>
      <c r="BD17" s="19">
        <v>320</v>
      </c>
      <c r="BE17" s="19">
        <v>331</v>
      </c>
      <c r="BF17" s="19">
        <v>320</v>
      </c>
      <c r="BG17" s="19">
        <v>332</v>
      </c>
      <c r="BH17" s="19">
        <v>297</v>
      </c>
      <c r="BI17" s="19">
        <v>333</v>
      </c>
      <c r="BJ17" s="19">
        <v>288</v>
      </c>
      <c r="BK17" s="19">
        <v>264</v>
      </c>
      <c r="BL17" s="19">
        <v>280</v>
      </c>
      <c r="BM17" s="19">
        <v>238</v>
      </c>
      <c r="BN17" s="19">
        <v>230</v>
      </c>
      <c r="BO17" s="19">
        <v>235</v>
      </c>
      <c r="BP17" s="19">
        <v>227</v>
      </c>
      <c r="BQ17" s="19">
        <v>218</v>
      </c>
      <c r="BR17" s="19">
        <v>226</v>
      </c>
      <c r="BS17" s="19">
        <v>234</v>
      </c>
      <c r="BT17" s="19">
        <v>236</v>
      </c>
      <c r="BU17" s="19">
        <v>207</v>
      </c>
      <c r="BV17" s="19">
        <v>225</v>
      </c>
      <c r="BW17" s="19">
        <v>187</v>
      </c>
      <c r="BX17" s="19">
        <v>234</v>
      </c>
      <c r="BY17" s="19">
        <v>219</v>
      </c>
      <c r="BZ17" s="19">
        <v>215</v>
      </c>
      <c r="CA17" s="19">
        <v>206</v>
      </c>
      <c r="CB17" s="19">
        <v>185</v>
      </c>
      <c r="CC17" s="19">
        <v>200</v>
      </c>
      <c r="CD17" s="19">
        <v>217</v>
      </c>
      <c r="CE17" s="19">
        <v>213</v>
      </c>
      <c r="CF17" s="19">
        <v>201</v>
      </c>
      <c r="CG17" s="19">
        <v>165</v>
      </c>
      <c r="CH17" s="19">
        <v>158</v>
      </c>
      <c r="CI17" s="19">
        <v>140</v>
      </c>
      <c r="CJ17" s="19">
        <v>118</v>
      </c>
      <c r="CK17" s="19">
        <v>124</v>
      </c>
      <c r="CL17" s="19">
        <v>122</v>
      </c>
      <c r="CM17" s="19">
        <v>131</v>
      </c>
      <c r="CN17" s="19">
        <v>100</v>
      </c>
      <c r="CO17" s="19">
        <v>108</v>
      </c>
      <c r="CP17" s="19">
        <v>84</v>
      </c>
      <c r="CQ17" s="19">
        <v>110</v>
      </c>
      <c r="CR17" s="19">
        <v>84</v>
      </c>
      <c r="CS17" s="19">
        <v>81</v>
      </c>
      <c r="CT17" s="19">
        <v>75</v>
      </c>
      <c r="CU17" s="19">
        <v>49</v>
      </c>
      <c r="CV17" s="19">
        <v>50</v>
      </c>
      <c r="CW17" s="19">
        <v>52</v>
      </c>
      <c r="CX17" s="19">
        <v>53</v>
      </c>
      <c r="CY17" s="19">
        <v>61</v>
      </c>
      <c r="CZ17" s="19">
        <v>42</v>
      </c>
      <c r="DA17" s="19">
        <v>41</v>
      </c>
      <c r="DB17" s="19">
        <v>36</v>
      </c>
      <c r="DC17" s="19">
        <v>38</v>
      </c>
      <c r="DD17" s="19">
        <v>30</v>
      </c>
      <c r="DE17" s="19">
        <v>37</v>
      </c>
      <c r="DF17" s="19">
        <v>36</v>
      </c>
      <c r="DG17" s="19">
        <v>16</v>
      </c>
      <c r="DH17" s="19">
        <v>12</v>
      </c>
      <c r="DI17" s="19">
        <v>18</v>
      </c>
      <c r="DJ17" s="19">
        <v>11</v>
      </c>
      <c r="DK17" s="19">
        <v>10</v>
      </c>
      <c r="DL17" s="19">
        <v>0</v>
      </c>
      <c r="DM17" s="19">
        <v>4</v>
      </c>
      <c r="DN17" s="19">
        <v>5</v>
      </c>
      <c r="DO17" s="19">
        <v>3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C17" s="209">
        <f t="shared" si="15"/>
        <v>7.6004228329809731</v>
      </c>
      <c r="ED17" s="78">
        <f t="shared" si="16"/>
        <v>12.94397463002114</v>
      </c>
      <c r="EE17" s="78">
        <f t="shared" si="17"/>
        <v>70.877378435517969</v>
      </c>
      <c r="EF17" s="78">
        <f t="shared" si="18"/>
        <v>8.5782241014799148</v>
      </c>
    </row>
    <row r="18" spans="1:136">
      <c r="A18" s="17">
        <v>2300</v>
      </c>
      <c r="B18" s="17" t="s">
        <v>174</v>
      </c>
      <c r="C18" s="43">
        <f t="shared" si="0"/>
        <v>30</v>
      </c>
      <c r="D18" s="210">
        <f t="shared" si="1"/>
        <v>0.87540122556171585</v>
      </c>
      <c r="E18" s="43">
        <f t="shared" si="2"/>
        <v>258</v>
      </c>
      <c r="F18" s="210">
        <f t="shared" si="3"/>
        <v>7.5284505398307555</v>
      </c>
      <c r="G18" s="43">
        <f t="shared" si="4"/>
        <v>515</v>
      </c>
      <c r="H18" s="210">
        <f t="shared" si="5"/>
        <v>15.027721038809455</v>
      </c>
      <c r="I18" s="43">
        <f t="shared" si="6"/>
        <v>505</v>
      </c>
      <c r="J18" s="210">
        <f t="shared" si="7"/>
        <v>14.735920630288883</v>
      </c>
      <c r="K18" s="43">
        <f t="shared" si="8"/>
        <v>1811</v>
      </c>
      <c r="L18" s="210">
        <f t="shared" si="9"/>
        <v>52.845053983075573</v>
      </c>
      <c r="M18" s="43">
        <f t="shared" si="10"/>
        <v>227</v>
      </c>
      <c r="N18" s="210">
        <f t="shared" si="11"/>
        <v>6.6238692734169824</v>
      </c>
      <c r="O18" s="43">
        <f t="shared" si="12"/>
        <v>81</v>
      </c>
      <c r="P18" s="210">
        <f t="shared" si="13"/>
        <v>2.3635833090166329</v>
      </c>
      <c r="Q18" s="43">
        <f t="shared" si="14"/>
        <v>3427</v>
      </c>
      <c r="S18" s="29">
        <v>2300</v>
      </c>
      <c r="T18" s="29" t="s">
        <v>174</v>
      </c>
      <c r="U18" s="19">
        <v>3427</v>
      </c>
      <c r="V18" s="19">
        <v>30</v>
      </c>
      <c r="W18" s="19">
        <v>52</v>
      </c>
      <c r="X18" s="19">
        <v>46</v>
      </c>
      <c r="Y18" s="19">
        <v>55</v>
      </c>
      <c r="Z18" s="19">
        <v>50</v>
      </c>
      <c r="AA18" s="19">
        <v>55</v>
      </c>
      <c r="AB18" s="19">
        <v>60</v>
      </c>
      <c r="AC18" s="19">
        <v>63</v>
      </c>
      <c r="AD18" s="19">
        <v>53</v>
      </c>
      <c r="AE18" s="19">
        <v>46</v>
      </c>
      <c r="AF18" s="19">
        <v>56</v>
      </c>
      <c r="AG18" s="19">
        <v>46</v>
      </c>
      <c r="AH18" s="19">
        <v>45</v>
      </c>
      <c r="AI18" s="19">
        <v>44</v>
      </c>
      <c r="AJ18" s="19">
        <v>55</v>
      </c>
      <c r="AK18" s="19">
        <v>47</v>
      </c>
      <c r="AL18" s="19">
        <v>45</v>
      </c>
      <c r="AM18" s="19">
        <v>46</v>
      </c>
      <c r="AN18" s="19">
        <v>52</v>
      </c>
      <c r="AO18" s="19">
        <v>43</v>
      </c>
      <c r="AP18" s="19">
        <v>43</v>
      </c>
      <c r="AQ18" s="19">
        <v>51</v>
      </c>
      <c r="AR18" s="19">
        <v>51</v>
      </c>
      <c r="AS18" s="19">
        <v>47</v>
      </c>
      <c r="AT18" s="19">
        <v>73</v>
      </c>
      <c r="AU18" s="19">
        <v>54</v>
      </c>
      <c r="AV18" s="19">
        <v>59</v>
      </c>
      <c r="AW18" s="19">
        <v>57</v>
      </c>
      <c r="AX18" s="19">
        <v>43</v>
      </c>
      <c r="AY18" s="19">
        <v>52</v>
      </c>
      <c r="AZ18" s="19">
        <v>44</v>
      </c>
      <c r="BA18" s="19">
        <v>40</v>
      </c>
      <c r="BB18" s="19">
        <v>69</v>
      </c>
      <c r="BC18" s="19">
        <v>57</v>
      </c>
      <c r="BD18" s="19">
        <v>43</v>
      </c>
      <c r="BE18" s="19">
        <v>60</v>
      </c>
      <c r="BF18" s="19">
        <v>60</v>
      </c>
      <c r="BG18" s="19">
        <v>56</v>
      </c>
      <c r="BH18" s="19">
        <v>59</v>
      </c>
      <c r="BI18" s="19">
        <v>44</v>
      </c>
      <c r="BJ18" s="19">
        <v>49</v>
      </c>
      <c r="BK18" s="19">
        <v>31</v>
      </c>
      <c r="BL18" s="19">
        <v>45</v>
      </c>
      <c r="BM18" s="19">
        <v>44</v>
      </c>
      <c r="BN18" s="19">
        <v>42</v>
      </c>
      <c r="BO18" s="19">
        <v>53</v>
      </c>
      <c r="BP18" s="19">
        <v>39</v>
      </c>
      <c r="BQ18" s="19">
        <v>42</v>
      </c>
      <c r="BR18" s="19">
        <v>48</v>
      </c>
      <c r="BS18" s="19">
        <v>43</v>
      </c>
      <c r="BT18" s="19">
        <v>49</v>
      </c>
      <c r="BU18" s="19">
        <v>40</v>
      </c>
      <c r="BV18" s="19">
        <v>37</v>
      </c>
      <c r="BW18" s="19">
        <v>44</v>
      </c>
      <c r="BX18" s="19">
        <v>41</v>
      </c>
      <c r="BY18" s="19">
        <v>42</v>
      </c>
      <c r="BZ18" s="19">
        <v>38</v>
      </c>
      <c r="CA18" s="19">
        <v>54</v>
      </c>
      <c r="CB18" s="19">
        <v>48</v>
      </c>
      <c r="CC18" s="19">
        <v>35</v>
      </c>
      <c r="CD18" s="19">
        <v>31</v>
      </c>
      <c r="CE18" s="19">
        <v>31</v>
      </c>
      <c r="CF18" s="19">
        <v>32</v>
      </c>
      <c r="CG18" s="19">
        <v>33</v>
      </c>
      <c r="CH18" s="19">
        <v>21</v>
      </c>
      <c r="CI18" s="19">
        <v>29</v>
      </c>
      <c r="CJ18" s="19">
        <v>27</v>
      </c>
      <c r="CK18" s="19">
        <v>30</v>
      </c>
      <c r="CL18" s="19">
        <v>19</v>
      </c>
      <c r="CM18" s="19">
        <v>21</v>
      </c>
      <c r="CN18" s="19">
        <v>31</v>
      </c>
      <c r="CO18" s="19">
        <v>17</v>
      </c>
      <c r="CP18" s="19">
        <v>15</v>
      </c>
      <c r="CQ18" s="19">
        <v>20</v>
      </c>
      <c r="CR18" s="19">
        <v>14</v>
      </c>
      <c r="CS18" s="19">
        <v>17</v>
      </c>
      <c r="CT18" s="19">
        <v>9</v>
      </c>
      <c r="CU18" s="19">
        <v>10</v>
      </c>
      <c r="CV18" s="19">
        <v>15</v>
      </c>
      <c r="CW18" s="19">
        <v>9</v>
      </c>
      <c r="CX18" s="19">
        <v>15</v>
      </c>
      <c r="CY18" s="19">
        <v>10</v>
      </c>
      <c r="CZ18" s="19">
        <v>10</v>
      </c>
      <c r="DA18" s="19">
        <v>7</v>
      </c>
      <c r="DB18" s="19">
        <v>7</v>
      </c>
      <c r="DC18" s="19">
        <v>5</v>
      </c>
      <c r="DD18" s="19">
        <v>7</v>
      </c>
      <c r="DE18" s="19">
        <v>6</v>
      </c>
      <c r="DF18" s="19">
        <v>5</v>
      </c>
      <c r="DG18" s="19">
        <v>2</v>
      </c>
      <c r="DH18" s="19">
        <v>2</v>
      </c>
      <c r="DI18" s="19">
        <v>2</v>
      </c>
      <c r="DJ18" s="19">
        <v>0</v>
      </c>
      <c r="DK18" s="19">
        <v>1</v>
      </c>
      <c r="DL18" s="19">
        <v>1</v>
      </c>
      <c r="DM18" s="19">
        <v>0</v>
      </c>
      <c r="DN18" s="19">
        <v>0</v>
      </c>
      <c r="DO18" s="19">
        <v>1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C18" s="209">
        <f t="shared" si="15"/>
        <v>8.4038517653924707</v>
      </c>
      <c r="ED18" s="78">
        <f t="shared" si="16"/>
        <v>15.027721038809455</v>
      </c>
      <c r="EE18" s="78">
        <f t="shared" si="17"/>
        <v>67.580974613364461</v>
      </c>
      <c r="EF18" s="78">
        <f t="shared" si="18"/>
        <v>8.9874525824336153</v>
      </c>
    </row>
    <row r="19" spans="1:136">
      <c r="A19" s="17">
        <v>2506</v>
      </c>
      <c r="B19" s="47" t="s">
        <v>177</v>
      </c>
      <c r="C19" s="46">
        <f t="shared" si="0"/>
        <v>7</v>
      </c>
      <c r="D19" s="208">
        <f t="shared" si="1"/>
        <v>0.54432348367029548</v>
      </c>
      <c r="E19" s="46">
        <f t="shared" si="2"/>
        <v>74</v>
      </c>
      <c r="F19" s="208">
        <f t="shared" si="3"/>
        <v>5.7542768273716955</v>
      </c>
      <c r="G19" s="46">
        <f t="shared" si="4"/>
        <v>172</v>
      </c>
      <c r="H19" s="208">
        <f t="shared" si="5"/>
        <v>13.374805598755831</v>
      </c>
      <c r="I19" s="46">
        <f t="shared" si="6"/>
        <v>183</v>
      </c>
      <c r="J19" s="208">
        <f t="shared" si="7"/>
        <v>14.230171073094869</v>
      </c>
      <c r="K19" s="46">
        <f t="shared" si="8"/>
        <v>755</v>
      </c>
      <c r="L19" s="208">
        <f t="shared" si="9"/>
        <v>58.709175738724731</v>
      </c>
      <c r="M19" s="46">
        <f t="shared" si="10"/>
        <v>70</v>
      </c>
      <c r="N19" s="208">
        <f t="shared" si="11"/>
        <v>5.4432348367029553</v>
      </c>
      <c r="O19" s="46">
        <f t="shared" si="12"/>
        <v>25</v>
      </c>
      <c r="P19" s="208">
        <f t="shared" si="13"/>
        <v>1.9440124416796267</v>
      </c>
      <c r="Q19" s="46">
        <f t="shared" si="14"/>
        <v>1286</v>
      </c>
      <c r="S19" s="29">
        <v>2506</v>
      </c>
      <c r="T19" s="29" t="s">
        <v>177</v>
      </c>
      <c r="U19" s="19">
        <v>1286</v>
      </c>
      <c r="V19" s="19">
        <v>7</v>
      </c>
      <c r="W19" s="19">
        <v>20</v>
      </c>
      <c r="X19" s="19">
        <v>16</v>
      </c>
      <c r="Y19" s="19">
        <v>16</v>
      </c>
      <c r="Z19" s="19">
        <v>11</v>
      </c>
      <c r="AA19" s="19">
        <v>11</v>
      </c>
      <c r="AB19" s="19">
        <v>16</v>
      </c>
      <c r="AC19" s="19">
        <v>16</v>
      </c>
      <c r="AD19" s="19">
        <v>18</v>
      </c>
      <c r="AE19" s="19">
        <v>20</v>
      </c>
      <c r="AF19" s="19">
        <v>21</v>
      </c>
      <c r="AG19" s="19">
        <v>18</v>
      </c>
      <c r="AH19" s="19">
        <v>13</v>
      </c>
      <c r="AI19" s="19">
        <v>22</v>
      </c>
      <c r="AJ19" s="19">
        <v>10</v>
      </c>
      <c r="AK19" s="19">
        <v>18</v>
      </c>
      <c r="AL19" s="19">
        <v>14</v>
      </c>
      <c r="AM19" s="19">
        <v>20</v>
      </c>
      <c r="AN19" s="19">
        <v>23</v>
      </c>
      <c r="AO19" s="19">
        <v>21</v>
      </c>
      <c r="AP19" s="19">
        <v>11</v>
      </c>
      <c r="AQ19" s="19">
        <v>18</v>
      </c>
      <c r="AR19" s="19">
        <v>18</v>
      </c>
      <c r="AS19" s="19">
        <v>21</v>
      </c>
      <c r="AT19" s="19">
        <v>24</v>
      </c>
      <c r="AU19" s="19">
        <v>13</v>
      </c>
      <c r="AV19" s="19">
        <v>22</v>
      </c>
      <c r="AW19" s="19">
        <v>16</v>
      </c>
      <c r="AX19" s="19">
        <v>20</v>
      </c>
      <c r="AY19" s="19">
        <v>16</v>
      </c>
      <c r="AZ19" s="19">
        <v>21</v>
      </c>
      <c r="BA19" s="19">
        <v>16</v>
      </c>
      <c r="BB19" s="19">
        <v>18</v>
      </c>
      <c r="BC19" s="19">
        <v>19</v>
      </c>
      <c r="BD19" s="19">
        <v>30</v>
      </c>
      <c r="BE19" s="19">
        <v>17</v>
      </c>
      <c r="BF19" s="19">
        <v>14</v>
      </c>
      <c r="BG19" s="19">
        <v>18</v>
      </c>
      <c r="BH19" s="19">
        <v>23</v>
      </c>
      <c r="BI19" s="19">
        <v>17</v>
      </c>
      <c r="BJ19" s="19">
        <v>25</v>
      </c>
      <c r="BK19" s="19">
        <v>11</v>
      </c>
      <c r="BL19" s="19">
        <v>16</v>
      </c>
      <c r="BM19" s="19">
        <v>26</v>
      </c>
      <c r="BN19" s="19">
        <v>19</v>
      </c>
      <c r="BO19" s="19">
        <v>26</v>
      </c>
      <c r="BP19" s="19">
        <v>19</v>
      </c>
      <c r="BQ19" s="19">
        <v>22</v>
      </c>
      <c r="BR19" s="19">
        <v>19</v>
      </c>
      <c r="BS19" s="19">
        <v>14</v>
      </c>
      <c r="BT19" s="19">
        <v>20</v>
      </c>
      <c r="BU19" s="19">
        <v>21</v>
      </c>
      <c r="BV19" s="19">
        <v>18</v>
      </c>
      <c r="BW19" s="19">
        <v>20</v>
      </c>
      <c r="BX19" s="19">
        <v>20</v>
      </c>
      <c r="BY19" s="19">
        <v>14</v>
      </c>
      <c r="BZ19" s="19">
        <v>20</v>
      </c>
      <c r="CA19" s="19">
        <v>13</v>
      </c>
      <c r="CB19" s="19">
        <v>19</v>
      </c>
      <c r="CC19" s="19">
        <v>13</v>
      </c>
      <c r="CD19" s="19">
        <v>21</v>
      </c>
      <c r="CE19" s="19">
        <v>11</v>
      </c>
      <c r="CF19" s="19">
        <v>18</v>
      </c>
      <c r="CG19" s="19">
        <v>14</v>
      </c>
      <c r="CH19" s="19">
        <v>19</v>
      </c>
      <c r="CI19" s="19">
        <v>17</v>
      </c>
      <c r="CJ19" s="19">
        <v>13</v>
      </c>
      <c r="CK19" s="19">
        <v>8</v>
      </c>
      <c r="CL19" s="19">
        <v>6</v>
      </c>
      <c r="CM19" s="19">
        <v>6</v>
      </c>
      <c r="CN19" s="19">
        <v>10</v>
      </c>
      <c r="CO19" s="19">
        <v>5</v>
      </c>
      <c r="CP19" s="19">
        <v>6</v>
      </c>
      <c r="CQ19" s="19">
        <v>7</v>
      </c>
      <c r="CR19" s="19">
        <v>3</v>
      </c>
      <c r="CS19" s="19">
        <v>8</v>
      </c>
      <c r="CT19" s="19">
        <v>5</v>
      </c>
      <c r="CU19" s="19">
        <v>4</v>
      </c>
      <c r="CV19" s="19">
        <v>2</v>
      </c>
      <c r="CW19" s="19">
        <v>0</v>
      </c>
      <c r="CX19" s="19">
        <v>5</v>
      </c>
      <c r="CY19" s="19">
        <v>2</v>
      </c>
      <c r="CZ19" s="19">
        <v>3</v>
      </c>
      <c r="DA19" s="19">
        <v>2</v>
      </c>
      <c r="DB19" s="19">
        <v>6</v>
      </c>
      <c r="DC19" s="19">
        <v>0</v>
      </c>
      <c r="DD19" s="19">
        <v>3</v>
      </c>
      <c r="DE19" s="19">
        <v>0</v>
      </c>
      <c r="DF19" s="19">
        <v>0</v>
      </c>
      <c r="DG19" s="19">
        <v>1</v>
      </c>
      <c r="DH19" s="19">
        <v>0</v>
      </c>
      <c r="DI19" s="19">
        <v>1</v>
      </c>
      <c r="DJ19" s="19">
        <v>0</v>
      </c>
      <c r="DK19" s="19">
        <v>0</v>
      </c>
      <c r="DL19" s="19">
        <v>1</v>
      </c>
      <c r="DM19" s="19">
        <v>0</v>
      </c>
      <c r="DN19" s="19">
        <v>1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C19" s="209">
        <f t="shared" si="15"/>
        <v>6.2986003110419908</v>
      </c>
      <c r="ED19" s="78">
        <f t="shared" si="16"/>
        <v>13.374805598755831</v>
      </c>
      <c r="EE19" s="78">
        <f t="shared" si="17"/>
        <v>72.939346811819604</v>
      </c>
      <c r="EF19" s="78">
        <f t="shared" si="18"/>
        <v>7.3872472783825822</v>
      </c>
    </row>
    <row r="20" spans="1:136">
      <c r="A20" s="17">
        <v>2510</v>
      </c>
      <c r="B20" s="17" t="s">
        <v>294</v>
      </c>
      <c r="C20" s="43">
        <f t="shared" si="0"/>
        <v>42</v>
      </c>
      <c r="D20" s="210">
        <f t="shared" si="1"/>
        <v>1.2068965517241379</v>
      </c>
      <c r="E20" s="43">
        <f t="shared" si="2"/>
        <v>245</v>
      </c>
      <c r="F20" s="210">
        <f t="shared" si="3"/>
        <v>7.0402298850574709</v>
      </c>
      <c r="G20" s="43">
        <f t="shared" si="4"/>
        <v>474</v>
      </c>
      <c r="H20" s="210">
        <f t="shared" si="5"/>
        <v>13.620689655172413</v>
      </c>
      <c r="I20" s="43">
        <f t="shared" si="6"/>
        <v>463</v>
      </c>
      <c r="J20" s="210">
        <f t="shared" si="7"/>
        <v>13.304597701149426</v>
      </c>
      <c r="K20" s="43">
        <f t="shared" si="8"/>
        <v>1908</v>
      </c>
      <c r="L20" s="210">
        <f t="shared" si="9"/>
        <v>54.827586206896548</v>
      </c>
      <c r="M20" s="43">
        <f t="shared" si="10"/>
        <v>289</v>
      </c>
      <c r="N20" s="210">
        <f t="shared" si="11"/>
        <v>8.3045977011494259</v>
      </c>
      <c r="O20" s="43">
        <f t="shared" si="12"/>
        <v>59</v>
      </c>
      <c r="P20" s="210">
        <f t="shared" si="13"/>
        <v>1.6954022988505748</v>
      </c>
      <c r="Q20" s="43">
        <f t="shared" si="14"/>
        <v>3480</v>
      </c>
      <c r="S20" s="29">
        <v>2510</v>
      </c>
      <c r="T20" s="29" t="s">
        <v>294</v>
      </c>
      <c r="U20" s="19">
        <v>3480</v>
      </c>
      <c r="V20" s="19">
        <v>42</v>
      </c>
      <c r="W20" s="19">
        <v>40</v>
      </c>
      <c r="X20" s="19">
        <v>51</v>
      </c>
      <c r="Y20" s="19">
        <v>48</v>
      </c>
      <c r="Z20" s="19">
        <v>44</v>
      </c>
      <c r="AA20" s="19">
        <v>62</v>
      </c>
      <c r="AB20" s="19">
        <v>43</v>
      </c>
      <c r="AC20" s="19">
        <v>51</v>
      </c>
      <c r="AD20" s="19">
        <v>55</v>
      </c>
      <c r="AE20" s="19">
        <v>50</v>
      </c>
      <c r="AF20" s="19">
        <v>55</v>
      </c>
      <c r="AG20" s="19">
        <v>66</v>
      </c>
      <c r="AH20" s="19">
        <v>35</v>
      </c>
      <c r="AI20" s="19">
        <v>41</v>
      </c>
      <c r="AJ20" s="19">
        <v>43</v>
      </c>
      <c r="AK20" s="19">
        <v>35</v>
      </c>
      <c r="AL20" s="19">
        <v>37</v>
      </c>
      <c r="AM20" s="19">
        <v>45</v>
      </c>
      <c r="AN20" s="19">
        <v>40</v>
      </c>
      <c r="AO20" s="19">
        <v>52</v>
      </c>
      <c r="AP20" s="19">
        <v>39</v>
      </c>
      <c r="AQ20" s="19">
        <v>43</v>
      </c>
      <c r="AR20" s="19">
        <v>51</v>
      </c>
      <c r="AS20" s="19">
        <v>47</v>
      </c>
      <c r="AT20" s="19">
        <v>60</v>
      </c>
      <c r="AU20" s="19">
        <v>49</v>
      </c>
      <c r="AV20" s="19">
        <v>62</v>
      </c>
      <c r="AW20" s="19">
        <v>56</v>
      </c>
      <c r="AX20" s="19">
        <v>55</v>
      </c>
      <c r="AY20" s="19">
        <v>50</v>
      </c>
      <c r="AZ20" s="19">
        <v>57</v>
      </c>
      <c r="BA20" s="19">
        <v>58</v>
      </c>
      <c r="BB20" s="19">
        <v>60</v>
      </c>
      <c r="BC20" s="19">
        <v>62</v>
      </c>
      <c r="BD20" s="19">
        <v>63</v>
      </c>
      <c r="BE20" s="19">
        <v>65</v>
      </c>
      <c r="BF20" s="19">
        <v>68</v>
      </c>
      <c r="BG20" s="19">
        <v>50</v>
      </c>
      <c r="BH20" s="19">
        <v>49</v>
      </c>
      <c r="BI20" s="19">
        <v>46</v>
      </c>
      <c r="BJ20" s="19">
        <v>45</v>
      </c>
      <c r="BK20" s="19">
        <v>41</v>
      </c>
      <c r="BL20" s="19">
        <v>43</v>
      </c>
      <c r="BM20" s="19">
        <v>31</v>
      </c>
      <c r="BN20" s="19">
        <v>46</v>
      </c>
      <c r="BO20" s="19">
        <v>42</v>
      </c>
      <c r="BP20" s="19">
        <v>38</v>
      </c>
      <c r="BQ20" s="19">
        <v>44</v>
      </c>
      <c r="BR20" s="19">
        <v>38</v>
      </c>
      <c r="BS20" s="19">
        <v>31</v>
      </c>
      <c r="BT20" s="19">
        <v>31</v>
      </c>
      <c r="BU20" s="19">
        <v>39</v>
      </c>
      <c r="BV20" s="19">
        <v>38</v>
      </c>
      <c r="BW20" s="19">
        <v>44</v>
      </c>
      <c r="BX20" s="19">
        <v>44</v>
      </c>
      <c r="BY20" s="19">
        <v>45</v>
      </c>
      <c r="BZ20" s="19">
        <v>44</v>
      </c>
      <c r="CA20" s="19">
        <v>37</v>
      </c>
      <c r="CB20" s="19">
        <v>47</v>
      </c>
      <c r="CC20" s="19">
        <v>53</v>
      </c>
      <c r="CD20" s="19">
        <v>38</v>
      </c>
      <c r="CE20" s="19">
        <v>47</v>
      </c>
      <c r="CF20" s="19">
        <v>29</v>
      </c>
      <c r="CG20" s="19">
        <v>47</v>
      </c>
      <c r="CH20" s="19">
        <v>38</v>
      </c>
      <c r="CI20" s="19">
        <v>34</v>
      </c>
      <c r="CJ20" s="19">
        <v>53</v>
      </c>
      <c r="CK20" s="19">
        <v>39</v>
      </c>
      <c r="CL20" s="19">
        <v>35</v>
      </c>
      <c r="CM20" s="19">
        <v>17</v>
      </c>
      <c r="CN20" s="19">
        <v>28</v>
      </c>
      <c r="CO20" s="19">
        <v>27</v>
      </c>
      <c r="CP20" s="19">
        <v>23</v>
      </c>
      <c r="CQ20" s="19">
        <v>26</v>
      </c>
      <c r="CR20" s="19">
        <v>24</v>
      </c>
      <c r="CS20" s="19">
        <v>13</v>
      </c>
      <c r="CT20" s="19">
        <v>16</v>
      </c>
      <c r="CU20" s="19">
        <v>14</v>
      </c>
      <c r="CV20" s="19">
        <v>11</v>
      </c>
      <c r="CW20" s="19">
        <v>16</v>
      </c>
      <c r="CX20" s="19">
        <v>8</v>
      </c>
      <c r="CY20" s="19">
        <v>13</v>
      </c>
      <c r="CZ20" s="19">
        <v>5</v>
      </c>
      <c r="DA20" s="19">
        <v>6</v>
      </c>
      <c r="DB20" s="19">
        <v>4</v>
      </c>
      <c r="DC20" s="19">
        <v>3</v>
      </c>
      <c r="DD20" s="19">
        <v>4</v>
      </c>
      <c r="DE20" s="19">
        <v>5</v>
      </c>
      <c r="DF20" s="19">
        <v>4</v>
      </c>
      <c r="DG20" s="19">
        <v>2</v>
      </c>
      <c r="DH20" s="19">
        <v>2</v>
      </c>
      <c r="DI20" s="19">
        <v>0</v>
      </c>
      <c r="DJ20" s="19">
        <v>1</v>
      </c>
      <c r="DK20" s="19">
        <v>0</v>
      </c>
      <c r="DL20" s="19">
        <v>0</v>
      </c>
      <c r="DM20" s="19">
        <v>1</v>
      </c>
      <c r="DN20" s="19">
        <v>1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C20" s="209">
        <f t="shared" si="15"/>
        <v>8.2471264367816097</v>
      </c>
      <c r="ED20" s="78">
        <f t="shared" si="16"/>
        <v>13.620689655172413</v>
      </c>
      <c r="EE20" s="78">
        <f t="shared" si="17"/>
        <v>68.132183908045974</v>
      </c>
      <c r="EF20" s="78">
        <f t="shared" si="18"/>
        <v>10</v>
      </c>
    </row>
    <row r="21" spans="1:136">
      <c r="A21" s="17"/>
      <c r="B21" s="211" t="s">
        <v>662</v>
      </c>
      <c r="C21" s="57">
        <f>SUM(C17:C20)</f>
        <v>320</v>
      </c>
      <c r="D21" s="212">
        <f t="shared" si="1"/>
        <v>1.1802456386235385</v>
      </c>
      <c r="E21" s="57">
        <f t="shared" ref="E21:Q21" si="20">SUM(E17:E20)</f>
        <v>1774</v>
      </c>
      <c r="F21" s="212">
        <f t="shared" si="3"/>
        <v>6.5429867591192421</v>
      </c>
      <c r="G21" s="57">
        <f t="shared" si="20"/>
        <v>3610</v>
      </c>
      <c r="H21" s="212">
        <f t="shared" si="5"/>
        <v>13.314646110721796</v>
      </c>
      <c r="I21" s="57">
        <f t="shared" si="20"/>
        <v>3953</v>
      </c>
      <c r="J21" s="212">
        <f t="shared" si="7"/>
        <v>14.579721904621397</v>
      </c>
      <c r="K21" s="57">
        <f t="shared" si="20"/>
        <v>15082</v>
      </c>
      <c r="L21" s="212">
        <f t="shared" si="9"/>
        <v>55.626452255375646</v>
      </c>
      <c r="M21" s="57">
        <f t="shared" si="20"/>
        <v>1756</v>
      </c>
      <c r="N21" s="212">
        <f t="shared" si="11"/>
        <v>6.4765979419466673</v>
      </c>
      <c r="O21" s="57">
        <f t="shared" si="20"/>
        <v>618</v>
      </c>
      <c r="P21" s="212">
        <f t="shared" si="13"/>
        <v>2.279349389591709</v>
      </c>
      <c r="Q21" s="57">
        <f t="shared" si="20"/>
        <v>27113</v>
      </c>
      <c r="S21" s="29"/>
      <c r="T21" s="2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C21" s="209"/>
      <c r="ED21" s="78"/>
      <c r="EE21" s="78"/>
      <c r="EF21" s="78"/>
    </row>
    <row r="22" spans="1:136">
      <c r="A22" s="17"/>
      <c r="B22" s="17"/>
      <c r="C22" s="43"/>
      <c r="D22" s="210"/>
      <c r="E22" s="43"/>
      <c r="F22" s="210"/>
      <c r="G22" s="43"/>
      <c r="H22" s="210"/>
      <c r="I22" s="43"/>
      <c r="J22" s="210"/>
      <c r="K22" s="43"/>
      <c r="L22" s="210"/>
      <c r="M22" s="43"/>
      <c r="N22" s="210"/>
      <c r="O22" s="43"/>
      <c r="P22" s="210"/>
      <c r="Q22" s="43"/>
      <c r="S22" s="29"/>
      <c r="T22" s="2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C22" s="209"/>
      <c r="ED22" s="78"/>
      <c r="EE22" s="78"/>
      <c r="EF22" s="78"/>
    </row>
    <row r="23" spans="1:136">
      <c r="A23" s="17">
        <v>3000</v>
      </c>
      <c r="B23" s="47" t="s">
        <v>178</v>
      </c>
      <c r="C23" s="46">
        <f t="shared" si="0"/>
        <v>88</v>
      </c>
      <c r="D23" s="208">
        <f t="shared" si="1"/>
        <v>1.1874240993118337</v>
      </c>
      <c r="E23" s="46">
        <f t="shared" si="2"/>
        <v>505</v>
      </c>
      <c r="F23" s="208">
        <f t="shared" si="3"/>
        <v>6.8141951153690457</v>
      </c>
      <c r="G23" s="46">
        <f t="shared" si="4"/>
        <v>1098</v>
      </c>
      <c r="H23" s="208">
        <f t="shared" si="5"/>
        <v>14.815814330049925</v>
      </c>
      <c r="I23" s="46">
        <f t="shared" si="6"/>
        <v>994</v>
      </c>
      <c r="J23" s="208">
        <f t="shared" si="7"/>
        <v>13.412494939954122</v>
      </c>
      <c r="K23" s="46">
        <f t="shared" si="8"/>
        <v>3771</v>
      </c>
      <c r="L23" s="208">
        <f t="shared" si="9"/>
        <v>50.883821346646876</v>
      </c>
      <c r="M23" s="46">
        <f t="shared" si="10"/>
        <v>665</v>
      </c>
      <c r="N23" s="208">
        <f t="shared" si="11"/>
        <v>8.9731480232087435</v>
      </c>
      <c r="O23" s="46">
        <f t="shared" si="12"/>
        <v>290</v>
      </c>
      <c r="P23" s="208">
        <f t="shared" si="13"/>
        <v>3.9131021454594523</v>
      </c>
      <c r="Q23" s="46">
        <f t="shared" si="14"/>
        <v>7411</v>
      </c>
      <c r="S23" s="29">
        <v>3000</v>
      </c>
      <c r="T23" s="29" t="s">
        <v>178</v>
      </c>
      <c r="U23" s="19">
        <v>7411</v>
      </c>
      <c r="V23" s="19">
        <v>88</v>
      </c>
      <c r="W23" s="19">
        <v>95</v>
      </c>
      <c r="X23" s="19">
        <v>99</v>
      </c>
      <c r="Y23" s="19">
        <v>96</v>
      </c>
      <c r="Z23" s="19">
        <v>113</v>
      </c>
      <c r="AA23" s="19">
        <v>102</v>
      </c>
      <c r="AB23" s="19">
        <v>110</v>
      </c>
      <c r="AC23" s="19">
        <v>120</v>
      </c>
      <c r="AD23" s="19">
        <v>118</v>
      </c>
      <c r="AE23" s="19">
        <v>113</v>
      </c>
      <c r="AF23" s="19">
        <v>106</v>
      </c>
      <c r="AG23" s="19">
        <v>116</v>
      </c>
      <c r="AH23" s="19">
        <v>109</v>
      </c>
      <c r="AI23" s="19">
        <v>103</v>
      </c>
      <c r="AJ23" s="19">
        <v>103</v>
      </c>
      <c r="AK23" s="19">
        <v>100</v>
      </c>
      <c r="AL23" s="19">
        <v>90</v>
      </c>
      <c r="AM23" s="19">
        <v>110</v>
      </c>
      <c r="AN23" s="19">
        <v>88</v>
      </c>
      <c r="AO23" s="19">
        <v>101</v>
      </c>
      <c r="AP23" s="19">
        <v>110</v>
      </c>
      <c r="AQ23" s="19">
        <v>100</v>
      </c>
      <c r="AR23" s="19">
        <v>92</v>
      </c>
      <c r="AS23" s="19">
        <v>100</v>
      </c>
      <c r="AT23" s="19">
        <v>102</v>
      </c>
      <c r="AU23" s="19">
        <v>101</v>
      </c>
      <c r="AV23" s="19">
        <v>99</v>
      </c>
      <c r="AW23" s="19">
        <v>112</v>
      </c>
      <c r="AX23" s="19">
        <v>119</v>
      </c>
      <c r="AY23" s="19">
        <v>103</v>
      </c>
      <c r="AZ23" s="19">
        <v>93</v>
      </c>
      <c r="BA23" s="19">
        <v>99</v>
      </c>
      <c r="BB23" s="19">
        <v>88</v>
      </c>
      <c r="BC23" s="19">
        <v>111</v>
      </c>
      <c r="BD23" s="19">
        <v>112</v>
      </c>
      <c r="BE23" s="19">
        <v>98</v>
      </c>
      <c r="BF23" s="19">
        <v>108</v>
      </c>
      <c r="BG23" s="19">
        <v>98</v>
      </c>
      <c r="BH23" s="19">
        <v>135</v>
      </c>
      <c r="BI23" s="19">
        <v>95</v>
      </c>
      <c r="BJ23" s="19">
        <v>111</v>
      </c>
      <c r="BK23" s="19">
        <v>74</v>
      </c>
      <c r="BL23" s="19">
        <v>82</v>
      </c>
      <c r="BM23" s="19">
        <v>106</v>
      </c>
      <c r="BN23" s="19">
        <v>94</v>
      </c>
      <c r="BO23" s="19">
        <v>110</v>
      </c>
      <c r="BP23" s="19">
        <v>102</v>
      </c>
      <c r="BQ23" s="19">
        <v>90</v>
      </c>
      <c r="BR23" s="19">
        <v>102</v>
      </c>
      <c r="BS23" s="19">
        <v>89</v>
      </c>
      <c r="BT23" s="19">
        <v>75</v>
      </c>
      <c r="BU23" s="19">
        <v>62</v>
      </c>
      <c r="BV23" s="19">
        <v>72</v>
      </c>
      <c r="BW23" s="19">
        <v>71</v>
      </c>
      <c r="BX23" s="19">
        <v>80</v>
      </c>
      <c r="BY23" s="19">
        <v>71</v>
      </c>
      <c r="BZ23" s="19">
        <v>90</v>
      </c>
      <c r="CA23" s="19">
        <v>75</v>
      </c>
      <c r="CB23" s="19">
        <v>98</v>
      </c>
      <c r="CC23" s="19">
        <v>91</v>
      </c>
      <c r="CD23" s="19">
        <v>67</v>
      </c>
      <c r="CE23" s="19">
        <v>92</v>
      </c>
      <c r="CF23" s="19">
        <v>91</v>
      </c>
      <c r="CG23" s="19">
        <v>89</v>
      </c>
      <c r="CH23" s="19">
        <v>76</v>
      </c>
      <c r="CI23" s="19">
        <v>61</v>
      </c>
      <c r="CJ23" s="19">
        <v>80</v>
      </c>
      <c r="CK23" s="19">
        <v>81</v>
      </c>
      <c r="CL23" s="19">
        <v>55</v>
      </c>
      <c r="CM23" s="19">
        <v>68</v>
      </c>
      <c r="CN23" s="19">
        <v>52</v>
      </c>
      <c r="CO23" s="19">
        <v>53</v>
      </c>
      <c r="CP23" s="19">
        <v>74</v>
      </c>
      <c r="CQ23" s="19">
        <v>55</v>
      </c>
      <c r="CR23" s="19">
        <v>52</v>
      </c>
      <c r="CS23" s="19">
        <v>30</v>
      </c>
      <c r="CT23" s="19">
        <v>44</v>
      </c>
      <c r="CU23" s="19">
        <v>33</v>
      </c>
      <c r="CV23" s="19">
        <v>31</v>
      </c>
      <c r="CW23" s="19">
        <v>37</v>
      </c>
      <c r="CX23" s="19">
        <v>35</v>
      </c>
      <c r="CY23" s="19">
        <v>31</v>
      </c>
      <c r="CZ23" s="19">
        <v>33</v>
      </c>
      <c r="DA23" s="19">
        <v>32</v>
      </c>
      <c r="DB23" s="19">
        <v>25</v>
      </c>
      <c r="DC23" s="19">
        <v>21</v>
      </c>
      <c r="DD23" s="19">
        <v>20</v>
      </c>
      <c r="DE23" s="19">
        <v>30</v>
      </c>
      <c r="DF23" s="19">
        <v>16</v>
      </c>
      <c r="DG23" s="19">
        <v>14</v>
      </c>
      <c r="DH23" s="19">
        <v>10</v>
      </c>
      <c r="DI23" s="19">
        <v>6</v>
      </c>
      <c r="DJ23" s="19">
        <v>7</v>
      </c>
      <c r="DK23" s="19">
        <v>4</v>
      </c>
      <c r="DL23" s="19">
        <v>1</v>
      </c>
      <c r="DM23" s="19">
        <v>3</v>
      </c>
      <c r="DN23" s="19">
        <v>0</v>
      </c>
      <c r="DO23" s="19">
        <v>1</v>
      </c>
      <c r="DP23" s="19">
        <v>0</v>
      </c>
      <c r="DQ23" s="19">
        <v>0</v>
      </c>
      <c r="DR23" s="19">
        <v>1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C23" s="209">
        <f t="shared" si="15"/>
        <v>8.0016192146808791</v>
      </c>
      <c r="ED23" s="78">
        <f t="shared" si="16"/>
        <v>14.815814330049925</v>
      </c>
      <c r="EE23" s="78">
        <f t="shared" si="17"/>
        <v>64.296316286600998</v>
      </c>
      <c r="EF23" s="78">
        <f t="shared" si="18"/>
        <v>12.886250168668196</v>
      </c>
    </row>
    <row r="24" spans="1:136">
      <c r="A24" s="17">
        <v>3506</v>
      </c>
      <c r="B24" s="17" t="s">
        <v>179</v>
      </c>
      <c r="C24" s="43">
        <f t="shared" si="0"/>
        <v>1</v>
      </c>
      <c r="D24" s="210">
        <f t="shared" si="1"/>
        <v>1.7241379310344827</v>
      </c>
      <c r="E24" s="43">
        <f t="shared" si="2"/>
        <v>1</v>
      </c>
      <c r="F24" s="210">
        <f t="shared" si="3"/>
        <v>1.7241379310344827</v>
      </c>
      <c r="G24" s="43">
        <f t="shared" si="4"/>
        <v>6</v>
      </c>
      <c r="H24" s="210">
        <f t="shared" si="5"/>
        <v>10.344827586206897</v>
      </c>
      <c r="I24" s="43">
        <f t="shared" si="6"/>
        <v>5</v>
      </c>
      <c r="J24" s="210">
        <f t="shared" si="7"/>
        <v>8.6206896551724146</v>
      </c>
      <c r="K24" s="43">
        <f t="shared" si="8"/>
        <v>34</v>
      </c>
      <c r="L24" s="210">
        <f t="shared" si="9"/>
        <v>58.620689655172406</v>
      </c>
      <c r="M24" s="43">
        <f t="shared" si="10"/>
        <v>8</v>
      </c>
      <c r="N24" s="210">
        <f t="shared" si="11"/>
        <v>13.793103448275861</v>
      </c>
      <c r="O24" s="43">
        <f t="shared" si="12"/>
        <v>3</v>
      </c>
      <c r="P24" s="210">
        <f t="shared" si="13"/>
        <v>5.1724137931034484</v>
      </c>
      <c r="Q24" s="43">
        <f t="shared" si="14"/>
        <v>58</v>
      </c>
      <c r="S24" s="29">
        <v>3506</v>
      </c>
      <c r="T24" s="29" t="s">
        <v>179</v>
      </c>
      <c r="U24" s="19">
        <v>58</v>
      </c>
      <c r="V24" s="19">
        <v>1</v>
      </c>
      <c r="W24" s="19">
        <v>0</v>
      </c>
      <c r="X24" s="19">
        <v>0</v>
      </c>
      <c r="Y24" s="19">
        <v>1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2</v>
      </c>
      <c r="AF24" s="19">
        <v>1</v>
      </c>
      <c r="AG24" s="19">
        <v>1</v>
      </c>
      <c r="AH24" s="19">
        <v>0</v>
      </c>
      <c r="AI24" s="19">
        <v>1</v>
      </c>
      <c r="AJ24" s="19">
        <v>0</v>
      </c>
      <c r="AK24" s="19">
        <v>1</v>
      </c>
      <c r="AL24" s="19">
        <v>0</v>
      </c>
      <c r="AM24" s="19">
        <v>1</v>
      </c>
      <c r="AN24" s="19">
        <v>1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2</v>
      </c>
      <c r="AU24" s="19">
        <v>0</v>
      </c>
      <c r="AV24" s="19">
        <v>1</v>
      </c>
      <c r="AW24" s="19">
        <v>0</v>
      </c>
      <c r="AX24" s="19">
        <v>1</v>
      </c>
      <c r="AY24" s="19">
        <v>1</v>
      </c>
      <c r="AZ24" s="19">
        <v>0</v>
      </c>
      <c r="BA24" s="19">
        <v>1</v>
      </c>
      <c r="BB24" s="19">
        <v>2</v>
      </c>
      <c r="BC24" s="19">
        <v>0</v>
      </c>
      <c r="BD24" s="19">
        <v>0</v>
      </c>
      <c r="BE24" s="19">
        <v>0</v>
      </c>
      <c r="BF24" s="19">
        <v>1</v>
      </c>
      <c r="BG24" s="19">
        <v>1</v>
      </c>
      <c r="BH24" s="19">
        <v>0</v>
      </c>
      <c r="BI24" s="19">
        <v>0</v>
      </c>
      <c r="BJ24" s="19">
        <v>0</v>
      </c>
      <c r="BK24" s="19">
        <v>0</v>
      </c>
      <c r="BL24" s="19">
        <v>1</v>
      </c>
      <c r="BM24" s="19">
        <v>0</v>
      </c>
      <c r="BN24" s="19">
        <v>1</v>
      </c>
      <c r="BO24" s="19">
        <v>2</v>
      </c>
      <c r="BP24" s="19">
        <v>1</v>
      </c>
      <c r="BQ24" s="19">
        <v>0</v>
      </c>
      <c r="BR24" s="19">
        <v>0</v>
      </c>
      <c r="BS24" s="19">
        <v>0</v>
      </c>
      <c r="BT24" s="19">
        <v>1</v>
      </c>
      <c r="BU24" s="19">
        <v>0</v>
      </c>
      <c r="BV24" s="19">
        <v>1</v>
      </c>
      <c r="BW24" s="19">
        <v>2</v>
      </c>
      <c r="BX24" s="19">
        <v>0</v>
      </c>
      <c r="BY24" s="19">
        <v>1</v>
      </c>
      <c r="BZ24" s="19">
        <v>1</v>
      </c>
      <c r="CA24" s="19">
        <v>3</v>
      </c>
      <c r="CB24" s="19">
        <v>2</v>
      </c>
      <c r="CC24" s="19">
        <v>2</v>
      </c>
      <c r="CD24" s="19">
        <v>0</v>
      </c>
      <c r="CE24" s="19">
        <v>0</v>
      </c>
      <c r="CF24" s="19">
        <v>2</v>
      </c>
      <c r="CG24" s="19">
        <v>2</v>
      </c>
      <c r="CH24" s="19">
        <v>0</v>
      </c>
      <c r="CI24" s="19">
        <v>3</v>
      </c>
      <c r="CJ24" s="19">
        <v>1</v>
      </c>
      <c r="CK24" s="19">
        <v>0</v>
      </c>
      <c r="CL24" s="19">
        <v>1</v>
      </c>
      <c r="CM24" s="19">
        <v>1</v>
      </c>
      <c r="CN24" s="19">
        <v>0</v>
      </c>
      <c r="CO24" s="19">
        <v>1</v>
      </c>
      <c r="CP24" s="19">
        <v>1</v>
      </c>
      <c r="CQ24" s="19">
        <v>1</v>
      </c>
      <c r="CR24" s="19">
        <v>0</v>
      </c>
      <c r="CS24" s="19">
        <v>0</v>
      </c>
      <c r="CT24" s="19">
        <v>1</v>
      </c>
      <c r="CU24" s="19">
        <v>1</v>
      </c>
      <c r="CV24" s="19">
        <v>0</v>
      </c>
      <c r="CW24" s="19">
        <v>1</v>
      </c>
      <c r="CX24" s="19">
        <v>1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2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C24" s="209">
        <f t="shared" si="15"/>
        <v>3.4482758620689653</v>
      </c>
      <c r="ED24" s="78">
        <f t="shared" si="16"/>
        <v>10.344827586206897</v>
      </c>
      <c r="EE24" s="78">
        <f t="shared" si="17"/>
        <v>67.241379310344826</v>
      </c>
      <c r="EF24" s="78">
        <f t="shared" si="18"/>
        <v>18.96551724137931</v>
      </c>
    </row>
    <row r="25" spans="1:136">
      <c r="A25" s="17">
        <v>3511</v>
      </c>
      <c r="B25" s="47" t="s">
        <v>180</v>
      </c>
      <c r="C25" s="46">
        <f t="shared" si="0"/>
        <v>3</v>
      </c>
      <c r="D25" s="208">
        <f t="shared" si="1"/>
        <v>0.47021943573667713</v>
      </c>
      <c r="E25" s="46">
        <f t="shared" si="2"/>
        <v>33</v>
      </c>
      <c r="F25" s="208">
        <f t="shared" si="3"/>
        <v>5.1724137931034484</v>
      </c>
      <c r="G25" s="46">
        <f t="shared" si="4"/>
        <v>94</v>
      </c>
      <c r="H25" s="208">
        <f t="shared" si="5"/>
        <v>14.733542319749215</v>
      </c>
      <c r="I25" s="46">
        <f t="shared" si="6"/>
        <v>78</v>
      </c>
      <c r="J25" s="208">
        <f t="shared" si="7"/>
        <v>12.225705329153605</v>
      </c>
      <c r="K25" s="46">
        <f t="shared" si="8"/>
        <v>354</v>
      </c>
      <c r="L25" s="208">
        <f t="shared" si="9"/>
        <v>55.485893416927901</v>
      </c>
      <c r="M25" s="46">
        <f t="shared" si="10"/>
        <v>54</v>
      </c>
      <c r="N25" s="208">
        <f t="shared" si="11"/>
        <v>8.4639498432601883</v>
      </c>
      <c r="O25" s="46">
        <f t="shared" si="12"/>
        <v>22</v>
      </c>
      <c r="P25" s="208">
        <f t="shared" si="13"/>
        <v>3.4482758620689653</v>
      </c>
      <c r="Q25" s="46">
        <f t="shared" si="14"/>
        <v>638</v>
      </c>
      <c r="S25" s="29">
        <v>3511</v>
      </c>
      <c r="T25" s="29" t="s">
        <v>180</v>
      </c>
      <c r="U25" s="19">
        <v>638</v>
      </c>
      <c r="V25" s="19">
        <v>3</v>
      </c>
      <c r="W25" s="19">
        <v>5</v>
      </c>
      <c r="X25" s="19">
        <v>5</v>
      </c>
      <c r="Y25" s="19">
        <v>8</v>
      </c>
      <c r="Z25" s="19">
        <v>9</v>
      </c>
      <c r="AA25" s="19">
        <v>6</v>
      </c>
      <c r="AB25" s="19">
        <v>7</v>
      </c>
      <c r="AC25" s="19">
        <v>8</v>
      </c>
      <c r="AD25" s="19">
        <v>10</v>
      </c>
      <c r="AE25" s="19">
        <v>7</v>
      </c>
      <c r="AF25" s="19">
        <v>12</v>
      </c>
      <c r="AG25" s="19">
        <v>12</v>
      </c>
      <c r="AH25" s="19">
        <v>9</v>
      </c>
      <c r="AI25" s="19">
        <v>11</v>
      </c>
      <c r="AJ25" s="19">
        <v>6</v>
      </c>
      <c r="AK25" s="19">
        <v>12</v>
      </c>
      <c r="AL25" s="19">
        <v>7</v>
      </c>
      <c r="AM25" s="19">
        <v>10</v>
      </c>
      <c r="AN25" s="19">
        <v>8</v>
      </c>
      <c r="AO25" s="19">
        <v>7</v>
      </c>
      <c r="AP25" s="19">
        <v>6</v>
      </c>
      <c r="AQ25" s="19">
        <v>4</v>
      </c>
      <c r="AR25" s="19">
        <v>5</v>
      </c>
      <c r="AS25" s="19">
        <v>16</v>
      </c>
      <c r="AT25" s="19">
        <v>5</v>
      </c>
      <c r="AU25" s="19">
        <v>10</v>
      </c>
      <c r="AV25" s="19">
        <v>8</v>
      </c>
      <c r="AW25" s="19">
        <v>8</v>
      </c>
      <c r="AX25" s="19">
        <v>9</v>
      </c>
      <c r="AY25" s="19">
        <v>6</v>
      </c>
      <c r="AZ25" s="19">
        <v>6</v>
      </c>
      <c r="BA25" s="19">
        <v>10</v>
      </c>
      <c r="BB25" s="19">
        <v>5</v>
      </c>
      <c r="BC25" s="19">
        <v>8</v>
      </c>
      <c r="BD25" s="19">
        <v>6</v>
      </c>
      <c r="BE25" s="19">
        <v>4</v>
      </c>
      <c r="BF25" s="19">
        <v>10</v>
      </c>
      <c r="BG25" s="19">
        <v>6</v>
      </c>
      <c r="BH25" s="19">
        <v>6</v>
      </c>
      <c r="BI25" s="19">
        <v>4</v>
      </c>
      <c r="BJ25" s="19">
        <v>5</v>
      </c>
      <c r="BK25" s="19">
        <v>7</v>
      </c>
      <c r="BL25" s="19">
        <v>9</v>
      </c>
      <c r="BM25" s="19">
        <v>8</v>
      </c>
      <c r="BN25" s="19">
        <v>9</v>
      </c>
      <c r="BO25" s="19">
        <v>7</v>
      </c>
      <c r="BP25" s="19">
        <v>11</v>
      </c>
      <c r="BQ25" s="19">
        <v>6</v>
      </c>
      <c r="BR25" s="19">
        <v>11</v>
      </c>
      <c r="BS25" s="19">
        <v>5</v>
      </c>
      <c r="BT25" s="19">
        <v>9</v>
      </c>
      <c r="BU25" s="19">
        <v>11</v>
      </c>
      <c r="BV25" s="19">
        <v>8</v>
      </c>
      <c r="BW25" s="19">
        <v>12</v>
      </c>
      <c r="BX25" s="19">
        <v>11</v>
      </c>
      <c r="BY25" s="19">
        <v>8</v>
      </c>
      <c r="BZ25" s="19">
        <v>13</v>
      </c>
      <c r="CA25" s="19">
        <v>15</v>
      </c>
      <c r="CB25" s="19">
        <v>9</v>
      </c>
      <c r="CC25" s="19">
        <v>18</v>
      </c>
      <c r="CD25" s="19">
        <v>6</v>
      </c>
      <c r="CE25" s="19">
        <v>7</v>
      </c>
      <c r="CF25" s="19">
        <v>12</v>
      </c>
      <c r="CG25" s="19">
        <v>9</v>
      </c>
      <c r="CH25" s="19">
        <v>12</v>
      </c>
      <c r="CI25" s="19">
        <v>15</v>
      </c>
      <c r="CJ25" s="19">
        <v>5</v>
      </c>
      <c r="CK25" s="19">
        <v>6</v>
      </c>
      <c r="CL25" s="19">
        <v>6</v>
      </c>
      <c r="CM25" s="19">
        <v>4</v>
      </c>
      <c r="CN25" s="19">
        <v>9</v>
      </c>
      <c r="CO25" s="19">
        <v>2</v>
      </c>
      <c r="CP25" s="19">
        <v>7</v>
      </c>
      <c r="CQ25" s="19">
        <v>6</v>
      </c>
      <c r="CR25" s="19">
        <v>7</v>
      </c>
      <c r="CS25" s="19">
        <v>1</v>
      </c>
      <c r="CT25" s="19">
        <v>4</v>
      </c>
      <c r="CU25" s="19">
        <v>0</v>
      </c>
      <c r="CV25" s="19">
        <v>0</v>
      </c>
      <c r="CW25" s="19">
        <v>2</v>
      </c>
      <c r="CX25" s="19">
        <v>2</v>
      </c>
      <c r="CY25" s="19">
        <v>2</v>
      </c>
      <c r="CZ25" s="19">
        <v>1</v>
      </c>
      <c r="DA25" s="19">
        <v>4</v>
      </c>
      <c r="DB25" s="19">
        <v>3</v>
      </c>
      <c r="DC25" s="19">
        <v>0</v>
      </c>
      <c r="DD25" s="19">
        <v>0</v>
      </c>
      <c r="DE25" s="19">
        <v>0</v>
      </c>
      <c r="DF25" s="19">
        <v>2</v>
      </c>
      <c r="DG25" s="19">
        <v>1</v>
      </c>
      <c r="DH25" s="19">
        <v>1</v>
      </c>
      <c r="DI25" s="19">
        <v>1</v>
      </c>
      <c r="DJ25" s="19">
        <v>0</v>
      </c>
      <c r="DK25" s="19">
        <v>2</v>
      </c>
      <c r="DL25" s="19">
        <v>1</v>
      </c>
      <c r="DM25" s="19">
        <v>1</v>
      </c>
      <c r="DN25" s="19">
        <v>0</v>
      </c>
      <c r="DO25" s="19">
        <v>0</v>
      </c>
      <c r="DP25" s="19">
        <v>1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C25" s="209">
        <f t="shared" si="15"/>
        <v>5.6426332288401255</v>
      </c>
      <c r="ED25" s="78">
        <f t="shared" si="16"/>
        <v>14.733542319749215</v>
      </c>
      <c r="EE25" s="78">
        <f t="shared" si="17"/>
        <v>67.711598746081506</v>
      </c>
      <c r="EF25" s="78">
        <f t="shared" si="18"/>
        <v>11.912225705329153</v>
      </c>
    </row>
    <row r="26" spans="1:136">
      <c r="A26" s="17">
        <v>3609</v>
      </c>
      <c r="B26" s="17" t="s">
        <v>181</v>
      </c>
      <c r="C26" s="43">
        <f t="shared" si="0"/>
        <v>43</v>
      </c>
      <c r="D26" s="210">
        <f t="shared" si="1"/>
        <v>1.1294982926188599</v>
      </c>
      <c r="E26" s="43">
        <f t="shared" si="2"/>
        <v>225</v>
      </c>
      <c r="F26" s="210">
        <f t="shared" si="3"/>
        <v>5.9101654846335698</v>
      </c>
      <c r="G26" s="43">
        <f t="shared" si="4"/>
        <v>479</v>
      </c>
      <c r="H26" s="210">
        <f t="shared" si="5"/>
        <v>12.582085631731022</v>
      </c>
      <c r="I26" s="43">
        <f t="shared" si="6"/>
        <v>521</v>
      </c>
      <c r="J26" s="210">
        <f t="shared" si="7"/>
        <v>13.685316522195956</v>
      </c>
      <c r="K26" s="43">
        <f t="shared" si="8"/>
        <v>1994</v>
      </c>
      <c r="L26" s="210">
        <f t="shared" si="9"/>
        <v>52.377199894930392</v>
      </c>
      <c r="M26" s="43">
        <f t="shared" si="10"/>
        <v>408</v>
      </c>
      <c r="N26" s="210">
        <f t="shared" si="11"/>
        <v>10.717100078802206</v>
      </c>
      <c r="O26" s="43">
        <f t="shared" si="12"/>
        <v>137</v>
      </c>
      <c r="P26" s="210">
        <f t="shared" si="13"/>
        <v>3.5986340950879958</v>
      </c>
      <c r="Q26" s="43">
        <f t="shared" si="14"/>
        <v>3807</v>
      </c>
      <c r="S26" s="29">
        <v>3609</v>
      </c>
      <c r="T26" s="29" t="s">
        <v>181</v>
      </c>
      <c r="U26" s="19">
        <v>3807</v>
      </c>
      <c r="V26" s="19">
        <v>43</v>
      </c>
      <c r="W26" s="19">
        <v>48</v>
      </c>
      <c r="X26" s="19">
        <v>43</v>
      </c>
      <c r="Y26" s="19">
        <v>46</v>
      </c>
      <c r="Z26" s="19">
        <v>47</v>
      </c>
      <c r="AA26" s="19">
        <v>41</v>
      </c>
      <c r="AB26" s="19">
        <v>53</v>
      </c>
      <c r="AC26" s="19">
        <v>42</v>
      </c>
      <c r="AD26" s="19">
        <v>48</v>
      </c>
      <c r="AE26" s="19">
        <v>35</v>
      </c>
      <c r="AF26" s="19">
        <v>61</v>
      </c>
      <c r="AG26" s="19">
        <v>43</v>
      </c>
      <c r="AH26" s="19">
        <v>59</v>
      </c>
      <c r="AI26" s="19">
        <v>44</v>
      </c>
      <c r="AJ26" s="19">
        <v>48</v>
      </c>
      <c r="AK26" s="19">
        <v>46</v>
      </c>
      <c r="AL26" s="19">
        <v>34</v>
      </c>
      <c r="AM26" s="19">
        <v>48</v>
      </c>
      <c r="AN26" s="19">
        <v>48</v>
      </c>
      <c r="AO26" s="19">
        <v>51</v>
      </c>
      <c r="AP26" s="19">
        <v>46</v>
      </c>
      <c r="AQ26" s="19">
        <v>58</v>
      </c>
      <c r="AR26" s="19">
        <v>55</v>
      </c>
      <c r="AS26" s="19">
        <v>54</v>
      </c>
      <c r="AT26" s="19">
        <v>60</v>
      </c>
      <c r="AU26" s="19">
        <v>67</v>
      </c>
      <c r="AV26" s="19">
        <v>63</v>
      </c>
      <c r="AW26" s="19">
        <v>67</v>
      </c>
      <c r="AX26" s="19">
        <v>68</v>
      </c>
      <c r="AY26" s="19">
        <v>63</v>
      </c>
      <c r="AZ26" s="19">
        <v>59</v>
      </c>
      <c r="BA26" s="19">
        <v>41</v>
      </c>
      <c r="BB26" s="19">
        <v>58</v>
      </c>
      <c r="BC26" s="19">
        <v>38</v>
      </c>
      <c r="BD26" s="19">
        <v>42</v>
      </c>
      <c r="BE26" s="19">
        <v>47</v>
      </c>
      <c r="BF26" s="19">
        <v>44</v>
      </c>
      <c r="BG26" s="19">
        <v>57</v>
      </c>
      <c r="BH26" s="19">
        <v>55</v>
      </c>
      <c r="BI26" s="19">
        <v>57</v>
      </c>
      <c r="BJ26" s="19">
        <v>42</v>
      </c>
      <c r="BK26" s="19">
        <v>36</v>
      </c>
      <c r="BL26" s="19">
        <v>47</v>
      </c>
      <c r="BM26" s="19">
        <v>43</v>
      </c>
      <c r="BN26" s="19">
        <v>39</v>
      </c>
      <c r="BO26" s="19">
        <v>50</v>
      </c>
      <c r="BP26" s="19">
        <v>56</v>
      </c>
      <c r="BQ26" s="19">
        <v>37</v>
      </c>
      <c r="BR26" s="19">
        <v>37</v>
      </c>
      <c r="BS26" s="19">
        <v>43</v>
      </c>
      <c r="BT26" s="19">
        <v>39</v>
      </c>
      <c r="BU26" s="19">
        <v>41</v>
      </c>
      <c r="BV26" s="19">
        <v>53</v>
      </c>
      <c r="BW26" s="19">
        <v>50</v>
      </c>
      <c r="BX26" s="19">
        <v>44</v>
      </c>
      <c r="BY26" s="19">
        <v>52</v>
      </c>
      <c r="BZ26" s="19">
        <v>50</v>
      </c>
      <c r="CA26" s="19">
        <v>50</v>
      </c>
      <c r="CB26" s="19">
        <v>41</v>
      </c>
      <c r="CC26" s="19">
        <v>50</v>
      </c>
      <c r="CD26" s="19">
        <v>52</v>
      </c>
      <c r="CE26" s="19">
        <v>51</v>
      </c>
      <c r="CF26" s="19">
        <v>39</v>
      </c>
      <c r="CG26" s="19">
        <v>54</v>
      </c>
      <c r="CH26" s="19">
        <v>36</v>
      </c>
      <c r="CI26" s="19">
        <v>49</v>
      </c>
      <c r="CJ26" s="19">
        <v>54</v>
      </c>
      <c r="CK26" s="19">
        <v>51</v>
      </c>
      <c r="CL26" s="19">
        <v>39</v>
      </c>
      <c r="CM26" s="19">
        <v>49</v>
      </c>
      <c r="CN26" s="19">
        <v>35</v>
      </c>
      <c r="CO26" s="19">
        <v>25</v>
      </c>
      <c r="CP26" s="19">
        <v>37</v>
      </c>
      <c r="CQ26" s="19">
        <v>36</v>
      </c>
      <c r="CR26" s="19">
        <v>28</v>
      </c>
      <c r="CS26" s="19">
        <v>32</v>
      </c>
      <c r="CT26" s="19">
        <v>15</v>
      </c>
      <c r="CU26" s="19">
        <v>15</v>
      </c>
      <c r="CV26" s="19">
        <v>23</v>
      </c>
      <c r="CW26" s="19">
        <v>23</v>
      </c>
      <c r="CX26" s="19">
        <v>16</v>
      </c>
      <c r="CY26" s="19">
        <v>7</v>
      </c>
      <c r="CZ26" s="19">
        <v>16</v>
      </c>
      <c r="DA26" s="19">
        <v>18</v>
      </c>
      <c r="DB26" s="19">
        <v>11</v>
      </c>
      <c r="DC26" s="19">
        <v>10</v>
      </c>
      <c r="DD26" s="19">
        <v>12</v>
      </c>
      <c r="DE26" s="19">
        <v>8</v>
      </c>
      <c r="DF26" s="19">
        <v>11</v>
      </c>
      <c r="DG26" s="19">
        <v>4</v>
      </c>
      <c r="DH26" s="19">
        <v>6</v>
      </c>
      <c r="DI26" s="19">
        <v>6</v>
      </c>
      <c r="DJ26" s="19">
        <v>4</v>
      </c>
      <c r="DK26" s="19">
        <v>5</v>
      </c>
      <c r="DL26" s="19">
        <v>0</v>
      </c>
      <c r="DM26" s="19">
        <v>2</v>
      </c>
      <c r="DN26" s="19">
        <v>0</v>
      </c>
      <c r="DO26" s="19">
        <v>0</v>
      </c>
      <c r="DP26" s="19">
        <v>0</v>
      </c>
      <c r="DQ26" s="19">
        <v>1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C26" s="209">
        <f t="shared" si="15"/>
        <v>7.0396637772524295</v>
      </c>
      <c r="ED26" s="78">
        <f t="shared" si="16"/>
        <v>12.582085631731022</v>
      </c>
      <c r="EE26" s="78">
        <f t="shared" si="17"/>
        <v>66.062516417126346</v>
      </c>
      <c r="EF26" s="78">
        <f t="shared" si="18"/>
        <v>14.315734173890203</v>
      </c>
    </row>
    <row r="27" spans="1:136">
      <c r="A27" s="17">
        <v>3709</v>
      </c>
      <c r="B27" s="47" t="s">
        <v>182</v>
      </c>
      <c r="C27" s="46">
        <f t="shared" si="0"/>
        <v>10</v>
      </c>
      <c r="D27" s="208">
        <f t="shared" si="1"/>
        <v>1.1547344110854503</v>
      </c>
      <c r="E27" s="46">
        <f t="shared" si="2"/>
        <v>56</v>
      </c>
      <c r="F27" s="208">
        <f t="shared" si="3"/>
        <v>6.4665127020785222</v>
      </c>
      <c r="G27" s="46">
        <f t="shared" si="4"/>
        <v>96</v>
      </c>
      <c r="H27" s="208">
        <f t="shared" si="5"/>
        <v>11.085450346420323</v>
      </c>
      <c r="I27" s="46">
        <f t="shared" si="6"/>
        <v>104</v>
      </c>
      <c r="J27" s="208">
        <f t="shared" si="7"/>
        <v>12.009237875288683</v>
      </c>
      <c r="K27" s="46">
        <f t="shared" si="8"/>
        <v>503</v>
      </c>
      <c r="L27" s="208">
        <f t="shared" si="9"/>
        <v>58.083140877598147</v>
      </c>
      <c r="M27" s="46">
        <f t="shared" si="10"/>
        <v>60</v>
      </c>
      <c r="N27" s="208">
        <f t="shared" si="11"/>
        <v>6.9284064665127012</v>
      </c>
      <c r="O27" s="46">
        <f t="shared" si="12"/>
        <v>37</v>
      </c>
      <c r="P27" s="208">
        <f t="shared" si="13"/>
        <v>4.2725173210161662</v>
      </c>
      <c r="Q27" s="46">
        <f t="shared" si="14"/>
        <v>866</v>
      </c>
      <c r="S27" s="29">
        <v>3709</v>
      </c>
      <c r="T27" s="29" t="s">
        <v>182</v>
      </c>
      <c r="U27" s="19">
        <v>866</v>
      </c>
      <c r="V27" s="19">
        <v>10</v>
      </c>
      <c r="W27" s="19">
        <v>9</v>
      </c>
      <c r="X27" s="19">
        <v>9</v>
      </c>
      <c r="Y27" s="19">
        <v>10</v>
      </c>
      <c r="Z27" s="19">
        <v>18</v>
      </c>
      <c r="AA27" s="19">
        <v>10</v>
      </c>
      <c r="AB27" s="19">
        <v>15</v>
      </c>
      <c r="AC27" s="19">
        <v>15</v>
      </c>
      <c r="AD27" s="19">
        <v>8</v>
      </c>
      <c r="AE27" s="19">
        <v>9</v>
      </c>
      <c r="AF27" s="19">
        <v>7</v>
      </c>
      <c r="AG27" s="19">
        <v>7</v>
      </c>
      <c r="AH27" s="19">
        <v>7</v>
      </c>
      <c r="AI27" s="19">
        <v>9</v>
      </c>
      <c r="AJ27" s="19">
        <v>7</v>
      </c>
      <c r="AK27" s="19">
        <v>12</v>
      </c>
      <c r="AL27" s="19">
        <v>8</v>
      </c>
      <c r="AM27" s="19">
        <v>6</v>
      </c>
      <c r="AN27" s="19">
        <v>12</v>
      </c>
      <c r="AO27" s="19">
        <v>7</v>
      </c>
      <c r="AP27" s="19">
        <v>9</v>
      </c>
      <c r="AQ27" s="19">
        <v>15</v>
      </c>
      <c r="AR27" s="19">
        <v>6</v>
      </c>
      <c r="AS27" s="19">
        <v>17</v>
      </c>
      <c r="AT27" s="19">
        <v>11</v>
      </c>
      <c r="AU27" s="19">
        <v>13</v>
      </c>
      <c r="AV27" s="19">
        <v>19</v>
      </c>
      <c r="AW27" s="19">
        <v>20</v>
      </c>
      <c r="AX27" s="19">
        <v>18</v>
      </c>
      <c r="AY27" s="19">
        <v>10</v>
      </c>
      <c r="AZ27" s="19">
        <v>20</v>
      </c>
      <c r="BA27" s="19">
        <v>8</v>
      </c>
      <c r="BB27" s="19">
        <v>20</v>
      </c>
      <c r="BC27" s="19">
        <v>22</v>
      </c>
      <c r="BD27" s="19">
        <v>13</v>
      </c>
      <c r="BE27" s="19">
        <v>10</v>
      </c>
      <c r="BF27" s="19">
        <v>12</v>
      </c>
      <c r="BG27" s="19">
        <v>8</v>
      </c>
      <c r="BH27" s="19">
        <v>9</v>
      </c>
      <c r="BI27" s="19">
        <v>13</v>
      </c>
      <c r="BJ27" s="19">
        <v>11</v>
      </c>
      <c r="BK27" s="19">
        <v>8</v>
      </c>
      <c r="BL27" s="19">
        <v>5</v>
      </c>
      <c r="BM27" s="19">
        <v>11</v>
      </c>
      <c r="BN27" s="19">
        <v>7</v>
      </c>
      <c r="BO27" s="19">
        <v>13</v>
      </c>
      <c r="BP27" s="19">
        <v>7</v>
      </c>
      <c r="BQ27" s="19">
        <v>9</v>
      </c>
      <c r="BR27" s="19">
        <v>7</v>
      </c>
      <c r="BS27" s="19">
        <v>10</v>
      </c>
      <c r="BT27" s="19">
        <v>16</v>
      </c>
      <c r="BU27" s="19">
        <v>16</v>
      </c>
      <c r="BV27" s="19">
        <v>14</v>
      </c>
      <c r="BW27" s="19">
        <v>15</v>
      </c>
      <c r="BX27" s="19">
        <v>17</v>
      </c>
      <c r="BY27" s="19">
        <v>18</v>
      </c>
      <c r="BZ27" s="19">
        <v>12</v>
      </c>
      <c r="CA27" s="19">
        <v>11</v>
      </c>
      <c r="CB27" s="19">
        <v>16</v>
      </c>
      <c r="CC27" s="19">
        <v>9</v>
      </c>
      <c r="CD27" s="19">
        <v>10</v>
      </c>
      <c r="CE27" s="19">
        <v>12</v>
      </c>
      <c r="CF27" s="19">
        <v>11</v>
      </c>
      <c r="CG27" s="19">
        <v>16</v>
      </c>
      <c r="CH27" s="19">
        <v>8</v>
      </c>
      <c r="CI27" s="19">
        <v>7</v>
      </c>
      <c r="CJ27" s="19">
        <v>5</v>
      </c>
      <c r="CK27" s="19">
        <v>4</v>
      </c>
      <c r="CL27" s="19">
        <v>5</v>
      </c>
      <c r="CM27" s="19">
        <v>3</v>
      </c>
      <c r="CN27" s="19">
        <v>8</v>
      </c>
      <c r="CO27" s="19">
        <v>7</v>
      </c>
      <c r="CP27" s="19">
        <v>3</v>
      </c>
      <c r="CQ27" s="19">
        <v>3</v>
      </c>
      <c r="CR27" s="19">
        <v>3</v>
      </c>
      <c r="CS27" s="19">
        <v>6</v>
      </c>
      <c r="CT27" s="19">
        <v>6</v>
      </c>
      <c r="CU27" s="19">
        <v>2</v>
      </c>
      <c r="CV27" s="19">
        <v>4</v>
      </c>
      <c r="CW27" s="19">
        <v>6</v>
      </c>
      <c r="CX27" s="19">
        <v>3</v>
      </c>
      <c r="CY27" s="19">
        <v>5</v>
      </c>
      <c r="CZ27" s="19">
        <v>2</v>
      </c>
      <c r="DA27" s="19">
        <v>8</v>
      </c>
      <c r="DB27" s="19">
        <v>3</v>
      </c>
      <c r="DC27" s="19">
        <v>0</v>
      </c>
      <c r="DD27" s="19">
        <v>4</v>
      </c>
      <c r="DE27" s="19">
        <v>6</v>
      </c>
      <c r="DF27" s="19">
        <v>3</v>
      </c>
      <c r="DG27" s="19">
        <v>2</v>
      </c>
      <c r="DH27" s="19">
        <v>0</v>
      </c>
      <c r="DI27" s="19">
        <v>0</v>
      </c>
      <c r="DJ27" s="19">
        <v>1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C27" s="209">
        <f t="shared" si="15"/>
        <v>7.6212471131639727</v>
      </c>
      <c r="ED27" s="78">
        <f t="shared" si="16"/>
        <v>11.085450346420323</v>
      </c>
      <c r="EE27" s="78">
        <f t="shared" si="17"/>
        <v>70.09237875288683</v>
      </c>
      <c r="EF27" s="78">
        <f t="shared" si="18"/>
        <v>11.200923787528868</v>
      </c>
    </row>
    <row r="28" spans="1:136">
      <c r="A28" s="17">
        <v>3710</v>
      </c>
      <c r="B28" s="17" t="s">
        <v>183</v>
      </c>
      <c r="C28" s="43">
        <f t="shared" si="0"/>
        <v>0</v>
      </c>
      <c r="D28" s="210">
        <f t="shared" si="1"/>
        <v>0</v>
      </c>
      <c r="E28" s="43">
        <f t="shared" si="2"/>
        <v>2</v>
      </c>
      <c r="F28" s="210">
        <f t="shared" si="3"/>
        <v>3.225806451612903</v>
      </c>
      <c r="G28" s="43">
        <f t="shared" si="4"/>
        <v>10</v>
      </c>
      <c r="H28" s="210">
        <f t="shared" si="5"/>
        <v>16.129032258064516</v>
      </c>
      <c r="I28" s="43">
        <f t="shared" si="6"/>
        <v>5</v>
      </c>
      <c r="J28" s="210">
        <f t="shared" si="7"/>
        <v>8.064516129032258</v>
      </c>
      <c r="K28" s="43">
        <f t="shared" si="8"/>
        <v>35</v>
      </c>
      <c r="L28" s="210">
        <f t="shared" si="9"/>
        <v>56.451612903225815</v>
      </c>
      <c r="M28" s="43">
        <f t="shared" si="10"/>
        <v>5</v>
      </c>
      <c r="N28" s="210">
        <f t="shared" si="11"/>
        <v>8.064516129032258</v>
      </c>
      <c r="O28" s="43">
        <f t="shared" si="12"/>
        <v>5</v>
      </c>
      <c r="P28" s="210">
        <f t="shared" si="13"/>
        <v>8.064516129032258</v>
      </c>
      <c r="Q28" s="43">
        <f t="shared" si="14"/>
        <v>62</v>
      </c>
      <c r="S28" s="29">
        <v>3710</v>
      </c>
      <c r="T28" s="29" t="s">
        <v>183</v>
      </c>
      <c r="U28" s="19">
        <v>62</v>
      </c>
      <c r="V28" s="19">
        <v>0</v>
      </c>
      <c r="W28" s="19">
        <v>0</v>
      </c>
      <c r="X28" s="19">
        <v>1</v>
      </c>
      <c r="Y28" s="19">
        <v>1</v>
      </c>
      <c r="Z28" s="19">
        <v>0</v>
      </c>
      <c r="AA28" s="19">
        <v>0</v>
      </c>
      <c r="AB28" s="19">
        <v>0</v>
      </c>
      <c r="AC28" s="19">
        <v>1</v>
      </c>
      <c r="AD28" s="19">
        <v>1</v>
      </c>
      <c r="AE28" s="19">
        <v>2</v>
      </c>
      <c r="AF28" s="19">
        <v>2</v>
      </c>
      <c r="AG28" s="19">
        <v>1</v>
      </c>
      <c r="AH28" s="19">
        <v>0</v>
      </c>
      <c r="AI28" s="19">
        <v>1</v>
      </c>
      <c r="AJ28" s="19">
        <v>2</v>
      </c>
      <c r="AK28" s="19">
        <v>0</v>
      </c>
      <c r="AL28" s="19">
        <v>1</v>
      </c>
      <c r="AM28" s="19">
        <v>1</v>
      </c>
      <c r="AN28" s="19">
        <v>0</v>
      </c>
      <c r="AO28" s="19">
        <v>1</v>
      </c>
      <c r="AP28" s="19">
        <v>0</v>
      </c>
      <c r="AQ28" s="19">
        <v>0</v>
      </c>
      <c r="AR28" s="19">
        <v>0</v>
      </c>
      <c r="AS28" s="19">
        <v>1</v>
      </c>
      <c r="AT28" s="19">
        <v>1</v>
      </c>
      <c r="AU28" s="19">
        <v>0</v>
      </c>
      <c r="AV28" s="19">
        <v>1</v>
      </c>
      <c r="AW28" s="19">
        <v>0</v>
      </c>
      <c r="AX28" s="19">
        <v>1</v>
      </c>
      <c r="AY28" s="19">
        <v>2</v>
      </c>
      <c r="AZ28" s="19">
        <v>3</v>
      </c>
      <c r="BA28" s="19">
        <v>1</v>
      </c>
      <c r="BB28" s="19">
        <v>0</v>
      </c>
      <c r="BC28" s="19">
        <v>0</v>
      </c>
      <c r="BD28" s="19">
        <v>1</v>
      </c>
      <c r="BE28" s="19">
        <v>0</v>
      </c>
      <c r="BF28" s="19">
        <v>2</v>
      </c>
      <c r="BG28" s="19">
        <v>0</v>
      </c>
      <c r="BH28" s="19">
        <v>4</v>
      </c>
      <c r="BI28" s="19">
        <v>1</v>
      </c>
      <c r="BJ28" s="19">
        <v>1</v>
      </c>
      <c r="BK28" s="19">
        <v>0</v>
      </c>
      <c r="BL28" s="19">
        <v>0</v>
      </c>
      <c r="BM28" s="19">
        <v>0</v>
      </c>
      <c r="BN28" s="19">
        <v>0</v>
      </c>
      <c r="BO28" s="19">
        <v>2</v>
      </c>
      <c r="BP28" s="19">
        <v>1</v>
      </c>
      <c r="BQ28" s="19">
        <v>1</v>
      </c>
      <c r="BR28" s="19">
        <v>0</v>
      </c>
      <c r="BS28" s="19">
        <v>0</v>
      </c>
      <c r="BT28" s="19">
        <v>0</v>
      </c>
      <c r="BU28" s="19">
        <v>0</v>
      </c>
      <c r="BV28" s="19">
        <v>1</v>
      </c>
      <c r="BW28" s="19">
        <v>1</v>
      </c>
      <c r="BX28" s="19">
        <v>0</v>
      </c>
      <c r="BY28" s="19">
        <v>2</v>
      </c>
      <c r="BZ28" s="19">
        <v>1</v>
      </c>
      <c r="CA28" s="19">
        <v>0</v>
      </c>
      <c r="CB28" s="19">
        <v>1</v>
      </c>
      <c r="CC28" s="19">
        <v>1</v>
      </c>
      <c r="CD28" s="19">
        <v>0</v>
      </c>
      <c r="CE28" s="19">
        <v>3</v>
      </c>
      <c r="CF28" s="19">
        <v>1</v>
      </c>
      <c r="CG28" s="19">
        <v>0</v>
      </c>
      <c r="CH28" s="19">
        <v>1</v>
      </c>
      <c r="CI28" s="19">
        <v>1</v>
      </c>
      <c r="CJ28" s="19">
        <v>1</v>
      </c>
      <c r="CK28" s="19">
        <v>1</v>
      </c>
      <c r="CL28" s="19">
        <v>1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1</v>
      </c>
      <c r="CS28" s="19">
        <v>0</v>
      </c>
      <c r="CT28" s="19">
        <v>1</v>
      </c>
      <c r="CU28" s="19">
        <v>0</v>
      </c>
      <c r="CV28" s="19">
        <v>0</v>
      </c>
      <c r="CW28" s="19">
        <v>1</v>
      </c>
      <c r="CX28" s="19">
        <v>1</v>
      </c>
      <c r="CY28" s="19">
        <v>0</v>
      </c>
      <c r="CZ28" s="19">
        <v>1</v>
      </c>
      <c r="DA28" s="19">
        <v>1</v>
      </c>
      <c r="DB28" s="19">
        <v>0</v>
      </c>
      <c r="DC28" s="19">
        <v>0</v>
      </c>
      <c r="DD28" s="19">
        <v>0</v>
      </c>
      <c r="DE28" s="19">
        <v>1</v>
      </c>
      <c r="DF28" s="19">
        <v>1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C28" s="209">
        <f t="shared" si="15"/>
        <v>3.225806451612903</v>
      </c>
      <c r="ED28" s="78">
        <f t="shared" si="16"/>
        <v>16.129032258064516</v>
      </c>
      <c r="EE28" s="78">
        <f t="shared" si="17"/>
        <v>64.516129032258078</v>
      </c>
      <c r="EF28" s="78">
        <f t="shared" si="18"/>
        <v>16.129032258064516</v>
      </c>
    </row>
    <row r="29" spans="1:136">
      <c r="A29" s="17">
        <v>3711</v>
      </c>
      <c r="B29" s="47" t="s">
        <v>184</v>
      </c>
      <c r="C29" s="46">
        <f t="shared" si="0"/>
        <v>18</v>
      </c>
      <c r="D29" s="208">
        <f t="shared" si="1"/>
        <v>1.4987510407993339</v>
      </c>
      <c r="E29" s="46">
        <f t="shared" si="2"/>
        <v>81</v>
      </c>
      <c r="F29" s="208">
        <f t="shared" si="3"/>
        <v>6.7443796835970033</v>
      </c>
      <c r="G29" s="46">
        <f t="shared" si="4"/>
        <v>146</v>
      </c>
      <c r="H29" s="208">
        <f t="shared" si="5"/>
        <v>12.156536219816818</v>
      </c>
      <c r="I29" s="46">
        <f t="shared" si="6"/>
        <v>160</v>
      </c>
      <c r="J29" s="208">
        <f t="shared" si="7"/>
        <v>13.322231473771856</v>
      </c>
      <c r="K29" s="46">
        <f t="shared" si="8"/>
        <v>621</v>
      </c>
      <c r="L29" s="208">
        <f t="shared" si="9"/>
        <v>51.706910907577019</v>
      </c>
      <c r="M29" s="46">
        <f t="shared" si="10"/>
        <v>122</v>
      </c>
      <c r="N29" s="208">
        <f t="shared" si="11"/>
        <v>10.158201498751041</v>
      </c>
      <c r="O29" s="46">
        <f t="shared" si="12"/>
        <v>53</v>
      </c>
      <c r="P29" s="208">
        <f t="shared" si="13"/>
        <v>4.4129891756869277</v>
      </c>
      <c r="Q29" s="46">
        <f t="shared" si="14"/>
        <v>1201</v>
      </c>
      <c r="S29" s="29">
        <v>3711</v>
      </c>
      <c r="T29" s="29" t="s">
        <v>184</v>
      </c>
      <c r="U29" s="19">
        <v>1201</v>
      </c>
      <c r="V29" s="19">
        <v>18</v>
      </c>
      <c r="W29" s="19">
        <v>17</v>
      </c>
      <c r="X29" s="19">
        <v>15</v>
      </c>
      <c r="Y29" s="19">
        <v>17</v>
      </c>
      <c r="Z29" s="19">
        <v>18</v>
      </c>
      <c r="AA29" s="19">
        <v>14</v>
      </c>
      <c r="AB29" s="19">
        <v>14</v>
      </c>
      <c r="AC29" s="19">
        <v>18</v>
      </c>
      <c r="AD29" s="19">
        <v>19</v>
      </c>
      <c r="AE29" s="19">
        <v>10</v>
      </c>
      <c r="AF29" s="19">
        <v>23</v>
      </c>
      <c r="AG29" s="19">
        <v>13</v>
      </c>
      <c r="AH29" s="19">
        <v>6</v>
      </c>
      <c r="AI29" s="19">
        <v>11</v>
      </c>
      <c r="AJ29" s="19">
        <v>14</v>
      </c>
      <c r="AK29" s="19">
        <v>18</v>
      </c>
      <c r="AL29" s="19">
        <v>15</v>
      </c>
      <c r="AM29" s="19">
        <v>16</v>
      </c>
      <c r="AN29" s="19">
        <v>16</v>
      </c>
      <c r="AO29" s="19">
        <v>12</v>
      </c>
      <c r="AP29" s="19">
        <v>10</v>
      </c>
      <c r="AQ29" s="19">
        <v>16</v>
      </c>
      <c r="AR29" s="19">
        <v>18</v>
      </c>
      <c r="AS29" s="19">
        <v>19</v>
      </c>
      <c r="AT29" s="19">
        <v>20</v>
      </c>
      <c r="AU29" s="19">
        <v>18</v>
      </c>
      <c r="AV29" s="19">
        <v>19</v>
      </c>
      <c r="AW29" s="19">
        <v>23</v>
      </c>
      <c r="AX29" s="19">
        <v>15</v>
      </c>
      <c r="AY29" s="19">
        <v>24</v>
      </c>
      <c r="AZ29" s="19">
        <v>16</v>
      </c>
      <c r="BA29" s="19">
        <v>17</v>
      </c>
      <c r="BB29" s="19">
        <v>18</v>
      </c>
      <c r="BC29" s="19">
        <v>18</v>
      </c>
      <c r="BD29" s="19">
        <v>14</v>
      </c>
      <c r="BE29" s="19">
        <v>25</v>
      </c>
      <c r="BF29" s="19">
        <v>18</v>
      </c>
      <c r="BG29" s="19">
        <v>16</v>
      </c>
      <c r="BH29" s="19">
        <v>10</v>
      </c>
      <c r="BI29" s="19">
        <v>9</v>
      </c>
      <c r="BJ29" s="19">
        <v>16</v>
      </c>
      <c r="BK29" s="19">
        <v>12</v>
      </c>
      <c r="BL29" s="19">
        <v>13</v>
      </c>
      <c r="BM29" s="19">
        <v>15</v>
      </c>
      <c r="BN29" s="19">
        <v>15</v>
      </c>
      <c r="BO29" s="19">
        <v>8</v>
      </c>
      <c r="BP29" s="19">
        <v>15</v>
      </c>
      <c r="BQ29" s="19">
        <v>8</v>
      </c>
      <c r="BR29" s="19">
        <v>18</v>
      </c>
      <c r="BS29" s="19">
        <v>9</v>
      </c>
      <c r="BT29" s="19">
        <v>13</v>
      </c>
      <c r="BU29" s="19">
        <v>15</v>
      </c>
      <c r="BV29" s="19">
        <v>14</v>
      </c>
      <c r="BW29" s="19">
        <v>14</v>
      </c>
      <c r="BX29" s="19">
        <v>14</v>
      </c>
      <c r="BY29" s="19">
        <v>16</v>
      </c>
      <c r="BZ29" s="19">
        <v>15</v>
      </c>
      <c r="CA29" s="19">
        <v>18</v>
      </c>
      <c r="CB29" s="19">
        <v>16</v>
      </c>
      <c r="CC29" s="19">
        <v>15</v>
      </c>
      <c r="CD29" s="19">
        <v>16</v>
      </c>
      <c r="CE29" s="19">
        <v>17</v>
      </c>
      <c r="CF29" s="19">
        <v>19</v>
      </c>
      <c r="CG29" s="19">
        <v>13</v>
      </c>
      <c r="CH29" s="19">
        <v>14</v>
      </c>
      <c r="CI29" s="19">
        <v>10</v>
      </c>
      <c r="CJ29" s="19">
        <v>11</v>
      </c>
      <c r="CK29" s="19">
        <v>9</v>
      </c>
      <c r="CL29" s="19">
        <v>8</v>
      </c>
      <c r="CM29" s="19">
        <v>15</v>
      </c>
      <c r="CN29" s="19">
        <v>13</v>
      </c>
      <c r="CO29" s="19">
        <v>12</v>
      </c>
      <c r="CP29" s="19">
        <v>10</v>
      </c>
      <c r="CQ29" s="19">
        <v>7</v>
      </c>
      <c r="CR29" s="19">
        <v>9</v>
      </c>
      <c r="CS29" s="19">
        <v>11</v>
      </c>
      <c r="CT29" s="19">
        <v>7</v>
      </c>
      <c r="CU29" s="19">
        <v>5</v>
      </c>
      <c r="CV29" s="19">
        <v>11</v>
      </c>
      <c r="CW29" s="19">
        <v>5</v>
      </c>
      <c r="CX29" s="19">
        <v>5</v>
      </c>
      <c r="CY29" s="19">
        <v>7</v>
      </c>
      <c r="CZ29" s="19">
        <v>10</v>
      </c>
      <c r="DA29" s="19">
        <v>7</v>
      </c>
      <c r="DB29" s="19">
        <v>4</v>
      </c>
      <c r="DC29" s="19">
        <v>6</v>
      </c>
      <c r="DD29" s="19">
        <v>4</v>
      </c>
      <c r="DE29" s="19">
        <v>1</v>
      </c>
      <c r="DF29" s="19">
        <v>4</v>
      </c>
      <c r="DG29" s="19">
        <v>0</v>
      </c>
      <c r="DH29" s="19">
        <v>1</v>
      </c>
      <c r="DI29" s="19">
        <v>1</v>
      </c>
      <c r="DJ29" s="19">
        <v>0</v>
      </c>
      <c r="DK29" s="19">
        <v>1</v>
      </c>
      <c r="DL29" s="19">
        <v>1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1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C29" s="209">
        <f t="shared" si="15"/>
        <v>8.2431307243963374</v>
      </c>
      <c r="ED29" s="78">
        <f t="shared" si="16"/>
        <v>12.156536219816818</v>
      </c>
      <c r="EE29" s="78">
        <f t="shared" si="17"/>
        <v>65.029142381348876</v>
      </c>
      <c r="EF29" s="78">
        <f t="shared" si="18"/>
        <v>14.571190674437968</v>
      </c>
    </row>
    <row r="30" spans="1:136">
      <c r="A30" s="17">
        <v>3713</v>
      </c>
      <c r="B30" s="17" t="s">
        <v>185</v>
      </c>
      <c r="C30" s="43">
        <f t="shared" si="0"/>
        <v>1</v>
      </c>
      <c r="D30" s="210">
        <f t="shared" si="1"/>
        <v>0.85470085470085477</v>
      </c>
      <c r="E30" s="43">
        <f t="shared" si="2"/>
        <v>4</v>
      </c>
      <c r="F30" s="210">
        <f t="shared" si="3"/>
        <v>3.4188034188034191</v>
      </c>
      <c r="G30" s="43">
        <f t="shared" si="4"/>
        <v>12</v>
      </c>
      <c r="H30" s="210">
        <f t="shared" si="5"/>
        <v>10.256410256410255</v>
      </c>
      <c r="I30" s="43">
        <f t="shared" si="6"/>
        <v>14</v>
      </c>
      <c r="J30" s="210">
        <f t="shared" si="7"/>
        <v>11.965811965811966</v>
      </c>
      <c r="K30" s="43">
        <f t="shared" si="8"/>
        <v>64</v>
      </c>
      <c r="L30" s="210">
        <f t="shared" si="9"/>
        <v>54.700854700854705</v>
      </c>
      <c r="M30" s="43">
        <f t="shared" si="10"/>
        <v>16</v>
      </c>
      <c r="N30" s="210">
        <f t="shared" si="11"/>
        <v>13.675213675213676</v>
      </c>
      <c r="O30" s="43">
        <f t="shared" si="12"/>
        <v>6</v>
      </c>
      <c r="P30" s="210">
        <f t="shared" si="13"/>
        <v>5.1282051282051277</v>
      </c>
      <c r="Q30" s="43">
        <f t="shared" si="14"/>
        <v>117</v>
      </c>
      <c r="S30" s="29">
        <v>3713</v>
      </c>
      <c r="T30" s="29" t="s">
        <v>185</v>
      </c>
      <c r="U30" s="19">
        <v>117</v>
      </c>
      <c r="V30" s="19">
        <v>1</v>
      </c>
      <c r="W30" s="19">
        <v>1</v>
      </c>
      <c r="X30" s="19">
        <v>1</v>
      </c>
      <c r="Y30" s="19">
        <v>2</v>
      </c>
      <c r="Z30" s="19">
        <v>0</v>
      </c>
      <c r="AA30" s="19">
        <v>0</v>
      </c>
      <c r="AB30" s="19">
        <v>1</v>
      </c>
      <c r="AC30" s="19">
        <v>3</v>
      </c>
      <c r="AD30" s="19">
        <v>0</v>
      </c>
      <c r="AE30" s="19">
        <v>0</v>
      </c>
      <c r="AF30" s="19">
        <v>3</v>
      </c>
      <c r="AG30" s="19">
        <v>0</v>
      </c>
      <c r="AH30" s="19">
        <v>2</v>
      </c>
      <c r="AI30" s="19">
        <v>0</v>
      </c>
      <c r="AJ30" s="19">
        <v>3</v>
      </c>
      <c r="AK30" s="19">
        <v>0</v>
      </c>
      <c r="AL30" s="19">
        <v>2</v>
      </c>
      <c r="AM30" s="19">
        <v>0</v>
      </c>
      <c r="AN30" s="19">
        <v>1</v>
      </c>
      <c r="AO30" s="19">
        <v>2</v>
      </c>
      <c r="AP30" s="19">
        <v>0</v>
      </c>
      <c r="AQ30" s="19">
        <v>1</v>
      </c>
      <c r="AR30" s="19">
        <v>4</v>
      </c>
      <c r="AS30" s="19">
        <v>0</v>
      </c>
      <c r="AT30" s="19">
        <v>3</v>
      </c>
      <c r="AU30" s="19">
        <v>1</v>
      </c>
      <c r="AV30" s="19">
        <v>3</v>
      </c>
      <c r="AW30" s="19">
        <v>2</v>
      </c>
      <c r="AX30" s="19">
        <v>1</v>
      </c>
      <c r="AY30" s="19">
        <v>2</v>
      </c>
      <c r="AZ30" s="19">
        <v>1</v>
      </c>
      <c r="BA30" s="19">
        <v>1</v>
      </c>
      <c r="BB30" s="19">
        <v>0</v>
      </c>
      <c r="BC30" s="19">
        <v>0</v>
      </c>
      <c r="BD30" s="19">
        <v>2</v>
      </c>
      <c r="BE30" s="19">
        <v>0</v>
      </c>
      <c r="BF30" s="19">
        <v>2</v>
      </c>
      <c r="BG30" s="19">
        <v>2</v>
      </c>
      <c r="BH30" s="19">
        <v>2</v>
      </c>
      <c r="BI30" s="19">
        <v>2</v>
      </c>
      <c r="BJ30" s="19">
        <v>2</v>
      </c>
      <c r="BK30" s="19">
        <v>1</v>
      </c>
      <c r="BL30" s="19">
        <v>0</v>
      </c>
      <c r="BM30" s="19">
        <v>1</v>
      </c>
      <c r="BN30" s="19">
        <v>0</v>
      </c>
      <c r="BO30" s="19">
        <v>0</v>
      </c>
      <c r="BP30" s="19">
        <v>1</v>
      </c>
      <c r="BQ30" s="19">
        <v>0</v>
      </c>
      <c r="BR30" s="19">
        <v>0</v>
      </c>
      <c r="BS30" s="19">
        <v>1</v>
      </c>
      <c r="BT30" s="19">
        <v>1</v>
      </c>
      <c r="BU30" s="19">
        <v>2</v>
      </c>
      <c r="BV30" s="19">
        <v>1</v>
      </c>
      <c r="BW30" s="19">
        <v>3</v>
      </c>
      <c r="BX30" s="19">
        <v>6</v>
      </c>
      <c r="BY30" s="19">
        <v>3</v>
      </c>
      <c r="BZ30" s="19">
        <v>4</v>
      </c>
      <c r="CA30" s="19">
        <v>2</v>
      </c>
      <c r="CB30" s="19">
        <v>3</v>
      </c>
      <c r="CC30" s="19">
        <v>0</v>
      </c>
      <c r="CD30" s="19">
        <v>3</v>
      </c>
      <c r="CE30" s="19">
        <v>1</v>
      </c>
      <c r="CF30" s="19">
        <v>2</v>
      </c>
      <c r="CG30" s="19">
        <v>2</v>
      </c>
      <c r="CH30" s="19">
        <v>3</v>
      </c>
      <c r="CI30" s="19">
        <v>0</v>
      </c>
      <c r="CJ30" s="19">
        <v>2</v>
      </c>
      <c r="CK30" s="19">
        <v>1</v>
      </c>
      <c r="CL30" s="19">
        <v>2</v>
      </c>
      <c r="CM30" s="19">
        <v>1</v>
      </c>
      <c r="CN30" s="19">
        <v>2</v>
      </c>
      <c r="CO30" s="19">
        <v>1</v>
      </c>
      <c r="CP30" s="19">
        <v>2</v>
      </c>
      <c r="CQ30" s="19">
        <v>1</v>
      </c>
      <c r="CR30" s="19">
        <v>3</v>
      </c>
      <c r="CS30" s="19">
        <v>1</v>
      </c>
      <c r="CT30" s="19">
        <v>1</v>
      </c>
      <c r="CU30" s="19">
        <v>0</v>
      </c>
      <c r="CV30" s="19">
        <v>0</v>
      </c>
      <c r="CW30" s="19">
        <v>1</v>
      </c>
      <c r="CX30" s="19">
        <v>1</v>
      </c>
      <c r="CY30" s="19">
        <v>0</v>
      </c>
      <c r="CZ30" s="19">
        <v>1</v>
      </c>
      <c r="DA30" s="19">
        <v>1</v>
      </c>
      <c r="DB30" s="19">
        <v>0</v>
      </c>
      <c r="DC30" s="19">
        <v>0</v>
      </c>
      <c r="DD30" s="19">
        <v>1</v>
      </c>
      <c r="DE30" s="19">
        <v>1</v>
      </c>
      <c r="DF30" s="19">
        <v>0</v>
      </c>
      <c r="DG30" s="19">
        <v>1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C30" s="209">
        <f t="shared" si="15"/>
        <v>4.2735042735042743</v>
      </c>
      <c r="ED30" s="78">
        <f t="shared" si="16"/>
        <v>10.256410256410255</v>
      </c>
      <c r="EE30" s="78">
        <f t="shared" si="17"/>
        <v>66.666666666666671</v>
      </c>
      <c r="EF30" s="78">
        <f t="shared" si="18"/>
        <v>18.803418803418804</v>
      </c>
    </row>
    <row r="31" spans="1:136">
      <c r="A31" s="17">
        <v>3714</v>
      </c>
      <c r="B31" s="47" t="s">
        <v>186</v>
      </c>
      <c r="C31" s="46">
        <f t="shared" si="0"/>
        <v>21</v>
      </c>
      <c r="D31" s="208">
        <f t="shared" si="1"/>
        <v>1.2544802867383513</v>
      </c>
      <c r="E31" s="46">
        <f t="shared" si="2"/>
        <v>81</v>
      </c>
      <c r="F31" s="208">
        <f t="shared" si="3"/>
        <v>4.838709677419355</v>
      </c>
      <c r="G31" s="46">
        <f t="shared" si="4"/>
        <v>240</v>
      </c>
      <c r="H31" s="208">
        <f t="shared" si="5"/>
        <v>14.336917562724013</v>
      </c>
      <c r="I31" s="46">
        <f t="shared" si="6"/>
        <v>244</v>
      </c>
      <c r="J31" s="208">
        <f t="shared" si="7"/>
        <v>14.575866188769416</v>
      </c>
      <c r="K31" s="46">
        <f t="shared" si="8"/>
        <v>904</v>
      </c>
      <c r="L31" s="208">
        <f t="shared" si="9"/>
        <v>54.002389486260448</v>
      </c>
      <c r="M31" s="46">
        <f t="shared" si="10"/>
        <v>139</v>
      </c>
      <c r="N31" s="208">
        <f t="shared" si="11"/>
        <v>8.3034647550776572</v>
      </c>
      <c r="O31" s="46">
        <f t="shared" si="12"/>
        <v>45</v>
      </c>
      <c r="P31" s="208">
        <f t="shared" si="13"/>
        <v>2.6881720430107525</v>
      </c>
      <c r="Q31" s="46">
        <f t="shared" si="14"/>
        <v>1674</v>
      </c>
      <c r="S31" s="29">
        <v>3714</v>
      </c>
      <c r="T31" s="29" t="s">
        <v>186</v>
      </c>
      <c r="U31" s="19">
        <v>1674</v>
      </c>
      <c r="V31" s="19">
        <v>21</v>
      </c>
      <c r="W31" s="19">
        <v>16</v>
      </c>
      <c r="X31" s="19">
        <v>17</v>
      </c>
      <c r="Y31" s="19">
        <v>16</v>
      </c>
      <c r="Z31" s="19">
        <v>17</v>
      </c>
      <c r="AA31" s="19">
        <v>15</v>
      </c>
      <c r="AB31" s="19">
        <v>26</v>
      </c>
      <c r="AC31" s="19">
        <v>28</v>
      </c>
      <c r="AD31" s="19">
        <v>29</v>
      </c>
      <c r="AE31" s="19">
        <v>22</v>
      </c>
      <c r="AF31" s="19">
        <v>17</v>
      </c>
      <c r="AG31" s="19">
        <v>22</v>
      </c>
      <c r="AH31" s="19">
        <v>16</v>
      </c>
      <c r="AI31" s="19">
        <v>28</v>
      </c>
      <c r="AJ31" s="19">
        <v>25</v>
      </c>
      <c r="AK31" s="19">
        <v>27</v>
      </c>
      <c r="AL31" s="19">
        <v>22</v>
      </c>
      <c r="AM31" s="19">
        <v>31</v>
      </c>
      <c r="AN31" s="19">
        <v>28</v>
      </c>
      <c r="AO31" s="19">
        <v>16</v>
      </c>
      <c r="AP31" s="19">
        <v>17</v>
      </c>
      <c r="AQ31" s="19">
        <v>31</v>
      </c>
      <c r="AR31" s="19">
        <v>21</v>
      </c>
      <c r="AS31" s="19">
        <v>18</v>
      </c>
      <c r="AT31" s="19">
        <v>29</v>
      </c>
      <c r="AU31" s="19">
        <v>31</v>
      </c>
      <c r="AV31" s="19">
        <v>21</v>
      </c>
      <c r="AW31" s="19">
        <v>25</v>
      </c>
      <c r="AX31" s="19">
        <v>27</v>
      </c>
      <c r="AY31" s="19">
        <v>26</v>
      </c>
      <c r="AZ31" s="19">
        <v>26</v>
      </c>
      <c r="BA31" s="19">
        <v>22</v>
      </c>
      <c r="BB31" s="19">
        <v>27</v>
      </c>
      <c r="BC31" s="19">
        <v>22</v>
      </c>
      <c r="BD31" s="19">
        <v>36</v>
      </c>
      <c r="BE31" s="19">
        <v>18</v>
      </c>
      <c r="BF31" s="19">
        <v>23</v>
      </c>
      <c r="BG31" s="19">
        <v>24</v>
      </c>
      <c r="BH31" s="19">
        <v>19</v>
      </c>
      <c r="BI31" s="19">
        <v>14</v>
      </c>
      <c r="BJ31" s="19">
        <v>23</v>
      </c>
      <c r="BK31" s="19">
        <v>27</v>
      </c>
      <c r="BL31" s="19">
        <v>23</v>
      </c>
      <c r="BM31" s="19">
        <v>23</v>
      </c>
      <c r="BN31" s="19">
        <v>27</v>
      </c>
      <c r="BO31" s="19">
        <v>20</v>
      </c>
      <c r="BP31" s="19">
        <v>16</v>
      </c>
      <c r="BQ31" s="19">
        <v>12</v>
      </c>
      <c r="BR31" s="19">
        <v>27</v>
      </c>
      <c r="BS31" s="19">
        <v>20</v>
      </c>
      <c r="BT31" s="19">
        <v>18</v>
      </c>
      <c r="BU31" s="19">
        <v>24</v>
      </c>
      <c r="BV31" s="19">
        <v>24</v>
      </c>
      <c r="BW31" s="19">
        <v>15</v>
      </c>
      <c r="BX31" s="19">
        <v>21</v>
      </c>
      <c r="BY31" s="19">
        <v>21</v>
      </c>
      <c r="BZ31" s="19">
        <v>31</v>
      </c>
      <c r="CA31" s="19">
        <v>21</v>
      </c>
      <c r="CB31" s="19">
        <v>30</v>
      </c>
      <c r="CC31" s="19">
        <v>26</v>
      </c>
      <c r="CD31" s="19">
        <v>14</v>
      </c>
      <c r="CE31" s="19">
        <v>16</v>
      </c>
      <c r="CF31" s="19">
        <v>22</v>
      </c>
      <c r="CG31" s="19">
        <v>14</v>
      </c>
      <c r="CH31" s="19">
        <v>20</v>
      </c>
      <c r="CI31" s="19">
        <v>26</v>
      </c>
      <c r="CJ31" s="19">
        <v>13</v>
      </c>
      <c r="CK31" s="19">
        <v>11</v>
      </c>
      <c r="CL31" s="19">
        <v>13</v>
      </c>
      <c r="CM31" s="19">
        <v>19</v>
      </c>
      <c r="CN31" s="19">
        <v>9</v>
      </c>
      <c r="CO31" s="19">
        <v>10</v>
      </c>
      <c r="CP31" s="19">
        <v>10</v>
      </c>
      <c r="CQ31" s="19">
        <v>8</v>
      </c>
      <c r="CR31" s="19">
        <v>11</v>
      </c>
      <c r="CS31" s="19">
        <v>11</v>
      </c>
      <c r="CT31" s="19">
        <v>8</v>
      </c>
      <c r="CU31" s="19">
        <v>9</v>
      </c>
      <c r="CV31" s="19">
        <v>14</v>
      </c>
      <c r="CW31" s="19">
        <v>6</v>
      </c>
      <c r="CX31" s="19">
        <v>6</v>
      </c>
      <c r="CY31" s="19">
        <v>3</v>
      </c>
      <c r="CZ31" s="19">
        <v>3</v>
      </c>
      <c r="DA31" s="19">
        <v>6</v>
      </c>
      <c r="DB31" s="19">
        <v>4</v>
      </c>
      <c r="DC31" s="19">
        <v>6</v>
      </c>
      <c r="DD31" s="19">
        <v>4</v>
      </c>
      <c r="DE31" s="19">
        <v>1</v>
      </c>
      <c r="DF31" s="19">
        <v>2</v>
      </c>
      <c r="DG31" s="19">
        <v>3</v>
      </c>
      <c r="DH31" s="19">
        <v>4</v>
      </c>
      <c r="DI31" s="19">
        <v>0</v>
      </c>
      <c r="DJ31" s="19">
        <v>1</v>
      </c>
      <c r="DK31" s="19">
        <v>1</v>
      </c>
      <c r="DL31" s="19">
        <v>1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C31" s="209">
        <f t="shared" si="15"/>
        <v>6.0931899641577063</v>
      </c>
      <c r="ED31" s="78">
        <f t="shared" si="16"/>
        <v>14.336917562724013</v>
      </c>
      <c r="EE31" s="78">
        <f t="shared" si="17"/>
        <v>68.578255675029865</v>
      </c>
      <c r="EF31" s="78">
        <f t="shared" si="18"/>
        <v>10.991636798088409</v>
      </c>
    </row>
    <row r="32" spans="1:136">
      <c r="A32" s="17">
        <v>3811</v>
      </c>
      <c r="B32" s="17" t="s">
        <v>187</v>
      </c>
      <c r="C32" s="43">
        <f t="shared" si="0"/>
        <v>3</v>
      </c>
      <c r="D32" s="210">
        <f t="shared" si="1"/>
        <v>0.44576523031203563</v>
      </c>
      <c r="E32" s="43">
        <f t="shared" si="2"/>
        <v>31</v>
      </c>
      <c r="F32" s="210">
        <f t="shared" si="3"/>
        <v>4.606240713224369</v>
      </c>
      <c r="G32" s="43">
        <f t="shared" si="4"/>
        <v>89</v>
      </c>
      <c r="H32" s="210">
        <f t="shared" si="5"/>
        <v>13.224368499257059</v>
      </c>
      <c r="I32" s="43">
        <f t="shared" si="6"/>
        <v>106</v>
      </c>
      <c r="J32" s="210">
        <f t="shared" si="7"/>
        <v>15.750371471025259</v>
      </c>
      <c r="K32" s="43">
        <f t="shared" si="8"/>
        <v>314</v>
      </c>
      <c r="L32" s="210">
        <f t="shared" si="9"/>
        <v>46.65676077265973</v>
      </c>
      <c r="M32" s="43">
        <f t="shared" si="10"/>
        <v>83</v>
      </c>
      <c r="N32" s="210">
        <f t="shared" si="11"/>
        <v>12.332838038632987</v>
      </c>
      <c r="O32" s="43">
        <f t="shared" si="12"/>
        <v>47</v>
      </c>
      <c r="P32" s="210">
        <f t="shared" si="13"/>
        <v>6.9836552748885588</v>
      </c>
      <c r="Q32" s="43">
        <f t="shared" si="14"/>
        <v>673</v>
      </c>
      <c r="S32" s="29">
        <v>3811</v>
      </c>
      <c r="T32" s="29" t="s">
        <v>187</v>
      </c>
      <c r="U32" s="19">
        <v>673</v>
      </c>
      <c r="V32" s="19">
        <v>3</v>
      </c>
      <c r="W32" s="19">
        <v>3</v>
      </c>
      <c r="X32" s="19">
        <v>7</v>
      </c>
      <c r="Y32" s="19">
        <v>8</v>
      </c>
      <c r="Z32" s="19">
        <v>6</v>
      </c>
      <c r="AA32" s="19">
        <v>7</v>
      </c>
      <c r="AB32" s="19">
        <v>9</v>
      </c>
      <c r="AC32" s="19">
        <v>7</v>
      </c>
      <c r="AD32" s="19">
        <v>6</v>
      </c>
      <c r="AE32" s="19">
        <v>11</v>
      </c>
      <c r="AF32" s="19">
        <v>10</v>
      </c>
      <c r="AG32" s="19">
        <v>14</v>
      </c>
      <c r="AH32" s="19">
        <v>11</v>
      </c>
      <c r="AI32" s="19">
        <v>7</v>
      </c>
      <c r="AJ32" s="19">
        <v>7</v>
      </c>
      <c r="AK32" s="19">
        <v>7</v>
      </c>
      <c r="AL32" s="19">
        <v>11</v>
      </c>
      <c r="AM32" s="19">
        <v>6</v>
      </c>
      <c r="AN32" s="19">
        <v>14</v>
      </c>
      <c r="AO32" s="19">
        <v>16</v>
      </c>
      <c r="AP32" s="19">
        <v>9</v>
      </c>
      <c r="AQ32" s="19">
        <v>6</v>
      </c>
      <c r="AR32" s="19">
        <v>11</v>
      </c>
      <c r="AS32" s="19">
        <v>5</v>
      </c>
      <c r="AT32" s="19">
        <v>9</v>
      </c>
      <c r="AU32" s="19">
        <v>19</v>
      </c>
      <c r="AV32" s="19">
        <v>12</v>
      </c>
      <c r="AW32" s="19">
        <v>6</v>
      </c>
      <c r="AX32" s="19">
        <v>3</v>
      </c>
      <c r="AY32" s="19">
        <v>8</v>
      </c>
      <c r="AZ32" s="19">
        <v>7</v>
      </c>
      <c r="BA32" s="19">
        <v>5</v>
      </c>
      <c r="BB32" s="19">
        <v>2</v>
      </c>
      <c r="BC32" s="19">
        <v>6</v>
      </c>
      <c r="BD32" s="19">
        <v>5</v>
      </c>
      <c r="BE32" s="19">
        <v>8</v>
      </c>
      <c r="BF32" s="19">
        <v>3</v>
      </c>
      <c r="BG32" s="19">
        <v>1</v>
      </c>
      <c r="BH32" s="19">
        <v>7</v>
      </c>
      <c r="BI32" s="19">
        <v>11</v>
      </c>
      <c r="BJ32" s="19">
        <v>8</v>
      </c>
      <c r="BK32" s="19">
        <v>4</v>
      </c>
      <c r="BL32" s="19">
        <v>8</v>
      </c>
      <c r="BM32" s="19">
        <v>6</v>
      </c>
      <c r="BN32" s="19">
        <v>9</v>
      </c>
      <c r="BO32" s="19">
        <v>8</v>
      </c>
      <c r="BP32" s="19">
        <v>6</v>
      </c>
      <c r="BQ32" s="19">
        <v>3</v>
      </c>
      <c r="BR32" s="19">
        <v>17</v>
      </c>
      <c r="BS32" s="19">
        <v>10</v>
      </c>
      <c r="BT32" s="19">
        <v>8</v>
      </c>
      <c r="BU32" s="19">
        <v>7</v>
      </c>
      <c r="BV32" s="19">
        <v>7</v>
      </c>
      <c r="BW32" s="19">
        <v>11</v>
      </c>
      <c r="BX32" s="19">
        <v>9</v>
      </c>
      <c r="BY32" s="19">
        <v>7</v>
      </c>
      <c r="BZ32" s="19">
        <v>13</v>
      </c>
      <c r="CA32" s="19">
        <v>9</v>
      </c>
      <c r="CB32" s="19">
        <v>10</v>
      </c>
      <c r="CC32" s="19">
        <v>15</v>
      </c>
      <c r="CD32" s="19">
        <v>11</v>
      </c>
      <c r="CE32" s="19">
        <v>6</v>
      </c>
      <c r="CF32" s="19">
        <v>9</v>
      </c>
      <c r="CG32" s="19">
        <v>6</v>
      </c>
      <c r="CH32" s="19">
        <v>10</v>
      </c>
      <c r="CI32" s="19">
        <v>5</v>
      </c>
      <c r="CJ32" s="19">
        <v>8</v>
      </c>
      <c r="CK32" s="19">
        <v>7</v>
      </c>
      <c r="CL32" s="19">
        <v>12</v>
      </c>
      <c r="CM32" s="19">
        <v>7</v>
      </c>
      <c r="CN32" s="19">
        <v>6</v>
      </c>
      <c r="CO32" s="19">
        <v>14</v>
      </c>
      <c r="CP32" s="19">
        <v>8</v>
      </c>
      <c r="CQ32" s="19">
        <v>5</v>
      </c>
      <c r="CR32" s="19">
        <v>6</v>
      </c>
      <c r="CS32" s="19">
        <v>2</v>
      </c>
      <c r="CT32" s="19">
        <v>2</v>
      </c>
      <c r="CU32" s="19">
        <v>6</v>
      </c>
      <c r="CV32" s="19">
        <v>2</v>
      </c>
      <c r="CW32" s="19">
        <v>6</v>
      </c>
      <c r="CX32" s="19">
        <v>10</v>
      </c>
      <c r="CY32" s="19">
        <v>4</v>
      </c>
      <c r="CZ32" s="19">
        <v>4</v>
      </c>
      <c r="DA32" s="19">
        <v>2</v>
      </c>
      <c r="DB32" s="19">
        <v>4</v>
      </c>
      <c r="DC32" s="19">
        <v>6</v>
      </c>
      <c r="DD32" s="19">
        <v>5</v>
      </c>
      <c r="DE32" s="19">
        <v>0</v>
      </c>
      <c r="DF32" s="19">
        <v>5</v>
      </c>
      <c r="DG32" s="19">
        <v>4</v>
      </c>
      <c r="DH32" s="19">
        <v>1</v>
      </c>
      <c r="DI32" s="19">
        <v>0</v>
      </c>
      <c r="DJ32" s="19">
        <v>1</v>
      </c>
      <c r="DK32" s="19">
        <v>0</v>
      </c>
      <c r="DL32" s="19">
        <v>1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C32" s="209">
        <f t="shared" si="15"/>
        <v>5.0520059435364049</v>
      </c>
      <c r="ED32" s="78">
        <f t="shared" si="16"/>
        <v>13.224368499257059</v>
      </c>
      <c r="EE32" s="78">
        <f t="shared" si="17"/>
        <v>62.407132243684991</v>
      </c>
      <c r="EF32" s="78">
        <f t="shared" si="18"/>
        <v>19.316493313521548</v>
      </c>
    </row>
    <row r="33" spans="1:136">
      <c r="A33" s="17"/>
      <c r="B33" s="211" t="s">
        <v>278</v>
      </c>
      <c r="C33" s="57">
        <f>SUM(C23:C32)</f>
        <v>188</v>
      </c>
      <c r="D33" s="212">
        <f t="shared" si="1"/>
        <v>1.1389107651299448</v>
      </c>
      <c r="E33" s="57">
        <f t="shared" ref="E33:Q33" si="21">SUM(E23:E32)</f>
        <v>1019</v>
      </c>
      <c r="F33" s="212">
        <f t="shared" si="3"/>
        <v>6.1731386684436904</v>
      </c>
      <c r="G33" s="57">
        <f t="shared" si="21"/>
        <v>2270</v>
      </c>
      <c r="H33" s="212">
        <f t="shared" si="5"/>
        <v>13.751741685345612</v>
      </c>
      <c r="I33" s="57">
        <f t="shared" si="21"/>
        <v>2231</v>
      </c>
      <c r="J33" s="212">
        <f t="shared" si="7"/>
        <v>13.515478281940997</v>
      </c>
      <c r="K33" s="57">
        <f t="shared" si="21"/>
        <v>8594</v>
      </c>
      <c r="L33" s="212">
        <f t="shared" si="9"/>
        <v>52.062761252801835</v>
      </c>
      <c r="M33" s="57">
        <f t="shared" si="21"/>
        <v>1560</v>
      </c>
      <c r="N33" s="212">
        <f t="shared" si="11"/>
        <v>9.4505361361846489</v>
      </c>
      <c r="O33" s="57">
        <f t="shared" si="21"/>
        <v>645</v>
      </c>
      <c r="P33" s="212">
        <f t="shared" si="13"/>
        <v>3.9074332101532683</v>
      </c>
      <c r="Q33" s="57">
        <f t="shared" si="21"/>
        <v>16507</v>
      </c>
      <c r="S33" s="29"/>
      <c r="T33" s="2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C33" s="209"/>
      <c r="ED33" s="78"/>
      <c r="EE33" s="78"/>
      <c r="EF33" s="78"/>
    </row>
    <row r="34" spans="1:136">
      <c r="A34" s="17"/>
      <c r="B34" s="17"/>
      <c r="C34" s="43"/>
      <c r="D34" s="210"/>
      <c r="E34" s="43"/>
      <c r="F34" s="210"/>
      <c r="G34" s="43"/>
      <c r="H34" s="210"/>
      <c r="I34" s="43"/>
      <c r="J34" s="210"/>
      <c r="K34" s="43"/>
      <c r="L34" s="210"/>
      <c r="M34" s="43"/>
      <c r="N34" s="210"/>
      <c r="O34" s="43"/>
      <c r="P34" s="210"/>
      <c r="Q34" s="43"/>
      <c r="S34" s="29"/>
      <c r="T34" s="2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C34" s="209"/>
      <c r="ED34" s="78"/>
      <c r="EE34" s="78"/>
      <c r="EF34" s="78"/>
    </row>
    <row r="35" spans="1:136">
      <c r="A35" s="17">
        <v>4100</v>
      </c>
      <c r="B35" s="47" t="s">
        <v>188</v>
      </c>
      <c r="C35" s="46">
        <f t="shared" si="0"/>
        <v>10</v>
      </c>
      <c r="D35" s="208">
        <f t="shared" si="1"/>
        <v>1.0493179433368309</v>
      </c>
      <c r="E35" s="46">
        <f t="shared" si="2"/>
        <v>55</v>
      </c>
      <c r="F35" s="208">
        <f t="shared" si="3"/>
        <v>5.7712486883525713</v>
      </c>
      <c r="G35" s="46">
        <f t="shared" si="4"/>
        <v>142</v>
      </c>
      <c r="H35" s="208">
        <f t="shared" si="5"/>
        <v>14.900314795383002</v>
      </c>
      <c r="I35" s="46">
        <f t="shared" si="6"/>
        <v>113</v>
      </c>
      <c r="J35" s="208">
        <f t="shared" si="7"/>
        <v>11.857292759706191</v>
      </c>
      <c r="K35" s="46">
        <f t="shared" si="8"/>
        <v>514</v>
      </c>
      <c r="L35" s="208">
        <f t="shared" si="9"/>
        <v>53.934942287513124</v>
      </c>
      <c r="M35" s="46">
        <f t="shared" si="10"/>
        <v>90</v>
      </c>
      <c r="N35" s="208">
        <f t="shared" si="11"/>
        <v>9.4438614900314803</v>
      </c>
      <c r="O35" s="46">
        <f t="shared" si="12"/>
        <v>29</v>
      </c>
      <c r="P35" s="208">
        <f t="shared" si="13"/>
        <v>3.0430220356768101</v>
      </c>
      <c r="Q35" s="46">
        <f t="shared" si="14"/>
        <v>953</v>
      </c>
      <c r="S35" s="29">
        <v>4100</v>
      </c>
      <c r="T35" s="29" t="s">
        <v>188</v>
      </c>
      <c r="U35" s="19">
        <v>953</v>
      </c>
      <c r="V35" s="19">
        <v>10</v>
      </c>
      <c r="W35" s="19">
        <v>5</v>
      </c>
      <c r="X35" s="19">
        <v>12</v>
      </c>
      <c r="Y35" s="19">
        <v>15</v>
      </c>
      <c r="Z35" s="19">
        <v>10</v>
      </c>
      <c r="AA35" s="19">
        <v>13</v>
      </c>
      <c r="AB35" s="19">
        <v>15</v>
      </c>
      <c r="AC35" s="19">
        <v>16</v>
      </c>
      <c r="AD35" s="19">
        <v>12</v>
      </c>
      <c r="AE35" s="19">
        <v>14</v>
      </c>
      <c r="AF35" s="19">
        <v>17</v>
      </c>
      <c r="AG35" s="19">
        <v>20</v>
      </c>
      <c r="AH35" s="19">
        <v>9</v>
      </c>
      <c r="AI35" s="19">
        <v>11</v>
      </c>
      <c r="AJ35" s="19">
        <v>15</v>
      </c>
      <c r="AK35" s="19">
        <v>13</v>
      </c>
      <c r="AL35" s="19">
        <v>14</v>
      </c>
      <c r="AM35" s="19">
        <v>10</v>
      </c>
      <c r="AN35" s="19">
        <v>7</v>
      </c>
      <c r="AO35" s="19">
        <v>15</v>
      </c>
      <c r="AP35" s="19">
        <v>17</v>
      </c>
      <c r="AQ35" s="19">
        <v>9</v>
      </c>
      <c r="AR35" s="19">
        <v>10</v>
      </c>
      <c r="AS35" s="19">
        <v>11</v>
      </c>
      <c r="AT35" s="19">
        <v>11</v>
      </c>
      <c r="AU35" s="19">
        <v>9</v>
      </c>
      <c r="AV35" s="19">
        <v>17</v>
      </c>
      <c r="AW35" s="19">
        <v>10</v>
      </c>
      <c r="AX35" s="19">
        <v>10</v>
      </c>
      <c r="AY35" s="19">
        <v>13</v>
      </c>
      <c r="AZ35" s="19">
        <v>6</v>
      </c>
      <c r="BA35" s="19">
        <v>13</v>
      </c>
      <c r="BB35" s="19">
        <v>9</v>
      </c>
      <c r="BC35" s="19">
        <v>16</v>
      </c>
      <c r="BD35" s="19">
        <v>18</v>
      </c>
      <c r="BE35" s="19">
        <v>10</v>
      </c>
      <c r="BF35" s="19">
        <v>14</v>
      </c>
      <c r="BG35" s="19">
        <v>15</v>
      </c>
      <c r="BH35" s="19">
        <v>20</v>
      </c>
      <c r="BI35" s="19">
        <v>11</v>
      </c>
      <c r="BJ35" s="19">
        <v>10</v>
      </c>
      <c r="BK35" s="19">
        <v>8</v>
      </c>
      <c r="BL35" s="19">
        <v>15</v>
      </c>
      <c r="BM35" s="19">
        <v>13</v>
      </c>
      <c r="BN35" s="19">
        <v>11</v>
      </c>
      <c r="BO35" s="19">
        <v>12</v>
      </c>
      <c r="BP35" s="19">
        <v>15</v>
      </c>
      <c r="BQ35" s="19">
        <v>9</v>
      </c>
      <c r="BR35" s="19">
        <v>12</v>
      </c>
      <c r="BS35" s="19">
        <v>7</v>
      </c>
      <c r="BT35" s="19">
        <v>5</v>
      </c>
      <c r="BU35" s="19">
        <v>12</v>
      </c>
      <c r="BV35" s="19">
        <v>10</v>
      </c>
      <c r="BW35" s="19">
        <v>6</v>
      </c>
      <c r="BX35" s="19">
        <v>12</v>
      </c>
      <c r="BY35" s="19">
        <v>13</v>
      </c>
      <c r="BZ35" s="19">
        <v>22</v>
      </c>
      <c r="CA35" s="19">
        <v>13</v>
      </c>
      <c r="CB35" s="19">
        <v>15</v>
      </c>
      <c r="CC35" s="19">
        <v>11</v>
      </c>
      <c r="CD35" s="19">
        <v>15</v>
      </c>
      <c r="CE35" s="19">
        <v>14</v>
      </c>
      <c r="CF35" s="19">
        <v>18</v>
      </c>
      <c r="CG35" s="19">
        <v>15</v>
      </c>
      <c r="CH35" s="19">
        <v>15</v>
      </c>
      <c r="CI35" s="19">
        <v>17</v>
      </c>
      <c r="CJ35" s="19">
        <v>7</v>
      </c>
      <c r="CK35" s="19">
        <v>13</v>
      </c>
      <c r="CL35" s="19">
        <v>10</v>
      </c>
      <c r="CM35" s="19">
        <v>11</v>
      </c>
      <c r="CN35" s="19">
        <v>8</v>
      </c>
      <c r="CO35" s="19">
        <v>8</v>
      </c>
      <c r="CP35" s="19">
        <v>4</v>
      </c>
      <c r="CQ35" s="19">
        <v>5</v>
      </c>
      <c r="CR35" s="19">
        <v>5</v>
      </c>
      <c r="CS35" s="19">
        <v>4</v>
      </c>
      <c r="CT35" s="19">
        <v>5</v>
      </c>
      <c r="CU35" s="19">
        <v>9</v>
      </c>
      <c r="CV35" s="19">
        <v>4</v>
      </c>
      <c r="CW35" s="19">
        <v>4</v>
      </c>
      <c r="CX35" s="19">
        <v>3</v>
      </c>
      <c r="CY35" s="19">
        <v>5</v>
      </c>
      <c r="CZ35" s="19">
        <v>3</v>
      </c>
      <c r="DA35" s="19">
        <v>4</v>
      </c>
      <c r="DB35" s="19">
        <v>1</v>
      </c>
      <c r="DC35" s="19">
        <v>5</v>
      </c>
      <c r="DD35" s="19">
        <v>1</v>
      </c>
      <c r="DE35" s="19">
        <v>1</v>
      </c>
      <c r="DF35" s="19">
        <v>2</v>
      </c>
      <c r="DG35" s="19">
        <v>0</v>
      </c>
      <c r="DH35" s="19">
        <v>1</v>
      </c>
      <c r="DI35" s="19">
        <v>1</v>
      </c>
      <c r="DJ35" s="19">
        <v>0</v>
      </c>
      <c r="DK35" s="19">
        <v>0</v>
      </c>
      <c r="DL35" s="19">
        <v>0</v>
      </c>
      <c r="DM35" s="19">
        <v>1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1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C35" s="209">
        <f t="shared" si="15"/>
        <v>6.8205666316894025</v>
      </c>
      <c r="ED35" s="78">
        <f t="shared" si="16"/>
        <v>14.900314795383002</v>
      </c>
      <c r="EE35" s="78">
        <f t="shared" si="17"/>
        <v>65.792235047219322</v>
      </c>
      <c r="EF35" s="78">
        <f t="shared" si="18"/>
        <v>12.48688352570829</v>
      </c>
    </row>
    <row r="36" spans="1:136">
      <c r="A36" s="17">
        <v>4200</v>
      </c>
      <c r="B36" s="17" t="s">
        <v>189</v>
      </c>
      <c r="C36" s="43">
        <f t="shared" si="0"/>
        <v>45</v>
      </c>
      <c r="D36" s="210">
        <f t="shared" si="1"/>
        <v>1.1842105263157896</v>
      </c>
      <c r="E36" s="43">
        <f t="shared" si="2"/>
        <v>220</v>
      </c>
      <c r="F36" s="210">
        <f t="shared" si="3"/>
        <v>5.7894736842105265</v>
      </c>
      <c r="G36" s="43">
        <f t="shared" si="4"/>
        <v>466</v>
      </c>
      <c r="H36" s="210">
        <f t="shared" si="5"/>
        <v>12.263157894736842</v>
      </c>
      <c r="I36" s="43">
        <f t="shared" si="6"/>
        <v>530</v>
      </c>
      <c r="J36" s="210">
        <f t="shared" si="7"/>
        <v>13.94736842105263</v>
      </c>
      <c r="K36" s="43">
        <f t="shared" si="8"/>
        <v>2013</v>
      </c>
      <c r="L36" s="210">
        <f t="shared" si="9"/>
        <v>52.973684210526315</v>
      </c>
      <c r="M36" s="43">
        <f t="shared" si="10"/>
        <v>349</v>
      </c>
      <c r="N36" s="210">
        <f t="shared" si="11"/>
        <v>9.1842105263157894</v>
      </c>
      <c r="O36" s="43">
        <f t="shared" si="12"/>
        <v>177</v>
      </c>
      <c r="P36" s="210">
        <f t="shared" si="13"/>
        <v>4.6578947368421053</v>
      </c>
      <c r="Q36" s="43">
        <f t="shared" si="14"/>
        <v>3800</v>
      </c>
      <c r="S36" s="29">
        <v>4200</v>
      </c>
      <c r="T36" s="29" t="s">
        <v>189</v>
      </c>
      <c r="U36" s="19">
        <v>3800</v>
      </c>
      <c r="V36" s="19">
        <v>45</v>
      </c>
      <c r="W36" s="19">
        <v>42</v>
      </c>
      <c r="X36" s="19">
        <v>52</v>
      </c>
      <c r="Y36" s="19">
        <v>50</v>
      </c>
      <c r="Z36" s="19">
        <v>40</v>
      </c>
      <c r="AA36" s="19">
        <v>36</v>
      </c>
      <c r="AB36" s="19">
        <v>55</v>
      </c>
      <c r="AC36" s="19">
        <v>58</v>
      </c>
      <c r="AD36" s="19">
        <v>54</v>
      </c>
      <c r="AE36" s="19">
        <v>49</v>
      </c>
      <c r="AF36" s="19">
        <v>52</v>
      </c>
      <c r="AG36" s="19">
        <v>34</v>
      </c>
      <c r="AH36" s="19">
        <v>43</v>
      </c>
      <c r="AI36" s="19">
        <v>47</v>
      </c>
      <c r="AJ36" s="19">
        <v>40</v>
      </c>
      <c r="AK36" s="19">
        <v>34</v>
      </c>
      <c r="AL36" s="19">
        <v>52</v>
      </c>
      <c r="AM36" s="19">
        <v>43</v>
      </c>
      <c r="AN36" s="19">
        <v>45</v>
      </c>
      <c r="AO36" s="19">
        <v>52</v>
      </c>
      <c r="AP36" s="19">
        <v>59</v>
      </c>
      <c r="AQ36" s="19">
        <v>52</v>
      </c>
      <c r="AR36" s="19">
        <v>69</v>
      </c>
      <c r="AS36" s="19">
        <v>54</v>
      </c>
      <c r="AT36" s="19">
        <v>61</v>
      </c>
      <c r="AU36" s="19">
        <v>43</v>
      </c>
      <c r="AV36" s="19">
        <v>55</v>
      </c>
      <c r="AW36" s="19">
        <v>63</v>
      </c>
      <c r="AX36" s="19">
        <v>40</v>
      </c>
      <c r="AY36" s="19">
        <v>58</v>
      </c>
      <c r="AZ36" s="19">
        <v>43</v>
      </c>
      <c r="BA36" s="19">
        <v>47</v>
      </c>
      <c r="BB36" s="19">
        <v>42</v>
      </c>
      <c r="BC36" s="19">
        <v>56</v>
      </c>
      <c r="BD36" s="19">
        <v>49</v>
      </c>
      <c r="BE36" s="19">
        <v>52</v>
      </c>
      <c r="BF36" s="19">
        <v>57</v>
      </c>
      <c r="BG36" s="19">
        <v>58</v>
      </c>
      <c r="BH36" s="19">
        <v>44</v>
      </c>
      <c r="BI36" s="19">
        <v>40</v>
      </c>
      <c r="BJ36" s="19">
        <v>51</v>
      </c>
      <c r="BK36" s="19">
        <v>49</v>
      </c>
      <c r="BL36" s="19">
        <v>50</v>
      </c>
      <c r="BM36" s="19">
        <v>42</v>
      </c>
      <c r="BN36" s="19">
        <v>41</v>
      </c>
      <c r="BO36" s="19">
        <v>47</v>
      </c>
      <c r="BP36" s="19">
        <v>46</v>
      </c>
      <c r="BQ36" s="19">
        <v>54</v>
      </c>
      <c r="BR36" s="19">
        <v>40</v>
      </c>
      <c r="BS36" s="19">
        <v>49</v>
      </c>
      <c r="BT36" s="19">
        <v>45</v>
      </c>
      <c r="BU36" s="19">
        <v>41</v>
      </c>
      <c r="BV36" s="19">
        <v>41</v>
      </c>
      <c r="BW36" s="19">
        <v>60</v>
      </c>
      <c r="BX36" s="19">
        <v>53</v>
      </c>
      <c r="BY36" s="19">
        <v>73</v>
      </c>
      <c r="BZ36" s="19">
        <v>57</v>
      </c>
      <c r="CA36" s="19">
        <v>44</v>
      </c>
      <c r="CB36" s="19">
        <v>50</v>
      </c>
      <c r="CC36" s="19">
        <v>59</v>
      </c>
      <c r="CD36" s="19">
        <v>54</v>
      </c>
      <c r="CE36" s="19">
        <v>48</v>
      </c>
      <c r="CF36" s="19">
        <v>52</v>
      </c>
      <c r="CG36" s="19">
        <v>40</v>
      </c>
      <c r="CH36" s="19">
        <v>52</v>
      </c>
      <c r="CI36" s="19">
        <v>36</v>
      </c>
      <c r="CJ36" s="19">
        <v>35</v>
      </c>
      <c r="CK36" s="19">
        <v>23</v>
      </c>
      <c r="CL36" s="19">
        <v>35</v>
      </c>
      <c r="CM36" s="19">
        <v>24</v>
      </c>
      <c r="CN36" s="19">
        <v>32</v>
      </c>
      <c r="CO36" s="19">
        <v>40</v>
      </c>
      <c r="CP36" s="19">
        <v>28</v>
      </c>
      <c r="CQ36" s="19">
        <v>27</v>
      </c>
      <c r="CR36" s="19">
        <v>19</v>
      </c>
      <c r="CS36" s="19">
        <v>19</v>
      </c>
      <c r="CT36" s="19">
        <v>32</v>
      </c>
      <c r="CU36" s="19">
        <v>22</v>
      </c>
      <c r="CV36" s="19">
        <v>29</v>
      </c>
      <c r="CW36" s="19">
        <v>19</v>
      </c>
      <c r="CX36" s="19">
        <v>16</v>
      </c>
      <c r="CY36" s="19">
        <v>20</v>
      </c>
      <c r="CZ36" s="19">
        <v>14</v>
      </c>
      <c r="DA36" s="19">
        <v>20</v>
      </c>
      <c r="DB36" s="19">
        <v>15</v>
      </c>
      <c r="DC36" s="19">
        <v>14</v>
      </c>
      <c r="DD36" s="19">
        <v>15</v>
      </c>
      <c r="DE36" s="19">
        <v>13</v>
      </c>
      <c r="DF36" s="19">
        <v>12</v>
      </c>
      <c r="DG36" s="19">
        <v>8</v>
      </c>
      <c r="DH36" s="19">
        <v>8</v>
      </c>
      <c r="DI36" s="19">
        <v>9</v>
      </c>
      <c r="DJ36" s="19">
        <v>7</v>
      </c>
      <c r="DK36" s="19">
        <v>0</v>
      </c>
      <c r="DL36" s="19">
        <v>2</v>
      </c>
      <c r="DM36" s="19">
        <v>2</v>
      </c>
      <c r="DN36" s="19">
        <v>0</v>
      </c>
      <c r="DO36" s="19">
        <v>0</v>
      </c>
      <c r="DP36" s="19">
        <v>1</v>
      </c>
      <c r="DQ36" s="19">
        <v>0</v>
      </c>
      <c r="DR36" s="19">
        <v>1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C36" s="209">
        <f t="shared" si="15"/>
        <v>6.9736842105263159</v>
      </c>
      <c r="ED36" s="78">
        <f t="shared" si="16"/>
        <v>12.263157894736842</v>
      </c>
      <c r="EE36" s="78">
        <f t="shared" si="17"/>
        <v>66.921052631578945</v>
      </c>
      <c r="EF36" s="78">
        <f t="shared" si="18"/>
        <v>13.842105263157894</v>
      </c>
    </row>
    <row r="37" spans="1:136">
      <c r="A37" s="17">
        <v>4502</v>
      </c>
      <c r="B37" s="47" t="s">
        <v>190</v>
      </c>
      <c r="C37" s="46">
        <f t="shared" si="0"/>
        <v>5</v>
      </c>
      <c r="D37" s="208">
        <f t="shared" si="1"/>
        <v>1.9379844961240309</v>
      </c>
      <c r="E37" s="46">
        <f t="shared" si="2"/>
        <v>20</v>
      </c>
      <c r="F37" s="208">
        <f t="shared" si="3"/>
        <v>7.7519379844961236</v>
      </c>
      <c r="G37" s="46">
        <f t="shared" si="4"/>
        <v>42</v>
      </c>
      <c r="H37" s="208">
        <f t="shared" si="5"/>
        <v>16.279069767441861</v>
      </c>
      <c r="I37" s="46">
        <f t="shared" si="6"/>
        <v>31</v>
      </c>
      <c r="J37" s="208">
        <f t="shared" si="7"/>
        <v>12.015503875968992</v>
      </c>
      <c r="K37" s="46">
        <f t="shared" si="8"/>
        <v>118</v>
      </c>
      <c r="L37" s="208">
        <f t="shared" si="9"/>
        <v>45.736434108527128</v>
      </c>
      <c r="M37" s="46">
        <f t="shared" si="10"/>
        <v>30</v>
      </c>
      <c r="N37" s="208">
        <f t="shared" si="11"/>
        <v>11.627906976744185</v>
      </c>
      <c r="O37" s="46">
        <f t="shared" si="12"/>
        <v>12</v>
      </c>
      <c r="P37" s="208">
        <f t="shared" si="13"/>
        <v>4.6511627906976747</v>
      </c>
      <c r="Q37" s="46">
        <f t="shared" si="14"/>
        <v>258</v>
      </c>
      <c r="S37" s="29">
        <v>4502</v>
      </c>
      <c r="T37" s="29" t="s">
        <v>190</v>
      </c>
      <c r="U37" s="19">
        <v>258</v>
      </c>
      <c r="V37" s="19">
        <v>5</v>
      </c>
      <c r="W37" s="19">
        <v>5</v>
      </c>
      <c r="X37" s="19">
        <v>4</v>
      </c>
      <c r="Y37" s="19">
        <v>3</v>
      </c>
      <c r="Z37" s="19">
        <v>2</v>
      </c>
      <c r="AA37" s="19">
        <v>6</v>
      </c>
      <c r="AB37" s="19">
        <v>3</v>
      </c>
      <c r="AC37" s="19">
        <v>3</v>
      </c>
      <c r="AD37" s="19">
        <v>3</v>
      </c>
      <c r="AE37" s="19">
        <v>7</v>
      </c>
      <c r="AF37" s="19">
        <v>3</v>
      </c>
      <c r="AG37" s="19">
        <v>4</v>
      </c>
      <c r="AH37" s="19">
        <v>5</v>
      </c>
      <c r="AI37" s="19">
        <v>5</v>
      </c>
      <c r="AJ37" s="19">
        <v>5</v>
      </c>
      <c r="AK37" s="19">
        <v>4</v>
      </c>
      <c r="AL37" s="19">
        <v>6</v>
      </c>
      <c r="AM37" s="19">
        <v>2</v>
      </c>
      <c r="AN37" s="19">
        <v>0</v>
      </c>
      <c r="AO37" s="19">
        <v>1</v>
      </c>
      <c r="AP37" s="19">
        <v>3</v>
      </c>
      <c r="AQ37" s="19">
        <v>2</v>
      </c>
      <c r="AR37" s="19">
        <v>5</v>
      </c>
      <c r="AS37" s="19">
        <v>3</v>
      </c>
      <c r="AT37" s="19">
        <v>3</v>
      </c>
      <c r="AU37" s="19">
        <v>6</v>
      </c>
      <c r="AV37" s="19">
        <v>6</v>
      </c>
      <c r="AW37" s="19">
        <v>3</v>
      </c>
      <c r="AX37" s="19">
        <v>1</v>
      </c>
      <c r="AY37" s="19">
        <v>2</v>
      </c>
      <c r="AZ37" s="19">
        <v>1</v>
      </c>
      <c r="BA37" s="19">
        <v>1</v>
      </c>
      <c r="BB37" s="19">
        <v>0</v>
      </c>
      <c r="BC37" s="19">
        <v>5</v>
      </c>
      <c r="BD37" s="19">
        <v>2</v>
      </c>
      <c r="BE37" s="19">
        <v>5</v>
      </c>
      <c r="BF37" s="19">
        <v>1</v>
      </c>
      <c r="BG37" s="19">
        <v>3</v>
      </c>
      <c r="BH37" s="19">
        <v>5</v>
      </c>
      <c r="BI37" s="19">
        <v>2</v>
      </c>
      <c r="BJ37" s="19">
        <v>4</v>
      </c>
      <c r="BK37" s="19">
        <v>3</v>
      </c>
      <c r="BL37" s="19">
        <v>5</v>
      </c>
      <c r="BM37" s="19">
        <v>2</v>
      </c>
      <c r="BN37" s="19">
        <v>1</v>
      </c>
      <c r="BO37" s="19">
        <v>2</v>
      </c>
      <c r="BP37" s="19">
        <v>0</v>
      </c>
      <c r="BQ37" s="19">
        <v>4</v>
      </c>
      <c r="BR37" s="19">
        <v>3</v>
      </c>
      <c r="BS37" s="19">
        <v>1</v>
      </c>
      <c r="BT37" s="19">
        <v>1</v>
      </c>
      <c r="BU37" s="19">
        <v>2</v>
      </c>
      <c r="BV37" s="19">
        <v>2</v>
      </c>
      <c r="BW37" s="19">
        <v>3</v>
      </c>
      <c r="BX37" s="19">
        <v>3</v>
      </c>
      <c r="BY37" s="19">
        <v>5</v>
      </c>
      <c r="BZ37" s="19">
        <v>4</v>
      </c>
      <c r="CA37" s="19">
        <v>3</v>
      </c>
      <c r="CB37" s="19">
        <v>2</v>
      </c>
      <c r="CC37" s="19">
        <v>5</v>
      </c>
      <c r="CD37" s="19">
        <v>2</v>
      </c>
      <c r="CE37" s="19">
        <v>4</v>
      </c>
      <c r="CF37" s="19">
        <v>6</v>
      </c>
      <c r="CG37" s="19">
        <v>3</v>
      </c>
      <c r="CH37" s="19">
        <v>8</v>
      </c>
      <c r="CI37" s="19">
        <v>3</v>
      </c>
      <c r="CJ37" s="19">
        <v>0</v>
      </c>
      <c r="CK37" s="19">
        <v>2</v>
      </c>
      <c r="CL37" s="19">
        <v>4</v>
      </c>
      <c r="CM37" s="19">
        <v>1</v>
      </c>
      <c r="CN37" s="19">
        <v>1</v>
      </c>
      <c r="CO37" s="19">
        <v>3</v>
      </c>
      <c r="CP37" s="19">
        <v>3</v>
      </c>
      <c r="CQ37" s="19">
        <v>4</v>
      </c>
      <c r="CR37" s="19">
        <v>3</v>
      </c>
      <c r="CS37" s="19">
        <v>1</v>
      </c>
      <c r="CT37" s="19">
        <v>2</v>
      </c>
      <c r="CU37" s="19">
        <v>3</v>
      </c>
      <c r="CV37" s="19">
        <v>2</v>
      </c>
      <c r="CW37" s="19">
        <v>1</v>
      </c>
      <c r="CX37" s="19">
        <v>3</v>
      </c>
      <c r="CY37" s="19">
        <v>1</v>
      </c>
      <c r="CZ37" s="19">
        <v>1</v>
      </c>
      <c r="DA37" s="19">
        <v>3</v>
      </c>
      <c r="DB37" s="19">
        <v>0</v>
      </c>
      <c r="DC37" s="19">
        <v>2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2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C37" s="209">
        <f t="shared" si="15"/>
        <v>9.6899224806201545</v>
      </c>
      <c r="ED37" s="78">
        <f t="shared" si="16"/>
        <v>16.279069767441861</v>
      </c>
      <c r="EE37" s="78">
        <f t="shared" si="17"/>
        <v>57.751937984496124</v>
      </c>
      <c r="EF37" s="78">
        <f t="shared" si="18"/>
        <v>16.279069767441861</v>
      </c>
    </row>
    <row r="38" spans="1:136">
      <c r="A38" s="17">
        <v>4604</v>
      </c>
      <c r="B38" s="17" t="s">
        <v>191</v>
      </c>
      <c r="C38" s="43">
        <f t="shared" si="0"/>
        <v>1</v>
      </c>
      <c r="D38" s="210">
        <f t="shared" si="1"/>
        <v>0.38759689922480622</v>
      </c>
      <c r="E38" s="43">
        <f t="shared" si="2"/>
        <v>11</v>
      </c>
      <c r="F38" s="210">
        <f t="shared" si="3"/>
        <v>4.2635658914728678</v>
      </c>
      <c r="G38" s="43">
        <f t="shared" si="4"/>
        <v>42</v>
      </c>
      <c r="H38" s="210">
        <f t="shared" si="5"/>
        <v>16.279069767441861</v>
      </c>
      <c r="I38" s="43">
        <f t="shared" si="6"/>
        <v>36</v>
      </c>
      <c r="J38" s="210">
        <f t="shared" si="7"/>
        <v>13.953488372093023</v>
      </c>
      <c r="K38" s="43">
        <f t="shared" si="8"/>
        <v>143</v>
      </c>
      <c r="L38" s="210">
        <f t="shared" si="9"/>
        <v>55.426356589147282</v>
      </c>
      <c r="M38" s="43">
        <f t="shared" si="10"/>
        <v>17</v>
      </c>
      <c r="N38" s="210">
        <f t="shared" si="11"/>
        <v>6.5891472868217065</v>
      </c>
      <c r="O38" s="43">
        <f t="shared" si="12"/>
        <v>8</v>
      </c>
      <c r="P38" s="210">
        <f t="shared" si="13"/>
        <v>3.1007751937984498</v>
      </c>
      <c r="Q38" s="43">
        <f t="shared" si="14"/>
        <v>258</v>
      </c>
      <c r="S38" s="29">
        <v>4604</v>
      </c>
      <c r="T38" s="29" t="s">
        <v>191</v>
      </c>
      <c r="U38" s="19">
        <v>258</v>
      </c>
      <c r="V38" s="19">
        <v>1</v>
      </c>
      <c r="W38" s="19">
        <v>0</v>
      </c>
      <c r="X38" s="19">
        <v>1</v>
      </c>
      <c r="Y38" s="19">
        <v>3</v>
      </c>
      <c r="Z38" s="19">
        <v>3</v>
      </c>
      <c r="AA38" s="19">
        <v>4</v>
      </c>
      <c r="AB38" s="19">
        <v>6</v>
      </c>
      <c r="AC38" s="19">
        <v>1</v>
      </c>
      <c r="AD38" s="19">
        <v>6</v>
      </c>
      <c r="AE38" s="19">
        <v>3</v>
      </c>
      <c r="AF38" s="19">
        <v>2</v>
      </c>
      <c r="AG38" s="19">
        <v>0</v>
      </c>
      <c r="AH38" s="19">
        <v>7</v>
      </c>
      <c r="AI38" s="19">
        <v>5</v>
      </c>
      <c r="AJ38" s="19">
        <v>6</v>
      </c>
      <c r="AK38" s="19">
        <v>6</v>
      </c>
      <c r="AL38" s="19">
        <v>1</v>
      </c>
      <c r="AM38" s="19">
        <v>4</v>
      </c>
      <c r="AN38" s="19">
        <v>1</v>
      </c>
      <c r="AO38" s="19">
        <v>2</v>
      </c>
      <c r="AP38" s="19">
        <v>6</v>
      </c>
      <c r="AQ38" s="19">
        <v>3</v>
      </c>
      <c r="AR38" s="19">
        <v>8</v>
      </c>
      <c r="AS38" s="19">
        <v>5</v>
      </c>
      <c r="AT38" s="19">
        <v>3</v>
      </c>
      <c r="AU38" s="19">
        <v>3</v>
      </c>
      <c r="AV38" s="19">
        <v>4</v>
      </c>
      <c r="AW38" s="19">
        <v>3</v>
      </c>
      <c r="AX38" s="19">
        <v>5</v>
      </c>
      <c r="AY38" s="19">
        <v>1</v>
      </c>
      <c r="AZ38" s="19">
        <v>2</v>
      </c>
      <c r="BA38" s="19">
        <v>6</v>
      </c>
      <c r="BB38" s="19">
        <v>5</v>
      </c>
      <c r="BC38" s="19">
        <v>2</v>
      </c>
      <c r="BD38" s="19">
        <v>6</v>
      </c>
      <c r="BE38" s="19">
        <v>9</v>
      </c>
      <c r="BF38" s="19">
        <v>5</v>
      </c>
      <c r="BG38" s="19">
        <v>3</v>
      </c>
      <c r="BH38" s="19">
        <v>1</v>
      </c>
      <c r="BI38" s="19">
        <v>4</v>
      </c>
      <c r="BJ38" s="19">
        <v>3</v>
      </c>
      <c r="BK38" s="19">
        <v>1</v>
      </c>
      <c r="BL38" s="19">
        <v>1</v>
      </c>
      <c r="BM38" s="19">
        <v>2</v>
      </c>
      <c r="BN38" s="19">
        <v>3</v>
      </c>
      <c r="BO38" s="19">
        <v>6</v>
      </c>
      <c r="BP38" s="19">
        <v>4</v>
      </c>
      <c r="BQ38" s="19">
        <v>5</v>
      </c>
      <c r="BR38" s="19">
        <v>5</v>
      </c>
      <c r="BS38" s="19">
        <v>2</v>
      </c>
      <c r="BT38" s="19">
        <v>5</v>
      </c>
      <c r="BU38" s="19">
        <v>3</v>
      </c>
      <c r="BV38" s="19">
        <v>6</v>
      </c>
      <c r="BW38" s="19">
        <v>4</v>
      </c>
      <c r="BX38" s="19">
        <v>5</v>
      </c>
      <c r="BY38" s="19">
        <v>2</v>
      </c>
      <c r="BZ38" s="19">
        <v>4</v>
      </c>
      <c r="CA38" s="19">
        <v>2</v>
      </c>
      <c r="CB38" s="19">
        <v>6</v>
      </c>
      <c r="CC38" s="19">
        <v>2</v>
      </c>
      <c r="CD38" s="19">
        <v>3</v>
      </c>
      <c r="CE38" s="19">
        <v>4</v>
      </c>
      <c r="CF38" s="19">
        <v>4</v>
      </c>
      <c r="CG38" s="19">
        <v>2</v>
      </c>
      <c r="CH38" s="19">
        <v>1</v>
      </c>
      <c r="CI38" s="19">
        <v>1</v>
      </c>
      <c r="CJ38" s="19">
        <v>1</v>
      </c>
      <c r="CK38" s="19">
        <v>1</v>
      </c>
      <c r="CL38" s="19">
        <v>2</v>
      </c>
      <c r="CM38" s="19">
        <v>1</v>
      </c>
      <c r="CN38" s="19">
        <v>1</v>
      </c>
      <c r="CO38" s="19">
        <v>1</v>
      </c>
      <c r="CP38" s="19">
        <v>3</v>
      </c>
      <c r="CQ38" s="19">
        <v>2</v>
      </c>
      <c r="CR38" s="19">
        <v>1</v>
      </c>
      <c r="CS38" s="19">
        <v>1</v>
      </c>
      <c r="CT38" s="19">
        <v>1</v>
      </c>
      <c r="CU38" s="19">
        <v>0</v>
      </c>
      <c r="CV38" s="19">
        <v>3</v>
      </c>
      <c r="CW38" s="19">
        <v>0</v>
      </c>
      <c r="CX38" s="19">
        <v>1</v>
      </c>
      <c r="CY38" s="19">
        <v>0</v>
      </c>
      <c r="CZ38" s="19">
        <v>2</v>
      </c>
      <c r="DA38" s="19">
        <v>1</v>
      </c>
      <c r="DB38" s="19">
        <v>1</v>
      </c>
      <c r="DC38" s="19">
        <v>0</v>
      </c>
      <c r="DD38" s="19">
        <v>0</v>
      </c>
      <c r="DE38" s="19">
        <v>1</v>
      </c>
      <c r="DF38" s="19">
        <v>1</v>
      </c>
      <c r="DG38" s="19">
        <v>0</v>
      </c>
      <c r="DH38" s="19">
        <v>1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C38" s="209">
        <f t="shared" si="15"/>
        <v>4.6511627906976738</v>
      </c>
      <c r="ED38" s="78">
        <f t="shared" si="16"/>
        <v>16.279069767441861</v>
      </c>
      <c r="EE38" s="78">
        <f t="shared" si="17"/>
        <v>69.379844961240309</v>
      </c>
      <c r="EF38" s="78">
        <f t="shared" si="18"/>
        <v>9.6899224806201563</v>
      </c>
    </row>
    <row r="39" spans="1:136">
      <c r="A39" s="17">
        <v>4607</v>
      </c>
      <c r="B39" s="47" t="s">
        <v>192</v>
      </c>
      <c r="C39" s="46">
        <f t="shared" si="0"/>
        <v>11</v>
      </c>
      <c r="D39" s="208">
        <f t="shared" si="1"/>
        <v>1.1022044088176353</v>
      </c>
      <c r="E39" s="46">
        <f t="shared" si="2"/>
        <v>62</v>
      </c>
      <c r="F39" s="208">
        <f t="shared" si="3"/>
        <v>6.2124248496993983</v>
      </c>
      <c r="G39" s="46">
        <f t="shared" si="4"/>
        <v>131</v>
      </c>
      <c r="H39" s="208">
        <f t="shared" si="5"/>
        <v>13.126252505010019</v>
      </c>
      <c r="I39" s="46">
        <f t="shared" si="6"/>
        <v>134</v>
      </c>
      <c r="J39" s="208">
        <f t="shared" si="7"/>
        <v>13.426853707414828</v>
      </c>
      <c r="K39" s="46">
        <f t="shared" si="8"/>
        <v>537</v>
      </c>
      <c r="L39" s="208">
        <f t="shared" si="9"/>
        <v>53.807615230460925</v>
      </c>
      <c r="M39" s="46">
        <f t="shared" si="10"/>
        <v>92</v>
      </c>
      <c r="N39" s="208">
        <f t="shared" si="11"/>
        <v>9.2184368737474944</v>
      </c>
      <c r="O39" s="46">
        <f t="shared" si="12"/>
        <v>31</v>
      </c>
      <c r="P39" s="208">
        <f t="shared" si="13"/>
        <v>3.1062124248496992</v>
      </c>
      <c r="Q39" s="46">
        <f t="shared" si="14"/>
        <v>998</v>
      </c>
      <c r="S39" s="29">
        <v>4607</v>
      </c>
      <c r="T39" s="29" t="s">
        <v>192</v>
      </c>
      <c r="U39" s="19">
        <v>998</v>
      </c>
      <c r="V39" s="19">
        <v>11</v>
      </c>
      <c r="W39" s="19">
        <v>17</v>
      </c>
      <c r="X39" s="19">
        <v>16</v>
      </c>
      <c r="Y39" s="19">
        <v>8</v>
      </c>
      <c r="Z39" s="19">
        <v>17</v>
      </c>
      <c r="AA39" s="19">
        <v>4</v>
      </c>
      <c r="AB39" s="19">
        <v>19</v>
      </c>
      <c r="AC39" s="19">
        <v>16</v>
      </c>
      <c r="AD39" s="19">
        <v>8</v>
      </c>
      <c r="AE39" s="19">
        <v>17</v>
      </c>
      <c r="AF39" s="19">
        <v>14</v>
      </c>
      <c r="AG39" s="19">
        <v>15</v>
      </c>
      <c r="AH39" s="19">
        <v>7</v>
      </c>
      <c r="AI39" s="19">
        <v>11</v>
      </c>
      <c r="AJ39" s="19">
        <v>12</v>
      </c>
      <c r="AK39" s="19">
        <v>12</v>
      </c>
      <c r="AL39" s="19">
        <v>13</v>
      </c>
      <c r="AM39" s="19">
        <v>8</v>
      </c>
      <c r="AN39" s="19">
        <v>21</v>
      </c>
      <c r="AO39" s="19">
        <v>13</v>
      </c>
      <c r="AP39" s="19">
        <v>9</v>
      </c>
      <c r="AQ39" s="19">
        <v>16</v>
      </c>
      <c r="AR39" s="19">
        <v>13</v>
      </c>
      <c r="AS39" s="19">
        <v>10</v>
      </c>
      <c r="AT39" s="19">
        <v>14</v>
      </c>
      <c r="AU39" s="19">
        <v>17</v>
      </c>
      <c r="AV39" s="19">
        <v>16</v>
      </c>
      <c r="AW39" s="19">
        <v>19</v>
      </c>
      <c r="AX39" s="19">
        <v>14</v>
      </c>
      <c r="AY39" s="19">
        <v>18</v>
      </c>
      <c r="AZ39" s="19">
        <v>17</v>
      </c>
      <c r="BA39" s="19">
        <v>9</v>
      </c>
      <c r="BB39" s="19">
        <v>14</v>
      </c>
      <c r="BC39" s="19">
        <v>18</v>
      </c>
      <c r="BD39" s="19">
        <v>16</v>
      </c>
      <c r="BE39" s="19">
        <v>9</v>
      </c>
      <c r="BF39" s="19">
        <v>15</v>
      </c>
      <c r="BG39" s="19">
        <v>17</v>
      </c>
      <c r="BH39" s="19">
        <v>9</v>
      </c>
      <c r="BI39" s="19">
        <v>15</v>
      </c>
      <c r="BJ39" s="19">
        <v>15</v>
      </c>
      <c r="BK39" s="19">
        <v>15</v>
      </c>
      <c r="BL39" s="19">
        <v>15</v>
      </c>
      <c r="BM39" s="19">
        <v>9</v>
      </c>
      <c r="BN39" s="19">
        <v>8</v>
      </c>
      <c r="BO39" s="19">
        <v>13</v>
      </c>
      <c r="BP39" s="19">
        <v>4</v>
      </c>
      <c r="BQ39" s="19">
        <v>11</v>
      </c>
      <c r="BR39" s="19">
        <v>12</v>
      </c>
      <c r="BS39" s="19">
        <v>11</v>
      </c>
      <c r="BT39" s="19">
        <v>11</v>
      </c>
      <c r="BU39" s="19">
        <v>17</v>
      </c>
      <c r="BV39" s="19">
        <v>11</v>
      </c>
      <c r="BW39" s="19">
        <v>15</v>
      </c>
      <c r="BX39" s="19">
        <v>17</v>
      </c>
      <c r="BY39" s="19">
        <v>10</v>
      </c>
      <c r="BZ39" s="19">
        <v>13</v>
      </c>
      <c r="CA39" s="19">
        <v>14</v>
      </c>
      <c r="CB39" s="19">
        <v>15</v>
      </c>
      <c r="CC39" s="19">
        <v>11</v>
      </c>
      <c r="CD39" s="19">
        <v>14</v>
      </c>
      <c r="CE39" s="19">
        <v>10</v>
      </c>
      <c r="CF39" s="19">
        <v>13</v>
      </c>
      <c r="CG39" s="19">
        <v>12</v>
      </c>
      <c r="CH39" s="19">
        <v>16</v>
      </c>
      <c r="CI39" s="19">
        <v>10</v>
      </c>
      <c r="CJ39" s="19">
        <v>9</v>
      </c>
      <c r="CK39" s="19">
        <v>10</v>
      </c>
      <c r="CL39" s="19">
        <v>8</v>
      </c>
      <c r="CM39" s="19">
        <v>8</v>
      </c>
      <c r="CN39" s="19">
        <v>12</v>
      </c>
      <c r="CO39" s="19">
        <v>9</v>
      </c>
      <c r="CP39" s="19">
        <v>12</v>
      </c>
      <c r="CQ39" s="19">
        <v>6</v>
      </c>
      <c r="CR39" s="19">
        <v>6</v>
      </c>
      <c r="CS39" s="19">
        <v>5</v>
      </c>
      <c r="CT39" s="19">
        <v>4</v>
      </c>
      <c r="CU39" s="19">
        <v>3</v>
      </c>
      <c r="CV39" s="19">
        <v>5</v>
      </c>
      <c r="CW39" s="19">
        <v>4</v>
      </c>
      <c r="CX39" s="19">
        <v>2</v>
      </c>
      <c r="CY39" s="19">
        <v>3</v>
      </c>
      <c r="CZ39" s="19">
        <v>5</v>
      </c>
      <c r="DA39" s="19">
        <v>2</v>
      </c>
      <c r="DB39" s="19">
        <v>4</v>
      </c>
      <c r="DC39" s="19">
        <v>2</v>
      </c>
      <c r="DD39" s="19">
        <v>0</v>
      </c>
      <c r="DE39" s="19">
        <v>3</v>
      </c>
      <c r="DF39" s="19">
        <v>3</v>
      </c>
      <c r="DG39" s="19">
        <v>2</v>
      </c>
      <c r="DH39" s="19">
        <v>1</v>
      </c>
      <c r="DI39" s="19">
        <v>4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C39" s="209">
        <f t="shared" si="15"/>
        <v>7.3146292585170336</v>
      </c>
      <c r="ED39" s="78">
        <f t="shared" si="16"/>
        <v>13.126252505010019</v>
      </c>
      <c r="EE39" s="78">
        <f t="shared" si="17"/>
        <v>67.234468937875761</v>
      </c>
      <c r="EF39" s="78">
        <f t="shared" si="18"/>
        <v>12.324649298597194</v>
      </c>
    </row>
    <row r="40" spans="1:136">
      <c r="A40" s="17">
        <v>4803</v>
      </c>
      <c r="B40" s="17" t="s">
        <v>193</v>
      </c>
      <c r="C40" s="43">
        <f t="shared" si="0"/>
        <v>4</v>
      </c>
      <c r="D40" s="210">
        <f t="shared" si="1"/>
        <v>1.9607843137254901</v>
      </c>
      <c r="E40" s="43">
        <f t="shared" si="2"/>
        <v>12</v>
      </c>
      <c r="F40" s="210">
        <f t="shared" si="3"/>
        <v>5.8823529411764701</v>
      </c>
      <c r="G40" s="43">
        <f t="shared" si="4"/>
        <v>25</v>
      </c>
      <c r="H40" s="210">
        <f t="shared" si="5"/>
        <v>12.254901960784313</v>
      </c>
      <c r="I40" s="43">
        <f t="shared" si="6"/>
        <v>27</v>
      </c>
      <c r="J40" s="210">
        <f t="shared" si="7"/>
        <v>13.23529411764706</v>
      </c>
      <c r="K40" s="43">
        <f t="shared" si="8"/>
        <v>114</v>
      </c>
      <c r="L40" s="210">
        <f t="shared" si="9"/>
        <v>55.882352941176471</v>
      </c>
      <c r="M40" s="43">
        <f t="shared" si="10"/>
        <v>17</v>
      </c>
      <c r="N40" s="210">
        <f t="shared" si="11"/>
        <v>8.3333333333333321</v>
      </c>
      <c r="O40" s="43">
        <f t="shared" si="12"/>
        <v>5</v>
      </c>
      <c r="P40" s="210">
        <f t="shared" si="13"/>
        <v>2.4509803921568629</v>
      </c>
      <c r="Q40" s="43">
        <f t="shared" si="14"/>
        <v>204</v>
      </c>
      <c r="S40" s="29">
        <v>4803</v>
      </c>
      <c r="T40" s="29" t="s">
        <v>193</v>
      </c>
      <c r="U40" s="19">
        <v>204</v>
      </c>
      <c r="V40" s="19">
        <v>4</v>
      </c>
      <c r="W40" s="19">
        <v>1</v>
      </c>
      <c r="X40" s="19">
        <v>2</v>
      </c>
      <c r="Y40" s="19">
        <v>4</v>
      </c>
      <c r="Z40" s="19">
        <v>1</v>
      </c>
      <c r="AA40" s="19">
        <v>4</v>
      </c>
      <c r="AB40" s="19">
        <v>3</v>
      </c>
      <c r="AC40" s="19">
        <v>1</v>
      </c>
      <c r="AD40" s="19">
        <v>1</v>
      </c>
      <c r="AE40" s="19">
        <v>2</v>
      </c>
      <c r="AF40" s="19">
        <v>3</v>
      </c>
      <c r="AG40" s="19">
        <v>3</v>
      </c>
      <c r="AH40" s="19">
        <v>4</v>
      </c>
      <c r="AI40" s="19">
        <v>3</v>
      </c>
      <c r="AJ40" s="19">
        <v>2</v>
      </c>
      <c r="AK40" s="19">
        <v>3</v>
      </c>
      <c r="AL40" s="19">
        <v>5</v>
      </c>
      <c r="AM40" s="19">
        <v>0</v>
      </c>
      <c r="AN40" s="19">
        <v>1</v>
      </c>
      <c r="AO40" s="19">
        <v>2</v>
      </c>
      <c r="AP40" s="19">
        <v>1</v>
      </c>
      <c r="AQ40" s="19">
        <v>5</v>
      </c>
      <c r="AR40" s="19">
        <v>3</v>
      </c>
      <c r="AS40" s="19">
        <v>2</v>
      </c>
      <c r="AT40" s="19">
        <v>5</v>
      </c>
      <c r="AU40" s="19">
        <v>3</v>
      </c>
      <c r="AV40" s="19">
        <v>6</v>
      </c>
      <c r="AW40" s="19">
        <v>1</v>
      </c>
      <c r="AX40" s="19">
        <v>3</v>
      </c>
      <c r="AY40" s="19">
        <v>1</v>
      </c>
      <c r="AZ40" s="19">
        <v>0</v>
      </c>
      <c r="BA40" s="19">
        <v>3</v>
      </c>
      <c r="BB40" s="19">
        <v>2</v>
      </c>
      <c r="BC40" s="19">
        <v>2</v>
      </c>
      <c r="BD40" s="19">
        <v>4</v>
      </c>
      <c r="BE40" s="19">
        <v>1</v>
      </c>
      <c r="BF40" s="19">
        <v>3</v>
      </c>
      <c r="BG40" s="19">
        <v>4</v>
      </c>
      <c r="BH40" s="19">
        <v>0</v>
      </c>
      <c r="BI40" s="19">
        <v>1</v>
      </c>
      <c r="BJ40" s="19">
        <v>2</v>
      </c>
      <c r="BK40" s="19">
        <v>3</v>
      </c>
      <c r="BL40" s="19">
        <v>3</v>
      </c>
      <c r="BM40" s="19">
        <v>1</v>
      </c>
      <c r="BN40" s="19">
        <v>4</v>
      </c>
      <c r="BO40" s="19">
        <v>3</v>
      </c>
      <c r="BP40" s="19">
        <v>1</v>
      </c>
      <c r="BQ40" s="19">
        <v>2</v>
      </c>
      <c r="BR40" s="19">
        <v>5</v>
      </c>
      <c r="BS40" s="19">
        <v>5</v>
      </c>
      <c r="BT40" s="19">
        <v>2</v>
      </c>
      <c r="BU40" s="19">
        <v>2</v>
      </c>
      <c r="BV40" s="19">
        <v>3</v>
      </c>
      <c r="BW40" s="19">
        <v>2</v>
      </c>
      <c r="BX40" s="19">
        <v>4</v>
      </c>
      <c r="BY40" s="19">
        <v>2</v>
      </c>
      <c r="BZ40" s="19">
        <v>4</v>
      </c>
      <c r="CA40" s="19">
        <v>2</v>
      </c>
      <c r="CB40" s="19">
        <v>9</v>
      </c>
      <c r="CC40" s="19">
        <v>5</v>
      </c>
      <c r="CD40" s="19">
        <v>2</v>
      </c>
      <c r="CE40" s="19">
        <v>2</v>
      </c>
      <c r="CF40" s="19">
        <v>4</v>
      </c>
      <c r="CG40" s="19">
        <v>3</v>
      </c>
      <c r="CH40" s="19">
        <v>2</v>
      </c>
      <c r="CI40" s="19">
        <v>3</v>
      </c>
      <c r="CJ40" s="19">
        <v>3</v>
      </c>
      <c r="CK40" s="19">
        <v>1</v>
      </c>
      <c r="CL40" s="19">
        <v>3</v>
      </c>
      <c r="CM40" s="19">
        <v>1</v>
      </c>
      <c r="CN40" s="19">
        <v>2</v>
      </c>
      <c r="CO40" s="19">
        <v>1</v>
      </c>
      <c r="CP40" s="19">
        <v>1</v>
      </c>
      <c r="CQ40" s="19">
        <v>3</v>
      </c>
      <c r="CR40" s="19">
        <v>0</v>
      </c>
      <c r="CS40" s="19">
        <v>2</v>
      </c>
      <c r="CT40" s="19">
        <v>0</v>
      </c>
      <c r="CU40" s="19">
        <v>2</v>
      </c>
      <c r="CV40" s="19">
        <v>1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1</v>
      </c>
      <c r="DH40" s="19">
        <v>1</v>
      </c>
      <c r="DI40" s="19">
        <v>1</v>
      </c>
      <c r="DJ40" s="19">
        <v>0</v>
      </c>
      <c r="DK40" s="19">
        <v>1</v>
      </c>
      <c r="DL40" s="19">
        <v>0</v>
      </c>
      <c r="DM40" s="19">
        <v>1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C40" s="209">
        <f t="shared" si="15"/>
        <v>7.8431372549019605</v>
      </c>
      <c r="ED40" s="78">
        <f t="shared" si="16"/>
        <v>12.254901960784313</v>
      </c>
      <c r="EE40" s="78">
        <f t="shared" si="17"/>
        <v>69.117647058823536</v>
      </c>
      <c r="EF40" s="78">
        <f t="shared" si="18"/>
        <v>10.784313725490195</v>
      </c>
    </row>
    <row r="41" spans="1:136">
      <c r="A41" s="17">
        <v>4901</v>
      </c>
      <c r="B41" s="47" t="s">
        <v>194</v>
      </c>
      <c r="C41" s="46">
        <f t="shared" si="0"/>
        <v>0</v>
      </c>
      <c r="D41" s="208">
        <f t="shared" si="1"/>
        <v>0</v>
      </c>
      <c r="E41" s="46">
        <f t="shared" si="2"/>
        <v>0</v>
      </c>
      <c r="F41" s="208">
        <f t="shared" si="3"/>
        <v>0</v>
      </c>
      <c r="G41" s="46">
        <f t="shared" si="4"/>
        <v>1</v>
      </c>
      <c r="H41" s="208">
        <f t="shared" si="5"/>
        <v>2.5</v>
      </c>
      <c r="I41" s="46">
        <f t="shared" si="6"/>
        <v>2</v>
      </c>
      <c r="J41" s="208">
        <f t="shared" si="7"/>
        <v>5</v>
      </c>
      <c r="K41" s="46">
        <f t="shared" si="8"/>
        <v>20</v>
      </c>
      <c r="L41" s="208">
        <f t="shared" si="9"/>
        <v>50</v>
      </c>
      <c r="M41" s="46">
        <f t="shared" si="10"/>
        <v>13</v>
      </c>
      <c r="N41" s="208">
        <f t="shared" si="11"/>
        <v>32.5</v>
      </c>
      <c r="O41" s="46">
        <f t="shared" si="12"/>
        <v>4</v>
      </c>
      <c r="P41" s="208">
        <f t="shared" si="13"/>
        <v>10</v>
      </c>
      <c r="Q41" s="46">
        <f t="shared" si="14"/>
        <v>40</v>
      </c>
      <c r="S41" s="29">
        <v>4901</v>
      </c>
      <c r="T41" s="29" t="s">
        <v>194</v>
      </c>
      <c r="U41" s="19">
        <v>40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1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1</v>
      </c>
      <c r="AO41" s="19">
        <v>0</v>
      </c>
      <c r="AP41" s="19">
        <v>0</v>
      </c>
      <c r="AQ41" s="19">
        <v>1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2</v>
      </c>
      <c r="AX41" s="19">
        <v>1</v>
      </c>
      <c r="AY41" s="19">
        <v>1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</v>
      </c>
      <c r="BH41" s="19">
        <v>0</v>
      </c>
      <c r="BI41" s="19">
        <v>1</v>
      </c>
      <c r="BJ41" s="19">
        <v>0</v>
      </c>
      <c r="BK41" s="19">
        <v>0</v>
      </c>
      <c r="BL41" s="19">
        <v>1</v>
      </c>
      <c r="BM41" s="19">
        <v>0</v>
      </c>
      <c r="BN41" s="19">
        <v>1</v>
      </c>
      <c r="BO41" s="19">
        <v>0</v>
      </c>
      <c r="BP41" s="19">
        <v>0</v>
      </c>
      <c r="BQ41" s="19">
        <v>1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1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1</v>
      </c>
      <c r="CE41" s="19">
        <v>3</v>
      </c>
      <c r="CF41" s="19">
        <v>2</v>
      </c>
      <c r="CG41" s="19">
        <v>1</v>
      </c>
      <c r="CH41" s="19">
        <v>0</v>
      </c>
      <c r="CI41" s="19">
        <v>1</v>
      </c>
      <c r="CJ41" s="19">
        <v>1</v>
      </c>
      <c r="CK41" s="19">
        <v>3</v>
      </c>
      <c r="CL41" s="19">
        <v>3</v>
      </c>
      <c r="CM41" s="19">
        <v>1</v>
      </c>
      <c r="CN41" s="19">
        <v>0</v>
      </c>
      <c r="CO41" s="19">
        <v>0</v>
      </c>
      <c r="CP41" s="19">
        <v>1</v>
      </c>
      <c r="CQ41" s="19">
        <v>0</v>
      </c>
      <c r="CR41" s="19">
        <v>2</v>
      </c>
      <c r="CS41" s="19">
        <v>1</v>
      </c>
      <c r="CT41" s="19">
        <v>0</v>
      </c>
      <c r="CU41" s="19">
        <v>1</v>
      </c>
      <c r="CV41" s="19">
        <v>0</v>
      </c>
      <c r="CW41" s="19">
        <v>1</v>
      </c>
      <c r="CX41" s="19">
        <v>2</v>
      </c>
      <c r="CY41" s="19">
        <v>0</v>
      </c>
      <c r="CZ41" s="19">
        <v>0</v>
      </c>
      <c r="DA41" s="19">
        <v>0</v>
      </c>
      <c r="DB41" s="19">
        <v>1</v>
      </c>
      <c r="DC41" s="19">
        <v>0</v>
      </c>
      <c r="DD41" s="19">
        <v>1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C41" s="209">
        <f t="shared" si="15"/>
        <v>0</v>
      </c>
      <c r="ED41" s="78">
        <f t="shared" si="16"/>
        <v>2.5</v>
      </c>
      <c r="EE41" s="78">
        <f t="shared" si="17"/>
        <v>55</v>
      </c>
      <c r="EF41" s="78">
        <f t="shared" si="18"/>
        <v>42.5</v>
      </c>
    </row>
    <row r="42" spans="1:136">
      <c r="A42" s="17">
        <v>4902</v>
      </c>
      <c r="B42" s="17" t="s">
        <v>195</v>
      </c>
      <c r="C42" s="43">
        <f t="shared" si="0"/>
        <v>0</v>
      </c>
      <c r="D42" s="210">
        <f t="shared" si="1"/>
        <v>0</v>
      </c>
      <c r="E42" s="43">
        <f t="shared" si="2"/>
        <v>5</v>
      </c>
      <c r="F42" s="210">
        <f t="shared" si="3"/>
        <v>4.8543689320388346</v>
      </c>
      <c r="G42" s="43">
        <f t="shared" si="4"/>
        <v>7</v>
      </c>
      <c r="H42" s="210">
        <f t="shared" si="5"/>
        <v>6.7961165048543686</v>
      </c>
      <c r="I42" s="43">
        <f t="shared" si="6"/>
        <v>12</v>
      </c>
      <c r="J42" s="210">
        <f t="shared" si="7"/>
        <v>11.650485436893204</v>
      </c>
      <c r="K42" s="43">
        <f t="shared" si="8"/>
        <v>58</v>
      </c>
      <c r="L42" s="210">
        <f t="shared" si="9"/>
        <v>56.310679611650485</v>
      </c>
      <c r="M42" s="43">
        <f t="shared" si="10"/>
        <v>19</v>
      </c>
      <c r="N42" s="210">
        <f t="shared" si="11"/>
        <v>18.446601941747574</v>
      </c>
      <c r="O42" s="43">
        <f t="shared" si="12"/>
        <v>2</v>
      </c>
      <c r="P42" s="210">
        <f t="shared" si="13"/>
        <v>1.9417475728155338</v>
      </c>
      <c r="Q42" s="43">
        <f t="shared" si="14"/>
        <v>103</v>
      </c>
      <c r="S42" s="29">
        <v>4902</v>
      </c>
      <c r="T42" s="29" t="s">
        <v>195</v>
      </c>
      <c r="U42" s="19">
        <v>103</v>
      </c>
      <c r="V42" s="19">
        <v>0</v>
      </c>
      <c r="W42" s="19">
        <v>0</v>
      </c>
      <c r="X42" s="19">
        <v>1</v>
      </c>
      <c r="Y42" s="19">
        <v>0</v>
      </c>
      <c r="Z42" s="19">
        <v>2</v>
      </c>
      <c r="AA42" s="19">
        <v>2</v>
      </c>
      <c r="AB42" s="19">
        <v>3</v>
      </c>
      <c r="AC42" s="19">
        <v>0</v>
      </c>
      <c r="AD42" s="19">
        <v>0</v>
      </c>
      <c r="AE42" s="19">
        <v>0</v>
      </c>
      <c r="AF42" s="19">
        <v>2</v>
      </c>
      <c r="AG42" s="19">
        <v>1</v>
      </c>
      <c r="AH42" s="19">
        <v>0</v>
      </c>
      <c r="AI42" s="19">
        <v>0</v>
      </c>
      <c r="AJ42" s="19">
        <v>1</v>
      </c>
      <c r="AK42" s="19">
        <v>0</v>
      </c>
      <c r="AL42" s="19">
        <v>1</v>
      </c>
      <c r="AM42" s="19">
        <v>0</v>
      </c>
      <c r="AN42" s="19">
        <v>1</v>
      </c>
      <c r="AO42" s="19">
        <v>3</v>
      </c>
      <c r="AP42" s="19">
        <v>4</v>
      </c>
      <c r="AQ42" s="19">
        <v>1</v>
      </c>
      <c r="AR42" s="19">
        <v>0</v>
      </c>
      <c r="AS42" s="19">
        <v>0</v>
      </c>
      <c r="AT42" s="19">
        <v>1</v>
      </c>
      <c r="AU42" s="19">
        <v>1</v>
      </c>
      <c r="AV42" s="19">
        <v>0</v>
      </c>
      <c r="AW42" s="19">
        <v>0</v>
      </c>
      <c r="AX42" s="19">
        <v>0</v>
      </c>
      <c r="AY42" s="19">
        <v>1</v>
      </c>
      <c r="AZ42" s="19">
        <v>2</v>
      </c>
      <c r="BA42" s="19">
        <v>1</v>
      </c>
      <c r="BB42" s="19">
        <v>2</v>
      </c>
      <c r="BC42" s="19">
        <v>0</v>
      </c>
      <c r="BD42" s="19">
        <v>2</v>
      </c>
      <c r="BE42" s="19">
        <v>0</v>
      </c>
      <c r="BF42" s="19">
        <v>1</v>
      </c>
      <c r="BG42" s="19">
        <v>3</v>
      </c>
      <c r="BH42" s="19">
        <v>1</v>
      </c>
      <c r="BI42" s="19">
        <v>1</v>
      </c>
      <c r="BJ42" s="19">
        <v>4</v>
      </c>
      <c r="BK42" s="19">
        <v>2</v>
      </c>
      <c r="BL42" s="19">
        <v>0</v>
      </c>
      <c r="BM42" s="19">
        <v>1</v>
      </c>
      <c r="BN42" s="19">
        <v>0</v>
      </c>
      <c r="BO42" s="19">
        <v>3</v>
      </c>
      <c r="BP42" s="19">
        <v>1</v>
      </c>
      <c r="BQ42" s="19">
        <v>0</v>
      </c>
      <c r="BR42" s="19">
        <v>1</v>
      </c>
      <c r="BS42" s="19">
        <v>1</v>
      </c>
      <c r="BT42" s="19">
        <v>1</v>
      </c>
      <c r="BU42" s="19">
        <v>0</v>
      </c>
      <c r="BV42" s="19">
        <v>1</v>
      </c>
      <c r="BW42" s="19">
        <v>0</v>
      </c>
      <c r="BX42" s="19">
        <v>3</v>
      </c>
      <c r="BY42" s="19">
        <v>0</v>
      </c>
      <c r="BZ42" s="19">
        <v>2</v>
      </c>
      <c r="CA42" s="19">
        <v>0</v>
      </c>
      <c r="CB42" s="19">
        <v>1</v>
      </c>
      <c r="CC42" s="19">
        <v>1</v>
      </c>
      <c r="CD42" s="19">
        <v>2</v>
      </c>
      <c r="CE42" s="19">
        <v>2</v>
      </c>
      <c r="CF42" s="19">
        <v>2</v>
      </c>
      <c r="CG42" s="19">
        <v>3</v>
      </c>
      <c r="CH42" s="19">
        <v>5</v>
      </c>
      <c r="CI42" s="19">
        <v>3</v>
      </c>
      <c r="CJ42" s="19">
        <v>5</v>
      </c>
      <c r="CK42" s="19">
        <v>3</v>
      </c>
      <c r="CL42" s="19">
        <v>4</v>
      </c>
      <c r="CM42" s="19">
        <v>0</v>
      </c>
      <c r="CN42" s="19">
        <v>2</v>
      </c>
      <c r="CO42" s="19">
        <v>4</v>
      </c>
      <c r="CP42" s="19">
        <v>2</v>
      </c>
      <c r="CQ42" s="19">
        <v>2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2</v>
      </c>
      <c r="CX42" s="19">
        <v>1</v>
      </c>
      <c r="CY42" s="19">
        <v>0</v>
      </c>
      <c r="CZ42" s="19">
        <v>0</v>
      </c>
      <c r="DA42" s="19">
        <v>0</v>
      </c>
      <c r="DB42" s="19">
        <v>0</v>
      </c>
      <c r="DC42" s="19">
        <v>1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C42" s="209">
        <f t="shared" si="15"/>
        <v>4.8543689320388346</v>
      </c>
      <c r="ED42" s="78">
        <f t="shared" si="16"/>
        <v>6.7961165048543686</v>
      </c>
      <c r="EE42" s="78">
        <f t="shared" si="17"/>
        <v>67.961165048543691</v>
      </c>
      <c r="EF42" s="78">
        <f t="shared" si="18"/>
        <v>20.388349514563107</v>
      </c>
    </row>
    <row r="43" spans="1:136">
      <c r="A43" s="17">
        <v>4911</v>
      </c>
      <c r="B43" s="47" t="s">
        <v>196</v>
      </c>
      <c r="C43" s="46">
        <f t="shared" si="0"/>
        <v>3</v>
      </c>
      <c r="D43" s="208">
        <f t="shared" si="1"/>
        <v>0.66815144766146994</v>
      </c>
      <c r="E43" s="46">
        <f t="shared" si="2"/>
        <v>22</v>
      </c>
      <c r="F43" s="208">
        <f t="shared" si="3"/>
        <v>4.8997772828507795</v>
      </c>
      <c r="G43" s="46">
        <f t="shared" si="4"/>
        <v>48</v>
      </c>
      <c r="H43" s="208">
        <f t="shared" si="5"/>
        <v>10.690423162583519</v>
      </c>
      <c r="I43" s="46">
        <f t="shared" si="6"/>
        <v>65</v>
      </c>
      <c r="J43" s="208">
        <f t="shared" si="7"/>
        <v>14.476614699331849</v>
      </c>
      <c r="K43" s="46">
        <f t="shared" si="8"/>
        <v>237</v>
      </c>
      <c r="L43" s="208">
        <f t="shared" si="9"/>
        <v>52.783964365256118</v>
      </c>
      <c r="M43" s="46">
        <f t="shared" si="10"/>
        <v>40</v>
      </c>
      <c r="N43" s="208">
        <f t="shared" si="11"/>
        <v>8.908685968819599</v>
      </c>
      <c r="O43" s="46">
        <f t="shared" si="12"/>
        <v>34</v>
      </c>
      <c r="P43" s="208">
        <f t="shared" si="13"/>
        <v>7.5723830734966597</v>
      </c>
      <c r="Q43" s="46">
        <f t="shared" si="14"/>
        <v>449</v>
      </c>
      <c r="S43" s="29">
        <v>4911</v>
      </c>
      <c r="T43" s="29" t="s">
        <v>196</v>
      </c>
      <c r="U43" s="19">
        <v>449</v>
      </c>
      <c r="V43" s="19">
        <v>3</v>
      </c>
      <c r="W43" s="19">
        <v>7</v>
      </c>
      <c r="X43" s="19">
        <v>4</v>
      </c>
      <c r="Y43" s="19">
        <v>6</v>
      </c>
      <c r="Z43" s="19">
        <v>1</v>
      </c>
      <c r="AA43" s="19">
        <v>4</v>
      </c>
      <c r="AB43" s="19">
        <v>3</v>
      </c>
      <c r="AC43" s="19">
        <v>8</v>
      </c>
      <c r="AD43" s="19">
        <v>7</v>
      </c>
      <c r="AE43" s="19">
        <v>3</v>
      </c>
      <c r="AF43" s="19">
        <v>3</v>
      </c>
      <c r="AG43" s="19">
        <v>7</v>
      </c>
      <c r="AH43" s="19">
        <v>6</v>
      </c>
      <c r="AI43" s="19">
        <v>2</v>
      </c>
      <c r="AJ43" s="19">
        <v>0</v>
      </c>
      <c r="AK43" s="19">
        <v>9</v>
      </c>
      <c r="AL43" s="19">
        <v>4</v>
      </c>
      <c r="AM43" s="19">
        <v>5</v>
      </c>
      <c r="AN43" s="19">
        <v>6</v>
      </c>
      <c r="AO43" s="19">
        <v>5</v>
      </c>
      <c r="AP43" s="19">
        <v>12</v>
      </c>
      <c r="AQ43" s="19">
        <v>0</v>
      </c>
      <c r="AR43" s="19">
        <v>8</v>
      </c>
      <c r="AS43" s="19">
        <v>5</v>
      </c>
      <c r="AT43" s="19">
        <v>7</v>
      </c>
      <c r="AU43" s="19">
        <v>13</v>
      </c>
      <c r="AV43" s="19">
        <v>6</v>
      </c>
      <c r="AW43" s="19">
        <v>5</v>
      </c>
      <c r="AX43" s="19">
        <v>6</v>
      </c>
      <c r="AY43" s="19">
        <v>8</v>
      </c>
      <c r="AZ43" s="19">
        <v>9</v>
      </c>
      <c r="BA43" s="19">
        <v>3</v>
      </c>
      <c r="BB43" s="19">
        <v>2</v>
      </c>
      <c r="BC43" s="19">
        <v>4</v>
      </c>
      <c r="BD43" s="19">
        <v>3</v>
      </c>
      <c r="BE43" s="19">
        <v>4</v>
      </c>
      <c r="BF43" s="19">
        <v>5</v>
      </c>
      <c r="BG43" s="19">
        <v>7</v>
      </c>
      <c r="BH43" s="19">
        <v>5</v>
      </c>
      <c r="BI43" s="19">
        <v>2</v>
      </c>
      <c r="BJ43" s="19">
        <v>1</v>
      </c>
      <c r="BK43" s="19">
        <v>4</v>
      </c>
      <c r="BL43" s="19">
        <v>4</v>
      </c>
      <c r="BM43" s="19">
        <v>7</v>
      </c>
      <c r="BN43" s="19">
        <v>6</v>
      </c>
      <c r="BO43" s="19">
        <v>5</v>
      </c>
      <c r="BP43" s="19">
        <v>3</v>
      </c>
      <c r="BQ43" s="19">
        <v>6</v>
      </c>
      <c r="BR43" s="19">
        <v>2</v>
      </c>
      <c r="BS43" s="19">
        <v>6</v>
      </c>
      <c r="BT43" s="19">
        <v>5</v>
      </c>
      <c r="BU43" s="19">
        <v>3</v>
      </c>
      <c r="BV43" s="19">
        <v>4</v>
      </c>
      <c r="BW43" s="19">
        <v>9</v>
      </c>
      <c r="BX43" s="19">
        <v>4</v>
      </c>
      <c r="BY43" s="19">
        <v>8</v>
      </c>
      <c r="BZ43" s="19">
        <v>12</v>
      </c>
      <c r="CA43" s="19">
        <v>7</v>
      </c>
      <c r="CB43" s="19">
        <v>10</v>
      </c>
      <c r="CC43" s="19">
        <v>11</v>
      </c>
      <c r="CD43" s="19">
        <v>8</v>
      </c>
      <c r="CE43" s="19">
        <v>6</v>
      </c>
      <c r="CF43" s="19">
        <v>4</v>
      </c>
      <c r="CG43" s="19">
        <v>12</v>
      </c>
      <c r="CH43" s="19">
        <v>7</v>
      </c>
      <c r="CI43" s="19">
        <v>7</v>
      </c>
      <c r="CJ43" s="19">
        <v>7</v>
      </c>
      <c r="CK43" s="19">
        <v>3</v>
      </c>
      <c r="CL43" s="19">
        <v>3</v>
      </c>
      <c r="CM43" s="19">
        <v>5</v>
      </c>
      <c r="CN43" s="19">
        <v>3</v>
      </c>
      <c r="CO43" s="19">
        <v>2</v>
      </c>
      <c r="CP43" s="19">
        <v>5</v>
      </c>
      <c r="CQ43" s="19">
        <v>3</v>
      </c>
      <c r="CR43" s="19">
        <v>2</v>
      </c>
      <c r="CS43" s="19">
        <v>2</v>
      </c>
      <c r="CT43" s="19">
        <v>4</v>
      </c>
      <c r="CU43" s="19">
        <v>2</v>
      </c>
      <c r="CV43" s="19">
        <v>4</v>
      </c>
      <c r="CW43" s="19">
        <v>2</v>
      </c>
      <c r="CX43" s="19">
        <v>1</v>
      </c>
      <c r="CY43" s="19">
        <v>3</v>
      </c>
      <c r="CZ43" s="19">
        <v>2</v>
      </c>
      <c r="DA43" s="19">
        <v>5</v>
      </c>
      <c r="DB43" s="19">
        <v>2</v>
      </c>
      <c r="DC43" s="19">
        <v>4</v>
      </c>
      <c r="DD43" s="19">
        <v>3</v>
      </c>
      <c r="DE43" s="19">
        <v>5</v>
      </c>
      <c r="DF43" s="19">
        <v>2</v>
      </c>
      <c r="DG43" s="19">
        <v>3</v>
      </c>
      <c r="DH43" s="19">
        <v>3</v>
      </c>
      <c r="DI43" s="19">
        <v>1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C43" s="209">
        <f t="shared" si="15"/>
        <v>5.5679287305122491</v>
      </c>
      <c r="ED43" s="78">
        <f t="shared" si="16"/>
        <v>10.690423162583519</v>
      </c>
      <c r="EE43" s="78">
        <f t="shared" si="17"/>
        <v>67.260579064587972</v>
      </c>
      <c r="EF43" s="78">
        <f t="shared" si="18"/>
        <v>16.481069042316257</v>
      </c>
    </row>
    <row r="44" spans="1:136">
      <c r="A44" s="17"/>
      <c r="B44" s="211" t="s">
        <v>279</v>
      </c>
      <c r="C44" s="57">
        <f>SUM(C35:C43)</f>
        <v>79</v>
      </c>
      <c r="D44" s="212">
        <f t="shared" si="1"/>
        <v>1.1185048846099392</v>
      </c>
      <c r="E44" s="57">
        <f t="shared" ref="E44:Q44" si="22">SUM(E35:E43)</f>
        <v>407</v>
      </c>
      <c r="F44" s="212">
        <f t="shared" si="3"/>
        <v>5.7624238991929779</v>
      </c>
      <c r="G44" s="57">
        <f t="shared" si="22"/>
        <v>904</v>
      </c>
      <c r="H44" s="212">
        <f t="shared" si="5"/>
        <v>12.79909386946057</v>
      </c>
      <c r="I44" s="57">
        <f t="shared" si="22"/>
        <v>950</v>
      </c>
      <c r="J44" s="212">
        <f t="shared" si="7"/>
        <v>13.450375194676484</v>
      </c>
      <c r="K44" s="57">
        <f t="shared" si="22"/>
        <v>3754</v>
      </c>
      <c r="L44" s="212">
        <f t="shared" si="9"/>
        <v>53.150219453490024</v>
      </c>
      <c r="M44" s="57">
        <f t="shared" si="22"/>
        <v>667</v>
      </c>
      <c r="N44" s="212">
        <f t="shared" si="11"/>
        <v>9.4435792156307521</v>
      </c>
      <c r="O44" s="57">
        <f t="shared" si="22"/>
        <v>302</v>
      </c>
      <c r="P44" s="212">
        <f t="shared" si="13"/>
        <v>4.2758034829392608</v>
      </c>
      <c r="Q44" s="57">
        <f t="shared" si="22"/>
        <v>7063</v>
      </c>
      <c r="S44" s="29"/>
      <c r="T44" s="2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C44" s="209"/>
      <c r="ED44" s="78"/>
      <c r="EE44" s="78"/>
      <c r="EF44" s="78"/>
    </row>
    <row r="45" spans="1:136">
      <c r="A45" s="17"/>
      <c r="B45" s="17"/>
      <c r="C45" s="43"/>
      <c r="D45" s="210"/>
      <c r="E45" s="43"/>
      <c r="F45" s="210"/>
      <c r="G45" s="43"/>
      <c r="H45" s="210"/>
      <c r="I45" s="43"/>
      <c r="J45" s="210"/>
      <c r="K45" s="43"/>
      <c r="L45" s="210"/>
      <c r="M45" s="43"/>
      <c r="N45" s="210"/>
      <c r="O45" s="43"/>
      <c r="P45" s="210"/>
      <c r="Q45" s="43"/>
      <c r="S45" s="29"/>
      <c r="T45" s="2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C45" s="209"/>
      <c r="ED45" s="78"/>
      <c r="EE45" s="78"/>
      <c r="EF45" s="78"/>
    </row>
    <row r="46" spans="1:136">
      <c r="A46" s="17">
        <v>5200</v>
      </c>
      <c r="B46" s="47" t="s">
        <v>197</v>
      </c>
      <c r="C46" s="46">
        <f t="shared" si="0"/>
        <v>42</v>
      </c>
      <c r="D46" s="208">
        <f t="shared" si="1"/>
        <v>1.0521042084168337</v>
      </c>
      <c r="E46" s="46">
        <f t="shared" si="2"/>
        <v>251</v>
      </c>
      <c r="F46" s="208">
        <f t="shared" si="3"/>
        <v>6.2875751503006008</v>
      </c>
      <c r="G46" s="46">
        <f t="shared" si="4"/>
        <v>489</v>
      </c>
      <c r="H46" s="208">
        <f t="shared" si="5"/>
        <v>12.249498997995993</v>
      </c>
      <c r="I46" s="46">
        <f t="shared" si="6"/>
        <v>569</v>
      </c>
      <c r="J46" s="208">
        <f t="shared" si="7"/>
        <v>14.253507014028056</v>
      </c>
      <c r="K46" s="46">
        <f t="shared" si="8"/>
        <v>2023</v>
      </c>
      <c r="L46" s="208">
        <f t="shared" si="9"/>
        <v>50.676352705410821</v>
      </c>
      <c r="M46" s="46">
        <f t="shared" si="10"/>
        <v>422</v>
      </c>
      <c r="N46" s="208">
        <f t="shared" si="11"/>
        <v>10.571142284569138</v>
      </c>
      <c r="O46" s="46">
        <f t="shared" si="12"/>
        <v>196</v>
      </c>
      <c r="P46" s="208">
        <f t="shared" si="13"/>
        <v>4.9098196392785569</v>
      </c>
      <c r="Q46" s="46">
        <f t="shared" si="14"/>
        <v>3992</v>
      </c>
      <c r="S46" s="29">
        <v>5200</v>
      </c>
      <c r="T46" s="29" t="s">
        <v>197</v>
      </c>
      <c r="U46" s="19">
        <v>3992</v>
      </c>
      <c r="V46" s="19">
        <v>42</v>
      </c>
      <c r="W46" s="19">
        <v>49</v>
      </c>
      <c r="X46" s="19">
        <v>44</v>
      </c>
      <c r="Y46" s="19">
        <v>50</v>
      </c>
      <c r="Z46" s="19">
        <v>58</v>
      </c>
      <c r="AA46" s="19">
        <v>50</v>
      </c>
      <c r="AB46" s="19">
        <v>60</v>
      </c>
      <c r="AC46" s="19">
        <v>32</v>
      </c>
      <c r="AD46" s="19">
        <v>56</v>
      </c>
      <c r="AE46" s="19">
        <v>40</v>
      </c>
      <c r="AF46" s="19">
        <v>49</v>
      </c>
      <c r="AG46" s="19">
        <v>43</v>
      </c>
      <c r="AH46" s="19">
        <v>49</v>
      </c>
      <c r="AI46" s="19">
        <v>63</v>
      </c>
      <c r="AJ46" s="19">
        <v>52</v>
      </c>
      <c r="AK46" s="19">
        <v>45</v>
      </c>
      <c r="AL46" s="19">
        <v>54</v>
      </c>
      <c r="AM46" s="19">
        <v>54</v>
      </c>
      <c r="AN46" s="19">
        <v>63</v>
      </c>
      <c r="AO46" s="19">
        <v>69</v>
      </c>
      <c r="AP46" s="19">
        <v>49</v>
      </c>
      <c r="AQ46" s="19">
        <v>52</v>
      </c>
      <c r="AR46" s="19">
        <v>59</v>
      </c>
      <c r="AS46" s="19">
        <v>56</v>
      </c>
      <c r="AT46" s="19">
        <v>58</v>
      </c>
      <c r="AU46" s="19">
        <v>55</v>
      </c>
      <c r="AV46" s="19">
        <v>69</v>
      </c>
      <c r="AW46" s="19">
        <v>61</v>
      </c>
      <c r="AX46" s="19">
        <v>64</v>
      </c>
      <c r="AY46" s="19">
        <v>40</v>
      </c>
      <c r="AZ46" s="19">
        <v>40</v>
      </c>
      <c r="BA46" s="19">
        <v>43</v>
      </c>
      <c r="BB46" s="19">
        <v>41</v>
      </c>
      <c r="BC46" s="19">
        <v>47</v>
      </c>
      <c r="BD46" s="19">
        <v>42</v>
      </c>
      <c r="BE46" s="19">
        <v>34</v>
      </c>
      <c r="BF46" s="19">
        <v>49</v>
      </c>
      <c r="BG46" s="19">
        <v>58</v>
      </c>
      <c r="BH46" s="19">
        <v>43</v>
      </c>
      <c r="BI46" s="19">
        <v>47</v>
      </c>
      <c r="BJ46" s="19">
        <v>46</v>
      </c>
      <c r="BK46" s="19">
        <v>44</v>
      </c>
      <c r="BL46" s="19">
        <v>40</v>
      </c>
      <c r="BM46" s="19">
        <v>46</v>
      </c>
      <c r="BN46" s="19">
        <v>43</v>
      </c>
      <c r="BO46" s="19">
        <v>57</v>
      </c>
      <c r="BP46" s="19">
        <v>54</v>
      </c>
      <c r="BQ46" s="19">
        <v>40</v>
      </c>
      <c r="BR46" s="19">
        <v>48</v>
      </c>
      <c r="BS46" s="19">
        <v>51</v>
      </c>
      <c r="BT46" s="19">
        <v>57</v>
      </c>
      <c r="BU46" s="19">
        <v>46</v>
      </c>
      <c r="BV46" s="19">
        <v>49</v>
      </c>
      <c r="BW46" s="19">
        <v>54</v>
      </c>
      <c r="BX46" s="19">
        <v>52</v>
      </c>
      <c r="BY46" s="19">
        <v>66</v>
      </c>
      <c r="BZ46" s="19">
        <v>41</v>
      </c>
      <c r="CA46" s="19">
        <v>52</v>
      </c>
      <c r="CB46" s="19">
        <v>62</v>
      </c>
      <c r="CC46" s="19">
        <v>50</v>
      </c>
      <c r="CD46" s="19">
        <v>47</v>
      </c>
      <c r="CE46" s="19">
        <v>67</v>
      </c>
      <c r="CF46" s="19">
        <v>50</v>
      </c>
      <c r="CG46" s="19">
        <v>46</v>
      </c>
      <c r="CH46" s="19">
        <v>43</v>
      </c>
      <c r="CI46" s="19">
        <v>47</v>
      </c>
      <c r="CJ46" s="19">
        <v>47</v>
      </c>
      <c r="CK46" s="19">
        <v>45</v>
      </c>
      <c r="CL46" s="19">
        <v>43</v>
      </c>
      <c r="CM46" s="19">
        <v>36</v>
      </c>
      <c r="CN46" s="19">
        <v>47</v>
      </c>
      <c r="CO46" s="19">
        <v>38</v>
      </c>
      <c r="CP46" s="19">
        <v>26</v>
      </c>
      <c r="CQ46" s="19">
        <v>37</v>
      </c>
      <c r="CR46" s="19">
        <v>33</v>
      </c>
      <c r="CS46" s="19">
        <v>27</v>
      </c>
      <c r="CT46" s="19">
        <v>24</v>
      </c>
      <c r="CU46" s="19">
        <v>24</v>
      </c>
      <c r="CV46" s="19">
        <v>23</v>
      </c>
      <c r="CW46" s="19">
        <v>19</v>
      </c>
      <c r="CX46" s="19">
        <v>19</v>
      </c>
      <c r="CY46" s="19">
        <v>25</v>
      </c>
      <c r="CZ46" s="19">
        <v>19</v>
      </c>
      <c r="DA46" s="19">
        <v>14</v>
      </c>
      <c r="DB46" s="19">
        <v>10</v>
      </c>
      <c r="DC46" s="19">
        <v>16</v>
      </c>
      <c r="DD46" s="19">
        <v>12</v>
      </c>
      <c r="DE46" s="19">
        <v>14</v>
      </c>
      <c r="DF46" s="19">
        <v>10</v>
      </c>
      <c r="DG46" s="19">
        <v>12</v>
      </c>
      <c r="DH46" s="19">
        <v>9</v>
      </c>
      <c r="DI46" s="19">
        <v>6</v>
      </c>
      <c r="DJ46" s="19">
        <v>7</v>
      </c>
      <c r="DK46" s="19">
        <v>7</v>
      </c>
      <c r="DL46" s="19">
        <v>3</v>
      </c>
      <c r="DM46" s="19">
        <v>6</v>
      </c>
      <c r="DN46" s="19">
        <v>1</v>
      </c>
      <c r="DO46" s="19">
        <v>3</v>
      </c>
      <c r="DP46" s="19">
        <v>0</v>
      </c>
      <c r="DQ46" s="19">
        <v>3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C46" s="209">
        <f t="shared" si="15"/>
        <v>7.3396793587174347</v>
      </c>
      <c r="ED46" s="78">
        <f t="shared" si="16"/>
        <v>12.249498997995993</v>
      </c>
      <c r="EE46" s="78">
        <f t="shared" si="17"/>
        <v>64.92985971943888</v>
      </c>
      <c r="EF46" s="78">
        <f t="shared" si="18"/>
        <v>15.480961923847694</v>
      </c>
    </row>
    <row r="47" spans="1:136">
      <c r="A47" s="17">
        <v>5508</v>
      </c>
      <c r="B47" s="17" t="s">
        <v>198</v>
      </c>
      <c r="C47" s="43">
        <f t="shared" si="0"/>
        <v>8</v>
      </c>
      <c r="D47" s="210">
        <f t="shared" si="1"/>
        <v>0.67739204064352243</v>
      </c>
      <c r="E47" s="43">
        <f t="shared" si="2"/>
        <v>63</v>
      </c>
      <c r="F47" s="210">
        <f t="shared" si="3"/>
        <v>5.3344623200677388</v>
      </c>
      <c r="G47" s="43">
        <f t="shared" si="4"/>
        <v>148</v>
      </c>
      <c r="H47" s="210">
        <f t="shared" si="5"/>
        <v>12.531752751905165</v>
      </c>
      <c r="I47" s="43">
        <f t="shared" si="6"/>
        <v>166</v>
      </c>
      <c r="J47" s="210">
        <f t="shared" si="7"/>
        <v>14.055884843353091</v>
      </c>
      <c r="K47" s="43">
        <f t="shared" si="8"/>
        <v>596</v>
      </c>
      <c r="L47" s="210">
        <f t="shared" si="9"/>
        <v>50.465707027942422</v>
      </c>
      <c r="M47" s="43">
        <f t="shared" si="10"/>
        <v>138</v>
      </c>
      <c r="N47" s="210">
        <f t="shared" si="11"/>
        <v>11.685012701100762</v>
      </c>
      <c r="O47" s="43">
        <f t="shared" si="12"/>
        <v>62</v>
      </c>
      <c r="P47" s="210">
        <f t="shared" si="13"/>
        <v>5.249788314987299</v>
      </c>
      <c r="Q47" s="43">
        <f t="shared" si="14"/>
        <v>1181</v>
      </c>
      <c r="S47" s="29">
        <v>5508</v>
      </c>
      <c r="T47" s="29" t="s">
        <v>198</v>
      </c>
      <c r="U47" s="19">
        <v>1181</v>
      </c>
      <c r="V47" s="19">
        <v>8</v>
      </c>
      <c r="W47" s="19">
        <v>14</v>
      </c>
      <c r="X47" s="19">
        <v>12</v>
      </c>
      <c r="Y47" s="19">
        <v>15</v>
      </c>
      <c r="Z47" s="19">
        <v>9</v>
      </c>
      <c r="AA47" s="19">
        <v>13</v>
      </c>
      <c r="AB47" s="19">
        <v>8</v>
      </c>
      <c r="AC47" s="19">
        <v>14</v>
      </c>
      <c r="AD47" s="19">
        <v>12</v>
      </c>
      <c r="AE47" s="19">
        <v>13</v>
      </c>
      <c r="AF47" s="19">
        <v>17</v>
      </c>
      <c r="AG47" s="19">
        <v>15</v>
      </c>
      <c r="AH47" s="19">
        <v>19</v>
      </c>
      <c r="AI47" s="19">
        <v>11</v>
      </c>
      <c r="AJ47" s="19">
        <v>26</v>
      </c>
      <c r="AK47" s="19">
        <v>13</v>
      </c>
      <c r="AL47" s="19">
        <v>14</v>
      </c>
      <c r="AM47" s="19">
        <v>8</v>
      </c>
      <c r="AN47" s="19">
        <v>16</v>
      </c>
      <c r="AO47" s="19">
        <v>24</v>
      </c>
      <c r="AP47" s="19">
        <v>26</v>
      </c>
      <c r="AQ47" s="19">
        <v>11</v>
      </c>
      <c r="AR47" s="19">
        <v>21</v>
      </c>
      <c r="AS47" s="19">
        <v>14</v>
      </c>
      <c r="AT47" s="19">
        <v>18</v>
      </c>
      <c r="AU47" s="19">
        <v>14</v>
      </c>
      <c r="AV47" s="19">
        <v>13</v>
      </c>
      <c r="AW47" s="19">
        <v>13</v>
      </c>
      <c r="AX47" s="19">
        <v>20</v>
      </c>
      <c r="AY47" s="19">
        <v>11</v>
      </c>
      <c r="AZ47" s="19">
        <v>18</v>
      </c>
      <c r="BA47" s="19">
        <v>16</v>
      </c>
      <c r="BB47" s="19">
        <v>8</v>
      </c>
      <c r="BC47" s="19">
        <v>8</v>
      </c>
      <c r="BD47" s="19">
        <v>15</v>
      </c>
      <c r="BE47" s="19">
        <v>8</v>
      </c>
      <c r="BF47" s="19">
        <v>18</v>
      </c>
      <c r="BG47" s="19">
        <v>14</v>
      </c>
      <c r="BH47" s="19">
        <v>11</v>
      </c>
      <c r="BI47" s="19">
        <v>17</v>
      </c>
      <c r="BJ47" s="19">
        <v>19</v>
      </c>
      <c r="BK47" s="19">
        <v>15</v>
      </c>
      <c r="BL47" s="19">
        <v>15</v>
      </c>
      <c r="BM47" s="19">
        <v>10</v>
      </c>
      <c r="BN47" s="19">
        <v>12</v>
      </c>
      <c r="BO47" s="19">
        <v>19</v>
      </c>
      <c r="BP47" s="19">
        <v>14</v>
      </c>
      <c r="BQ47" s="19">
        <v>11</v>
      </c>
      <c r="BR47" s="19">
        <v>12</v>
      </c>
      <c r="BS47" s="19">
        <v>18</v>
      </c>
      <c r="BT47" s="19">
        <v>11</v>
      </c>
      <c r="BU47" s="19">
        <v>13</v>
      </c>
      <c r="BV47" s="19">
        <v>11</v>
      </c>
      <c r="BW47" s="19">
        <v>16</v>
      </c>
      <c r="BX47" s="19">
        <v>20</v>
      </c>
      <c r="BY47" s="19">
        <v>15</v>
      </c>
      <c r="BZ47" s="19">
        <v>10</v>
      </c>
      <c r="CA47" s="19">
        <v>7</v>
      </c>
      <c r="CB47" s="19">
        <v>17</v>
      </c>
      <c r="CC47" s="19">
        <v>15</v>
      </c>
      <c r="CD47" s="19">
        <v>4</v>
      </c>
      <c r="CE47" s="19">
        <v>14</v>
      </c>
      <c r="CF47" s="19">
        <v>20</v>
      </c>
      <c r="CG47" s="19">
        <v>31</v>
      </c>
      <c r="CH47" s="19">
        <v>20</v>
      </c>
      <c r="CI47" s="19">
        <v>18</v>
      </c>
      <c r="CJ47" s="19">
        <v>19</v>
      </c>
      <c r="CK47" s="19">
        <v>16</v>
      </c>
      <c r="CL47" s="19">
        <v>15</v>
      </c>
      <c r="CM47" s="19">
        <v>19</v>
      </c>
      <c r="CN47" s="19">
        <v>9</v>
      </c>
      <c r="CO47" s="19">
        <v>11</v>
      </c>
      <c r="CP47" s="19">
        <v>10</v>
      </c>
      <c r="CQ47" s="19">
        <v>9</v>
      </c>
      <c r="CR47" s="19">
        <v>5</v>
      </c>
      <c r="CS47" s="19">
        <v>14</v>
      </c>
      <c r="CT47" s="19">
        <v>10</v>
      </c>
      <c r="CU47" s="19">
        <v>11</v>
      </c>
      <c r="CV47" s="19">
        <v>5</v>
      </c>
      <c r="CW47" s="19">
        <v>4</v>
      </c>
      <c r="CX47" s="19">
        <v>9</v>
      </c>
      <c r="CY47" s="19">
        <v>11</v>
      </c>
      <c r="CZ47" s="19">
        <v>3</v>
      </c>
      <c r="DA47" s="19">
        <v>3</v>
      </c>
      <c r="DB47" s="19">
        <v>4</v>
      </c>
      <c r="DC47" s="19">
        <v>7</v>
      </c>
      <c r="DD47" s="19">
        <v>5</v>
      </c>
      <c r="DE47" s="19">
        <v>6</v>
      </c>
      <c r="DF47" s="19">
        <v>4</v>
      </c>
      <c r="DG47" s="19">
        <v>4</v>
      </c>
      <c r="DH47" s="19">
        <v>2</v>
      </c>
      <c r="DI47" s="19">
        <v>0</v>
      </c>
      <c r="DJ47" s="19">
        <v>1</v>
      </c>
      <c r="DK47" s="19">
        <v>1</v>
      </c>
      <c r="DL47" s="19">
        <v>0</v>
      </c>
      <c r="DM47" s="19">
        <v>0</v>
      </c>
      <c r="DN47" s="19">
        <v>0</v>
      </c>
      <c r="DO47" s="19">
        <v>0</v>
      </c>
      <c r="DP47" s="19">
        <v>1</v>
      </c>
      <c r="DQ47" s="19">
        <v>0</v>
      </c>
      <c r="DR47" s="19">
        <v>0</v>
      </c>
      <c r="DS47" s="19">
        <v>0</v>
      </c>
      <c r="DT47" s="19">
        <v>0</v>
      </c>
      <c r="DU47" s="19">
        <v>1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C47" s="209">
        <f t="shared" si="15"/>
        <v>6.0118543607112613</v>
      </c>
      <c r="ED47" s="78">
        <f t="shared" si="16"/>
        <v>12.531752751905165</v>
      </c>
      <c r="EE47" s="78">
        <f t="shared" si="17"/>
        <v>64.521591871295513</v>
      </c>
      <c r="EF47" s="78">
        <f t="shared" si="18"/>
        <v>16.934801016088059</v>
      </c>
    </row>
    <row r="48" spans="1:136">
      <c r="A48" s="17">
        <v>5604</v>
      </c>
      <c r="B48" s="47" t="s">
        <v>199</v>
      </c>
      <c r="C48" s="46">
        <f t="shared" si="0"/>
        <v>13</v>
      </c>
      <c r="D48" s="208">
        <f t="shared" si="1"/>
        <v>1.3844515441959531</v>
      </c>
      <c r="E48" s="46">
        <f t="shared" si="2"/>
        <v>66</v>
      </c>
      <c r="F48" s="208">
        <f t="shared" si="3"/>
        <v>7.0287539936102235</v>
      </c>
      <c r="G48" s="46">
        <f t="shared" si="4"/>
        <v>135</v>
      </c>
      <c r="H48" s="208">
        <f t="shared" si="5"/>
        <v>14.376996805111823</v>
      </c>
      <c r="I48" s="46">
        <f t="shared" si="6"/>
        <v>109</v>
      </c>
      <c r="J48" s="208">
        <f t="shared" si="7"/>
        <v>11.608093716719916</v>
      </c>
      <c r="K48" s="46">
        <f t="shared" si="8"/>
        <v>445</v>
      </c>
      <c r="L48" s="208">
        <f t="shared" si="9"/>
        <v>47.390841320553776</v>
      </c>
      <c r="M48" s="46">
        <f t="shared" si="10"/>
        <v>113</v>
      </c>
      <c r="N48" s="208">
        <f t="shared" si="11"/>
        <v>12.034078807241746</v>
      </c>
      <c r="O48" s="46">
        <f t="shared" si="12"/>
        <v>58</v>
      </c>
      <c r="P48" s="208">
        <f t="shared" si="13"/>
        <v>6.1767838125665602</v>
      </c>
      <c r="Q48" s="46">
        <f t="shared" si="14"/>
        <v>939</v>
      </c>
      <c r="S48" s="29">
        <v>5604</v>
      </c>
      <c r="T48" s="29" t="s">
        <v>199</v>
      </c>
      <c r="U48" s="19">
        <v>939</v>
      </c>
      <c r="V48" s="19">
        <v>13</v>
      </c>
      <c r="W48" s="19">
        <v>15</v>
      </c>
      <c r="X48" s="19">
        <v>13</v>
      </c>
      <c r="Y48" s="19">
        <v>14</v>
      </c>
      <c r="Z48" s="19">
        <v>12</v>
      </c>
      <c r="AA48" s="19">
        <v>12</v>
      </c>
      <c r="AB48" s="19">
        <v>14</v>
      </c>
      <c r="AC48" s="19">
        <v>13</v>
      </c>
      <c r="AD48" s="19">
        <v>15</v>
      </c>
      <c r="AE48" s="19">
        <v>13</v>
      </c>
      <c r="AF48" s="19">
        <v>17</v>
      </c>
      <c r="AG48" s="19">
        <v>10</v>
      </c>
      <c r="AH48" s="19">
        <v>14</v>
      </c>
      <c r="AI48" s="19">
        <v>13</v>
      </c>
      <c r="AJ48" s="19">
        <v>8</v>
      </c>
      <c r="AK48" s="19">
        <v>18</v>
      </c>
      <c r="AL48" s="19">
        <v>9</v>
      </c>
      <c r="AM48" s="19">
        <v>10</v>
      </c>
      <c r="AN48" s="19">
        <v>12</v>
      </c>
      <c r="AO48" s="19">
        <v>16</v>
      </c>
      <c r="AP48" s="19">
        <v>8</v>
      </c>
      <c r="AQ48" s="19">
        <v>14</v>
      </c>
      <c r="AR48" s="19">
        <v>15</v>
      </c>
      <c r="AS48" s="19">
        <v>6</v>
      </c>
      <c r="AT48" s="19">
        <v>8</v>
      </c>
      <c r="AU48" s="19">
        <v>11</v>
      </c>
      <c r="AV48" s="19">
        <v>14</v>
      </c>
      <c r="AW48" s="19">
        <v>12</v>
      </c>
      <c r="AX48" s="19">
        <v>12</v>
      </c>
      <c r="AY48" s="19">
        <v>8</v>
      </c>
      <c r="AZ48" s="19">
        <v>9</v>
      </c>
      <c r="BA48" s="19">
        <v>13</v>
      </c>
      <c r="BB48" s="19">
        <v>9</v>
      </c>
      <c r="BC48" s="19">
        <v>11</v>
      </c>
      <c r="BD48" s="19">
        <v>9</v>
      </c>
      <c r="BE48" s="19">
        <v>17</v>
      </c>
      <c r="BF48" s="19">
        <v>16</v>
      </c>
      <c r="BG48" s="19">
        <v>12</v>
      </c>
      <c r="BH48" s="19">
        <v>11</v>
      </c>
      <c r="BI48" s="19">
        <v>13</v>
      </c>
      <c r="BJ48" s="19">
        <v>15</v>
      </c>
      <c r="BK48" s="19">
        <v>8</v>
      </c>
      <c r="BL48" s="19">
        <v>5</v>
      </c>
      <c r="BM48" s="19">
        <v>11</v>
      </c>
      <c r="BN48" s="19">
        <v>9</v>
      </c>
      <c r="BO48" s="19">
        <v>18</v>
      </c>
      <c r="BP48" s="19">
        <v>8</v>
      </c>
      <c r="BQ48" s="19">
        <v>9</v>
      </c>
      <c r="BR48" s="19">
        <v>12</v>
      </c>
      <c r="BS48" s="19">
        <v>10</v>
      </c>
      <c r="BT48" s="19">
        <v>9</v>
      </c>
      <c r="BU48" s="19">
        <v>8</v>
      </c>
      <c r="BV48" s="19">
        <v>7</v>
      </c>
      <c r="BW48" s="19">
        <v>7</v>
      </c>
      <c r="BX48" s="19">
        <v>7</v>
      </c>
      <c r="BY48" s="19">
        <v>11</v>
      </c>
      <c r="BZ48" s="19">
        <v>12</v>
      </c>
      <c r="CA48" s="19">
        <v>14</v>
      </c>
      <c r="CB48" s="19">
        <v>5</v>
      </c>
      <c r="CC48" s="19">
        <v>11</v>
      </c>
      <c r="CD48" s="19">
        <v>10</v>
      </c>
      <c r="CE48" s="19">
        <v>13</v>
      </c>
      <c r="CF48" s="19">
        <v>7</v>
      </c>
      <c r="CG48" s="19">
        <v>12</v>
      </c>
      <c r="CH48" s="19">
        <v>5</v>
      </c>
      <c r="CI48" s="19">
        <v>24</v>
      </c>
      <c r="CJ48" s="19">
        <v>12</v>
      </c>
      <c r="CK48" s="19">
        <v>11</v>
      </c>
      <c r="CL48" s="19">
        <v>12</v>
      </c>
      <c r="CM48" s="19">
        <v>10</v>
      </c>
      <c r="CN48" s="19">
        <v>7</v>
      </c>
      <c r="CO48" s="19">
        <v>10</v>
      </c>
      <c r="CP48" s="19">
        <v>9</v>
      </c>
      <c r="CQ48" s="19">
        <v>13</v>
      </c>
      <c r="CR48" s="19">
        <v>11</v>
      </c>
      <c r="CS48" s="19">
        <v>8</v>
      </c>
      <c r="CT48" s="19">
        <v>8</v>
      </c>
      <c r="CU48" s="19">
        <v>4</v>
      </c>
      <c r="CV48" s="19">
        <v>3</v>
      </c>
      <c r="CW48" s="19">
        <v>7</v>
      </c>
      <c r="CX48" s="19">
        <v>8</v>
      </c>
      <c r="CY48" s="19">
        <v>4</v>
      </c>
      <c r="CZ48" s="19">
        <v>4</v>
      </c>
      <c r="DA48" s="19">
        <v>5</v>
      </c>
      <c r="DB48" s="19">
        <v>4</v>
      </c>
      <c r="DC48" s="19">
        <v>3</v>
      </c>
      <c r="DD48" s="19">
        <v>4</v>
      </c>
      <c r="DE48" s="19">
        <v>5</v>
      </c>
      <c r="DF48" s="19">
        <v>5</v>
      </c>
      <c r="DG48" s="19">
        <v>2</v>
      </c>
      <c r="DH48" s="19">
        <v>3</v>
      </c>
      <c r="DI48" s="19">
        <v>3</v>
      </c>
      <c r="DJ48" s="19">
        <v>0</v>
      </c>
      <c r="DK48" s="19">
        <v>4</v>
      </c>
      <c r="DL48" s="19">
        <v>0</v>
      </c>
      <c r="DM48" s="19">
        <v>2</v>
      </c>
      <c r="DN48" s="19">
        <v>1</v>
      </c>
      <c r="DO48" s="19">
        <v>0</v>
      </c>
      <c r="DP48" s="19">
        <v>0</v>
      </c>
      <c r="DQ48" s="19">
        <v>0</v>
      </c>
      <c r="DR48" s="19">
        <v>1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C48" s="209">
        <f t="shared" si="15"/>
        <v>8.4132055378061761</v>
      </c>
      <c r="ED48" s="78">
        <f t="shared" si="16"/>
        <v>14.376996805111823</v>
      </c>
      <c r="EE48" s="78">
        <f t="shared" si="17"/>
        <v>58.998935037273689</v>
      </c>
      <c r="EF48" s="78">
        <f t="shared" si="18"/>
        <v>18.210862619808307</v>
      </c>
    </row>
    <row r="49" spans="1:136">
      <c r="A49" s="17">
        <v>5609</v>
      </c>
      <c r="B49" s="17" t="s">
        <v>200</v>
      </c>
      <c r="C49" s="43">
        <f t="shared" si="0"/>
        <v>2</v>
      </c>
      <c r="D49" s="210">
        <f t="shared" si="1"/>
        <v>0.44247787610619471</v>
      </c>
      <c r="E49" s="43">
        <f t="shared" si="2"/>
        <v>22</v>
      </c>
      <c r="F49" s="210">
        <f t="shared" si="3"/>
        <v>4.8672566371681416</v>
      </c>
      <c r="G49" s="43">
        <f t="shared" si="4"/>
        <v>69</v>
      </c>
      <c r="H49" s="210">
        <f t="shared" si="5"/>
        <v>15.265486725663715</v>
      </c>
      <c r="I49" s="43">
        <f t="shared" si="6"/>
        <v>63</v>
      </c>
      <c r="J49" s="210">
        <f t="shared" si="7"/>
        <v>13.938053097345133</v>
      </c>
      <c r="K49" s="43">
        <f t="shared" si="8"/>
        <v>223</v>
      </c>
      <c r="L49" s="210">
        <f t="shared" si="9"/>
        <v>49.336283185840706</v>
      </c>
      <c r="M49" s="43">
        <f t="shared" si="10"/>
        <v>55</v>
      </c>
      <c r="N49" s="210">
        <f t="shared" si="11"/>
        <v>12.168141592920353</v>
      </c>
      <c r="O49" s="43">
        <f t="shared" si="12"/>
        <v>18</v>
      </c>
      <c r="P49" s="210">
        <f t="shared" si="13"/>
        <v>3.9823008849557522</v>
      </c>
      <c r="Q49" s="43">
        <f t="shared" si="14"/>
        <v>452</v>
      </c>
      <c r="S49" s="29">
        <v>5609</v>
      </c>
      <c r="T49" s="29" t="s">
        <v>200</v>
      </c>
      <c r="U49" s="19">
        <v>452</v>
      </c>
      <c r="V49" s="19">
        <v>2</v>
      </c>
      <c r="W49" s="19">
        <v>9</v>
      </c>
      <c r="X49" s="19">
        <v>4</v>
      </c>
      <c r="Y49" s="19">
        <v>2</v>
      </c>
      <c r="Z49" s="19">
        <v>4</v>
      </c>
      <c r="AA49" s="19">
        <v>3</v>
      </c>
      <c r="AB49" s="19">
        <v>7</v>
      </c>
      <c r="AC49" s="19">
        <v>6</v>
      </c>
      <c r="AD49" s="19">
        <v>9</v>
      </c>
      <c r="AE49" s="19">
        <v>3</v>
      </c>
      <c r="AF49" s="19">
        <v>6</v>
      </c>
      <c r="AG49" s="19">
        <v>6</v>
      </c>
      <c r="AH49" s="19">
        <v>7</v>
      </c>
      <c r="AI49" s="19">
        <v>8</v>
      </c>
      <c r="AJ49" s="19">
        <v>10</v>
      </c>
      <c r="AK49" s="19">
        <v>7</v>
      </c>
      <c r="AL49" s="19">
        <v>6</v>
      </c>
      <c r="AM49" s="19">
        <v>9</v>
      </c>
      <c r="AN49" s="19">
        <v>9</v>
      </c>
      <c r="AO49" s="19">
        <v>6</v>
      </c>
      <c r="AP49" s="19">
        <v>4</v>
      </c>
      <c r="AQ49" s="19">
        <v>6</v>
      </c>
      <c r="AR49" s="19">
        <v>10</v>
      </c>
      <c r="AS49" s="19">
        <v>4</v>
      </c>
      <c r="AT49" s="19">
        <v>6</v>
      </c>
      <c r="AU49" s="19">
        <v>3</v>
      </c>
      <c r="AV49" s="19">
        <v>0</v>
      </c>
      <c r="AW49" s="19">
        <v>6</v>
      </c>
      <c r="AX49" s="19">
        <v>7</v>
      </c>
      <c r="AY49" s="19">
        <v>5</v>
      </c>
      <c r="AZ49" s="19">
        <v>7</v>
      </c>
      <c r="BA49" s="19">
        <v>3</v>
      </c>
      <c r="BB49" s="19">
        <v>2</v>
      </c>
      <c r="BC49" s="19">
        <v>7</v>
      </c>
      <c r="BD49" s="19">
        <v>6</v>
      </c>
      <c r="BE49" s="19">
        <v>6</v>
      </c>
      <c r="BF49" s="19">
        <v>3</v>
      </c>
      <c r="BG49" s="19">
        <v>4</v>
      </c>
      <c r="BH49" s="19">
        <v>8</v>
      </c>
      <c r="BI49" s="19">
        <v>4</v>
      </c>
      <c r="BJ49" s="19">
        <v>6</v>
      </c>
      <c r="BK49" s="19">
        <v>2</v>
      </c>
      <c r="BL49" s="19">
        <v>4</v>
      </c>
      <c r="BM49" s="19">
        <v>6</v>
      </c>
      <c r="BN49" s="19">
        <v>8</v>
      </c>
      <c r="BO49" s="19">
        <v>5</v>
      </c>
      <c r="BP49" s="19">
        <v>5</v>
      </c>
      <c r="BQ49" s="19">
        <v>10</v>
      </c>
      <c r="BR49" s="19">
        <v>5</v>
      </c>
      <c r="BS49" s="19">
        <v>8</v>
      </c>
      <c r="BT49" s="19">
        <v>5</v>
      </c>
      <c r="BU49" s="19">
        <v>12</v>
      </c>
      <c r="BV49" s="19">
        <v>6</v>
      </c>
      <c r="BW49" s="19">
        <v>4</v>
      </c>
      <c r="BX49" s="19">
        <v>3</v>
      </c>
      <c r="BY49" s="19">
        <v>7</v>
      </c>
      <c r="BZ49" s="19">
        <v>3</v>
      </c>
      <c r="CA49" s="19">
        <v>4</v>
      </c>
      <c r="CB49" s="19">
        <v>8</v>
      </c>
      <c r="CC49" s="19">
        <v>3</v>
      </c>
      <c r="CD49" s="19">
        <v>3</v>
      </c>
      <c r="CE49" s="19">
        <v>7</v>
      </c>
      <c r="CF49" s="19">
        <v>8</v>
      </c>
      <c r="CG49" s="19">
        <v>4</v>
      </c>
      <c r="CH49" s="19">
        <v>6</v>
      </c>
      <c r="CI49" s="19">
        <v>6</v>
      </c>
      <c r="CJ49" s="19">
        <v>7</v>
      </c>
      <c r="CK49" s="19">
        <v>9</v>
      </c>
      <c r="CL49" s="19">
        <v>5</v>
      </c>
      <c r="CM49" s="19">
        <v>6</v>
      </c>
      <c r="CN49" s="19">
        <v>3</v>
      </c>
      <c r="CO49" s="19">
        <v>3</v>
      </c>
      <c r="CP49" s="19">
        <v>5</v>
      </c>
      <c r="CQ49" s="19">
        <v>8</v>
      </c>
      <c r="CR49" s="19">
        <v>0</v>
      </c>
      <c r="CS49" s="19">
        <v>6</v>
      </c>
      <c r="CT49" s="19">
        <v>2</v>
      </c>
      <c r="CU49" s="19">
        <v>4</v>
      </c>
      <c r="CV49" s="19">
        <v>3</v>
      </c>
      <c r="CW49" s="19">
        <v>1</v>
      </c>
      <c r="CX49" s="19">
        <v>2</v>
      </c>
      <c r="CY49" s="19">
        <v>1</v>
      </c>
      <c r="CZ49" s="19">
        <v>3</v>
      </c>
      <c r="DA49" s="19">
        <v>1</v>
      </c>
      <c r="DB49" s="19">
        <v>3</v>
      </c>
      <c r="DC49" s="19">
        <v>1</v>
      </c>
      <c r="DD49" s="19">
        <v>0</v>
      </c>
      <c r="DE49" s="19">
        <v>1</v>
      </c>
      <c r="DF49" s="19">
        <v>1</v>
      </c>
      <c r="DG49" s="19">
        <v>0</v>
      </c>
      <c r="DH49" s="19">
        <v>0</v>
      </c>
      <c r="DI49" s="19">
        <v>1</v>
      </c>
      <c r="DJ49" s="19">
        <v>1</v>
      </c>
      <c r="DK49" s="19">
        <v>0</v>
      </c>
      <c r="DL49" s="19">
        <v>0</v>
      </c>
      <c r="DM49" s="19">
        <v>0</v>
      </c>
      <c r="DN49" s="19">
        <v>1</v>
      </c>
      <c r="DO49" s="19">
        <v>0</v>
      </c>
      <c r="DP49" s="19">
        <v>0</v>
      </c>
      <c r="DQ49" s="19">
        <v>0</v>
      </c>
      <c r="DR49" s="19">
        <v>0</v>
      </c>
      <c r="DS49" s="19">
        <v>1</v>
      </c>
      <c r="DT49" s="19">
        <v>1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C49" s="209">
        <f t="shared" si="15"/>
        <v>5.3097345132743365</v>
      </c>
      <c r="ED49" s="78">
        <f t="shared" si="16"/>
        <v>15.265486725663715</v>
      </c>
      <c r="EE49" s="78">
        <f t="shared" si="17"/>
        <v>63.274336283185839</v>
      </c>
      <c r="EF49" s="78">
        <f t="shared" si="18"/>
        <v>16.150442477876105</v>
      </c>
    </row>
    <row r="50" spans="1:136">
      <c r="A50" s="17">
        <v>5611</v>
      </c>
      <c r="B50" s="47" t="s">
        <v>201</v>
      </c>
      <c r="C50" s="46">
        <f t="shared" si="0"/>
        <v>1</v>
      </c>
      <c r="D50" s="208">
        <f t="shared" si="1"/>
        <v>1.1111111111111112</v>
      </c>
      <c r="E50" s="46">
        <f t="shared" si="2"/>
        <v>4</v>
      </c>
      <c r="F50" s="208">
        <f t="shared" si="3"/>
        <v>4.4444444444444446</v>
      </c>
      <c r="G50" s="46">
        <f t="shared" si="4"/>
        <v>11</v>
      </c>
      <c r="H50" s="208">
        <f t="shared" si="5"/>
        <v>12.222222222222221</v>
      </c>
      <c r="I50" s="46">
        <f t="shared" si="6"/>
        <v>21</v>
      </c>
      <c r="J50" s="208">
        <f t="shared" si="7"/>
        <v>23.333333333333332</v>
      </c>
      <c r="K50" s="46">
        <f t="shared" si="8"/>
        <v>40</v>
      </c>
      <c r="L50" s="208">
        <f t="shared" si="9"/>
        <v>44.444444444444443</v>
      </c>
      <c r="M50" s="46">
        <f t="shared" si="10"/>
        <v>8</v>
      </c>
      <c r="N50" s="208">
        <f t="shared" si="11"/>
        <v>8.8888888888888893</v>
      </c>
      <c r="O50" s="46">
        <f t="shared" si="12"/>
        <v>5</v>
      </c>
      <c r="P50" s="208">
        <f t="shared" si="13"/>
        <v>5.5555555555555554</v>
      </c>
      <c r="Q50" s="46">
        <f t="shared" si="14"/>
        <v>90</v>
      </c>
      <c r="S50" s="29">
        <v>5611</v>
      </c>
      <c r="T50" s="29" t="s">
        <v>201</v>
      </c>
      <c r="U50" s="19">
        <v>90</v>
      </c>
      <c r="V50" s="19">
        <v>1</v>
      </c>
      <c r="W50" s="19">
        <v>2</v>
      </c>
      <c r="X50" s="19">
        <v>0</v>
      </c>
      <c r="Y50" s="19">
        <v>1</v>
      </c>
      <c r="Z50" s="19">
        <v>0</v>
      </c>
      <c r="AA50" s="19">
        <v>1</v>
      </c>
      <c r="AB50" s="19">
        <v>1</v>
      </c>
      <c r="AC50" s="19">
        <v>0</v>
      </c>
      <c r="AD50" s="19">
        <v>1</v>
      </c>
      <c r="AE50" s="19">
        <v>2</v>
      </c>
      <c r="AF50" s="19">
        <v>2</v>
      </c>
      <c r="AG50" s="19">
        <v>1</v>
      </c>
      <c r="AH50" s="19">
        <v>2</v>
      </c>
      <c r="AI50" s="19">
        <v>0</v>
      </c>
      <c r="AJ50" s="19">
        <v>1</v>
      </c>
      <c r="AK50" s="19">
        <v>1</v>
      </c>
      <c r="AL50" s="19">
        <v>3</v>
      </c>
      <c r="AM50" s="19">
        <v>3</v>
      </c>
      <c r="AN50" s="19">
        <v>2</v>
      </c>
      <c r="AO50" s="19">
        <v>2</v>
      </c>
      <c r="AP50" s="19">
        <v>1</v>
      </c>
      <c r="AQ50" s="19">
        <v>2</v>
      </c>
      <c r="AR50" s="19">
        <v>0</v>
      </c>
      <c r="AS50" s="19">
        <v>6</v>
      </c>
      <c r="AT50" s="19">
        <v>1</v>
      </c>
      <c r="AU50" s="19">
        <v>1</v>
      </c>
      <c r="AV50" s="19">
        <v>0</v>
      </c>
      <c r="AW50" s="19">
        <v>1</v>
      </c>
      <c r="AX50" s="19">
        <v>0</v>
      </c>
      <c r="AY50" s="19">
        <v>2</v>
      </c>
      <c r="AZ50" s="19">
        <v>1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1</v>
      </c>
      <c r="BG50" s="19">
        <v>1</v>
      </c>
      <c r="BH50" s="19">
        <v>0</v>
      </c>
      <c r="BI50" s="19">
        <v>0</v>
      </c>
      <c r="BJ50" s="19">
        <v>1</v>
      </c>
      <c r="BK50" s="19">
        <v>0</v>
      </c>
      <c r="BL50" s="19">
        <v>1</v>
      </c>
      <c r="BM50" s="19">
        <v>0</v>
      </c>
      <c r="BN50" s="19">
        <v>1</v>
      </c>
      <c r="BO50" s="19">
        <v>1</v>
      </c>
      <c r="BP50" s="19">
        <v>2</v>
      </c>
      <c r="BQ50" s="19">
        <v>2</v>
      </c>
      <c r="BR50" s="19">
        <v>2</v>
      </c>
      <c r="BS50" s="19">
        <v>2</v>
      </c>
      <c r="BT50" s="19">
        <v>2</v>
      </c>
      <c r="BU50" s="19">
        <v>1</v>
      </c>
      <c r="BV50" s="19">
        <v>5</v>
      </c>
      <c r="BW50" s="19">
        <v>2</v>
      </c>
      <c r="BX50" s="19">
        <v>1</v>
      </c>
      <c r="BY50" s="19">
        <v>2</v>
      </c>
      <c r="BZ50" s="19">
        <v>1</v>
      </c>
      <c r="CA50" s="19">
        <v>1</v>
      </c>
      <c r="CB50" s="19">
        <v>0</v>
      </c>
      <c r="CC50" s="19">
        <v>0</v>
      </c>
      <c r="CD50" s="19">
        <v>0</v>
      </c>
      <c r="CE50" s="19">
        <v>0</v>
      </c>
      <c r="CF50" s="19">
        <v>3</v>
      </c>
      <c r="CG50" s="19">
        <v>0</v>
      </c>
      <c r="CH50" s="19">
        <v>1</v>
      </c>
      <c r="CI50" s="19">
        <v>2</v>
      </c>
      <c r="CJ50" s="19">
        <v>1</v>
      </c>
      <c r="CK50" s="19">
        <v>1</v>
      </c>
      <c r="CL50" s="19">
        <v>0</v>
      </c>
      <c r="CM50" s="19">
        <v>1</v>
      </c>
      <c r="CN50" s="19">
        <v>1</v>
      </c>
      <c r="CO50" s="19">
        <v>1</v>
      </c>
      <c r="CP50" s="19">
        <v>1</v>
      </c>
      <c r="CQ50" s="19">
        <v>1</v>
      </c>
      <c r="CR50" s="19">
        <v>0</v>
      </c>
      <c r="CS50" s="19">
        <v>0</v>
      </c>
      <c r="CT50" s="19">
        <v>0</v>
      </c>
      <c r="CU50" s="19">
        <v>0</v>
      </c>
      <c r="CV50" s="19">
        <v>1</v>
      </c>
      <c r="CW50" s="19">
        <v>1</v>
      </c>
      <c r="CX50" s="19">
        <v>1</v>
      </c>
      <c r="CY50" s="19">
        <v>1</v>
      </c>
      <c r="CZ50" s="19">
        <v>0</v>
      </c>
      <c r="DA50" s="19">
        <v>1</v>
      </c>
      <c r="DB50" s="19">
        <v>0</v>
      </c>
      <c r="DC50" s="19">
        <v>0</v>
      </c>
      <c r="DD50" s="19">
        <v>2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C50" s="209">
        <f t="shared" si="15"/>
        <v>5.5555555555555554</v>
      </c>
      <c r="ED50" s="78">
        <f t="shared" si="16"/>
        <v>12.222222222222221</v>
      </c>
      <c r="EE50" s="78">
        <f t="shared" si="17"/>
        <v>67.777777777777771</v>
      </c>
      <c r="EF50" s="78">
        <f t="shared" si="18"/>
        <v>14.444444444444445</v>
      </c>
    </row>
    <row r="51" spans="1:136">
      <c r="A51" s="17">
        <v>5612</v>
      </c>
      <c r="B51" s="17" t="s">
        <v>202</v>
      </c>
      <c r="C51" s="43">
        <f t="shared" si="0"/>
        <v>4</v>
      </c>
      <c r="D51" s="210">
        <f t="shared" si="1"/>
        <v>1.0781671159029651</v>
      </c>
      <c r="E51" s="43">
        <f t="shared" si="2"/>
        <v>18</v>
      </c>
      <c r="F51" s="210">
        <f t="shared" si="3"/>
        <v>4.8517520215633425</v>
      </c>
      <c r="G51" s="43">
        <f t="shared" si="4"/>
        <v>36</v>
      </c>
      <c r="H51" s="210">
        <f t="shared" si="5"/>
        <v>9.703504043126685</v>
      </c>
      <c r="I51" s="43">
        <f t="shared" si="6"/>
        <v>61</v>
      </c>
      <c r="J51" s="210">
        <f t="shared" si="7"/>
        <v>16.442048517520217</v>
      </c>
      <c r="K51" s="43">
        <f t="shared" si="8"/>
        <v>198</v>
      </c>
      <c r="L51" s="210">
        <f t="shared" si="9"/>
        <v>53.36927223719676</v>
      </c>
      <c r="M51" s="43">
        <f t="shared" si="10"/>
        <v>38</v>
      </c>
      <c r="N51" s="210">
        <f t="shared" si="11"/>
        <v>10.242587601078167</v>
      </c>
      <c r="O51" s="43">
        <f t="shared" si="12"/>
        <v>16</v>
      </c>
      <c r="P51" s="210">
        <f t="shared" si="13"/>
        <v>4.3126684636118604</v>
      </c>
      <c r="Q51" s="43">
        <f t="shared" si="14"/>
        <v>371</v>
      </c>
      <c r="S51" s="29">
        <v>5612</v>
      </c>
      <c r="T51" s="29" t="s">
        <v>202</v>
      </c>
      <c r="U51" s="19">
        <v>371</v>
      </c>
      <c r="V51" s="19">
        <v>4</v>
      </c>
      <c r="W51" s="19">
        <v>3</v>
      </c>
      <c r="X51" s="19">
        <v>3</v>
      </c>
      <c r="Y51" s="19">
        <v>4</v>
      </c>
      <c r="Z51" s="19">
        <v>4</v>
      </c>
      <c r="AA51" s="19">
        <v>4</v>
      </c>
      <c r="AB51" s="19">
        <v>3</v>
      </c>
      <c r="AC51" s="19">
        <v>1</v>
      </c>
      <c r="AD51" s="19">
        <v>7</v>
      </c>
      <c r="AE51" s="19">
        <v>4</v>
      </c>
      <c r="AF51" s="19">
        <v>1</v>
      </c>
      <c r="AG51" s="19">
        <v>4</v>
      </c>
      <c r="AH51" s="19">
        <v>4</v>
      </c>
      <c r="AI51" s="19">
        <v>5</v>
      </c>
      <c r="AJ51" s="19">
        <v>2</v>
      </c>
      <c r="AK51" s="19">
        <v>5</v>
      </c>
      <c r="AL51" s="19">
        <v>6</v>
      </c>
      <c r="AM51" s="19">
        <v>6</v>
      </c>
      <c r="AN51" s="19">
        <v>7</v>
      </c>
      <c r="AO51" s="19">
        <v>9</v>
      </c>
      <c r="AP51" s="19">
        <v>4</v>
      </c>
      <c r="AQ51" s="19">
        <v>5</v>
      </c>
      <c r="AR51" s="19">
        <v>4</v>
      </c>
      <c r="AS51" s="19">
        <v>6</v>
      </c>
      <c r="AT51" s="19">
        <v>6</v>
      </c>
      <c r="AU51" s="19">
        <v>8</v>
      </c>
      <c r="AV51" s="19">
        <v>7</v>
      </c>
      <c r="AW51" s="19">
        <v>6</v>
      </c>
      <c r="AX51" s="19">
        <v>6</v>
      </c>
      <c r="AY51" s="19">
        <v>10</v>
      </c>
      <c r="AZ51" s="19">
        <v>3</v>
      </c>
      <c r="BA51" s="19">
        <v>3</v>
      </c>
      <c r="BB51" s="19">
        <v>2</v>
      </c>
      <c r="BC51" s="19">
        <v>1</v>
      </c>
      <c r="BD51" s="19">
        <v>1</v>
      </c>
      <c r="BE51" s="19">
        <v>3</v>
      </c>
      <c r="BF51" s="19">
        <v>3</v>
      </c>
      <c r="BG51" s="19">
        <v>5</v>
      </c>
      <c r="BH51" s="19">
        <v>7</v>
      </c>
      <c r="BI51" s="19">
        <v>4</v>
      </c>
      <c r="BJ51" s="19">
        <v>4</v>
      </c>
      <c r="BK51" s="19">
        <v>2</v>
      </c>
      <c r="BL51" s="19">
        <v>3</v>
      </c>
      <c r="BM51" s="19">
        <v>1</v>
      </c>
      <c r="BN51" s="19">
        <v>5</v>
      </c>
      <c r="BO51" s="19">
        <v>8</v>
      </c>
      <c r="BP51" s="19">
        <v>5</v>
      </c>
      <c r="BQ51" s="19">
        <v>6</v>
      </c>
      <c r="BR51" s="19">
        <v>3</v>
      </c>
      <c r="BS51" s="19">
        <v>7</v>
      </c>
      <c r="BT51" s="19">
        <v>3</v>
      </c>
      <c r="BU51" s="19">
        <v>7</v>
      </c>
      <c r="BV51" s="19">
        <v>4</v>
      </c>
      <c r="BW51" s="19">
        <v>7</v>
      </c>
      <c r="BX51" s="19">
        <v>5</v>
      </c>
      <c r="BY51" s="19">
        <v>4</v>
      </c>
      <c r="BZ51" s="19">
        <v>4</v>
      </c>
      <c r="CA51" s="19">
        <v>5</v>
      </c>
      <c r="CB51" s="19">
        <v>6</v>
      </c>
      <c r="CC51" s="19">
        <v>7</v>
      </c>
      <c r="CD51" s="19">
        <v>9</v>
      </c>
      <c r="CE51" s="19">
        <v>6</v>
      </c>
      <c r="CF51" s="19">
        <v>7</v>
      </c>
      <c r="CG51" s="19">
        <v>3</v>
      </c>
      <c r="CH51" s="19">
        <v>3</v>
      </c>
      <c r="CI51" s="19">
        <v>5</v>
      </c>
      <c r="CJ51" s="19">
        <v>8</v>
      </c>
      <c r="CK51" s="19">
        <v>7</v>
      </c>
      <c r="CL51" s="19">
        <v>3</v>
      </c>
      <c r="CM51" s="19">
        <v>1</v>
      </c>
      <c r="CN51" s="19">
        <v>6</v>
      </c>
      <c r="CO51" s="19">
        <v>2</v>
      </c>
      <c r="CP51" s="19">
        <v>5</v>
      </c>
      <c r="CQ51" s="19">
        <v>5</v>
      </c>
      <c r="CR51" s="19">
        <v>3</v>
      </c>
      <c r="CS51" s="19">
        <v>5</v>
      </c>
      <c r="CT51" s="19">
        <v>0</v>
      </c>
      <c r="CU51" s="19">
        <v>0</v>
      </c>
      <c r="CV51" s="19">
        <v>0</v>
      </c>
      <c r="CW51" s="19">
        <v>1</v>
      </c>
      <c r="CX51" s="19">
        <v>3</v>
      </c>
      <c r="CY51" s="19">
        <v>0</v>
      </c>
      <c r="CZ51" s="19">
        <v>1</v>
      </c>
      <c r="DA51" s="19">
        <v>0</v>
      </c>
      <c r="DB51" s="19">
        <v>1</v>
      </c>
      <c r="DC51" s="19">
        <v>2</v>
      </c>
      <c r="DD51" s="19">
        <v>0</v>
      </c>
      <c r="DE51" s="19">
        <v>2</v>
      </c>
      <c r="DF51" s="19">
        <v>1</v>
      </c>
      <c r="DG51" s="19">
        <v>1</v>
      </c>
      <c r="DH51" s="19">
        <v>1</v>
      </c>
      <c r="DI51" s="19">
        <v>1</v>
      </c>
      <c r="DJ51" s="19">
        <v>0</v>
      </c>
      <c r="DK51" s="19">
        <v>0</v>
      </c>
      <c r="DL51" s="19">
        <v>2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1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C51" s="209">
        <f t="shared" si="15"/>
        <v>5.9299191374663076</v>
      </c>
      <c r="ED51" s="78">
        <f t="shared" si="16"/>
        <v>9.703504043126685</v>
      </c>
      <c r="EE51" s="78">
        <f t="shared" si="17"/>
        <v>69.811320754716974</v>
      </c>
      <c r="EF51" s="78">
        <f t="shared" si="18"/>
        <v>14.555256064690028</v>
      </c>
    </row>
    <row r="52" spans="1:136">
      <c r="A52" s="17">
        <v>5706</v>
      </c>
      <c r="B52" s="47" t="s">
        <v>203</v>
      </c>
      <c r="C52" s="46">
        <f t="shared" si="0"/>
        <v>4</v>
      </c>
      <c r="D52" s="208">
        <f t="shared" si="1"/>
        <v>1.9801980198019802</v>
      </c>
      <c r="E52" s="46">
        <f t="shared" si="2"/>
        <v>8</v>
      </c>
      <c r="F52" s="208">
        <f t="shared" si="3"/>
        <v>3.9603960396039604</v>
      </c>
      <c r="G52" s="46">
        <f t="shared" si="4"/>
        <v>25</v>
      </c>
      <c r="H52" s="208">
        <f t="shared" si="5"/>
        <v>12.376237623762377</v>
      </c>
      <c r="I52" s="46">
        <f t="shared" si="6"/>
        <v>37</v>
      </c>
      <c r="J52" s="208">
        <f t="shared" si="7"/>
        <v>18.316831683168317</v>
      </c>
      <c r="K52" s="46">
        <f t="shared" si="8"/>
        <v>92</v>
      </c>
      <c r="L52" s="208">
        <f t="shared" si="9"/>
        <v>45.544554455445549</v>
      </c>
      <c r="M52" s="46">
        <f t="shared" si="10"/>
        <v>23</v>
      </c>
      <c r="N52" s="208">
        <f t="shared" si="11"/>
        <v>11.386138613861387</v>
      </c>
      <c r="O52" s="46">
        <f t="shared" si="12"/>
        <v>13</v>
      </c>
      <c r="P52" s="208">
        <f t="shared" si="13"/>
        <v>6.435643564356436</v>
      </c>
      <c r="Q52" s="46">
        <f t="shared" si="14"/>
        <v>202</v>
      </c>
      <c r="S52" s="29">
        <v>5706</v>
      </c>
      <c r="T52" s="29" t="s">
        <v>203</v>
      </c>
      <c r="U52" s="19">
        <v>202</v>
      </c>
      <c r="V52" s="19">
        <v>4</v>
      </c>
      <c r="W52" s="19">
        <v>1</v>
      </c>
      <c r="X52" s="19">
        <v>1</v>
      </c>
      <c r="Y52" s="19">
        <v>4</v>
      </c>
      <c r="Z52" s="19">
        <v>1</v>
      </c>
      <c r="AA52" s="19">
        <v>1</v>
      </c>
      <c r="AB52" s="19">
        <v>1</v>
      </c>
      <c r="AC52" s="19">
        <v>3</v>
      </c>
      <c r="AD52" s="19">
        <v>1</v>
      </c>
      <c r="AE52" s="19">
        <v>2</v>
      </c>
      <c r="AF52" s="19">
        <v>2</v>
      </c>
      <c r="AG52" s="19">
        <v>2</v>
      </c>
      <c r="AH52" s="19">
        <v>4</v>
      </c>
      <c r="AI52" s="19">
        <v>4</v>
      </c>
      <c r="AJ52" s="19">
        <v>1</v>
      </c>
      <c r="AK52" s="19">
        <v>5</v>
      </c>
      <c r="AL52" s="19">
        <v>5</v>
      </c>
      <c r="AM52" s="19">
        <v>1</v>
      </c>
      <c r="AN52" s="19">
        <v>5</v>
      </c>
      <c r="AO52" s="19">
        <v>7</v>
      </c>
      <c r="AP52" s="19">
        <v>7</v>
      </c>
      <c r="AQ52" s="19">
        <v>2</v>
      </c>
      <c r="AR52" s="19">
        <v>4</v>
      </c>
      <c r="AS52" s="19">
        <v>4</v>
      </c>
      <c r="AT52" s="19">
        <v>1</v>
      </c>
      <c r="AU52" s="19">
        <v>1</v>
      </c>
      <c r="AV52" s="19">
        <v>3</v>
      </c>
      <c r="AW52" s="19">
        <v>1</v>
      </c>
      <c r="AX52" s="19">
        <v>3</v>
      </c>
      <c r="AY52" s="19">
        <v>4</v>
      </c>
      <c r="AZ52" s="19">
        <v>2</v>
      </c>
      <c r="BA52" s="19">
        <v>1</v>
      </c>
      <c r="BB52" s="19">
        <v>1</v>
      </c>
      <c r="BC52" s="19">
        <v>1</v>
      </c>
      <c r="BD52" s="19">
        <v>1</v>
      </c>
      <c r="BE52" s="19">
        <v>3</v>
      </c>
      <c r="BF52" s="19">
        <v>0</v>
      </c>
      <c r="BG52" s="19">
        <v>2</v>
      </c>
      <c r="BH52" s="19">
        <v>3</v>
      </c>
      <c r="BI52" s="19">
        <v>4</v>
      </c>
      <c r="BJ52" s="19">
        <v>1</v>
      </c>
      <c r="BK52" s="19">
        <v>3</v>
      </c>
      <c r="BL52" s="19">
        <v>2</v>
      </c>
      <c r="BM52" s="19">
        <v>6</v>
      </c>
      <c r="BN52" s="19">
        <v>1</v>
      </c>
      <c r="BO52" s="19">
        <v>2</v>
      </c>
      <c r="BP52" s="19">
        <v>3</v>
      </c>
      <c r="BQ52" s="19">
        <v>1</v>
      </c>
      <c r="BR52" s="19">
        <v>3</v>
      </c>
      <c r="BS52" s="19">
        <v>3</v>
      </c>
      <c r="BT52" s="19">
        <v>3</v>
      </c>
      <c r="BU52" s="19">
        <v>2</v>
      </c>
      <c r="BV52" s="19">
        <v>5</v>
      </c>
      <c r="BW52" s="19">
        <v>2</v>
      </c>
      <c r="BX52" s="19">
        <v>1</v>
      </c>
      <c r="BY52" s="19">
        <v>2</v>
      </c>
      <c r="BZ52" s="19">
        <v>2</v>
      </c>
      <c r="CA52" s="19">
        <v>1</v>
      </c>
      <c r="CB52" s="19">
        <v>1</v>
      </c>
      <c r="CC52" s="19">
        <v>1</v>
      </c>
      <c r="CD52" s="19">
        <v>3</v>
      </c>
      <c r="CE52" s="19">
        <v>3</v>
      </c>
      <c r="CF52" s="19">
        <v>2</v>
      </c>
      <c r="CG52" s="19">
        <v>2</v>
      </c>
      <c r="CH52" s="19">
        <v>4</v>
      </c>
      <c r="CI52" s="19">
        <v>1</v>
      </c>
      <c r="CJ52" s="19">
        <v>3</v>
      </c>
      <c r="CK52" s="19">
        <v>3</v>
      </c>
      <c r="CL52" s="19">
        <v>2</v>
      </c>
      <c r="CM52" s="19">
        <v>2</v>
      </c>
      <c r="CN52" s="19">
        <v>2</v>
      </c>
      <c r="CO52" s="19">
        <v>5</v>
      </c>
      <c r="CP52" s="19">
        <v>0</v>
      </c>
      <c r="CQ52" s="19">
        <v>0</v>
      </c>
      <c r="CR52" s="19">
        <v>3</v>
      </c>
      <c r="CS52" s="19">
        <v>1</v>
      </c>
      <c r="CT52" s="19">
        <v>1</v>
      </c>
      <c r="CU52" s="19">
        <v>2</v>
      </c>
      <c r="CV52" s="19">
        <v>0</v>
      </c>
      <c r="CW52" s="19">
        <v>2</v>
      </c>
      <c r="CX52" s="19">
        <v>1</v>
      </c>
      <c r="CY52" s="19">
        <v>2</v>
      </c>
      <c r="CZ52" s="19">
        <v>2</v>
      </c>
      <c r="DA52" s="19">
        <v>1</v>
      </c>
      <c r="DB52" s="19">
        <v>2</v>
      </c>
      <c r="DC52" s="19">
        <v>2</v>
      </c>
      <c r="DD52" s="19">
        <v>0</v>
      </c>
      <c r="DE52" s="19">
        <v>1</v>
      </c>
      <c r="DF52" s="19">
        <v>1</v>
      </c>
      <c r="DG52" s="19">
        <v>1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C52" s="209">
        <f t="shared" si="15"/>
        <v>5.9405940594059405</v>
      </c>
      <c r="ED52" s="78">
        <f t="shared" si="16"/>
        <v>12.376237623762377</v>
      </c>
      <c r="EE52" s="78">
        <f t="shared" si="17"/>
        <v>63.861386138613867</v>
      </c>
      <c r="EF52" s="78">
        <f t="shared" si="18"/>
        <v>17.821782178217823</v>
      </c>
    </row>
    <row r="53" spans="1:136">
      <c r="A53" s="17"/>
      <c r="B53" s="211" t="s">
        <v>663</v>
      </c>
      <c r="C53" s="57">
        <f>SUM(C46:C52)</f>
        <v>74</v>
      </c>
      <c r="D53" s="212">
        <f t="shared" si="1"/>
        <v>1.02393801023938</v>
      </c>
      <c r="E53" s="57">
        <f t="shared" ref="E53:Q53" si="23">SUM(E46:E52)</f>
        <v>432</v>
      </c>
      <c r="F53" s="212">
        <f t="shared" si="3"/>
        <v>5.9775840597758405</v>
      </c>
      <c r="G53" s="57">
        <f t="shared" si="23"/>
        <v>913</v>
      </c>
      <c r="H53" s="212">
        <f t="shared" si="5"/>
        <v>12.633181126331811</v>
      </c>
      <c r="I53" s="57">
        <f t="shared" si="23"/>
        <v>1026</v>
      </c>
      <c r="J53" s="212">
        <f t="shared" si="7"/>
        <v>14.196762141967623</v>
      </c>
      <c r="K53" s="57">
        <f t="shared" si="23"/>
        <v>3617</v>
      </c>
      <c r="L53" s="212">
        <f t="shared" si="9"/>
        <v>50.048429500484289</v>
      </c>
      <c r="M53" s="57">
        <f t="shared" si="23"/>
        <v>797</v>
      </c>
      <c r="N53" s="212">
        <f t="shared" si="11"/>
        <v>11.02808911028089</v>
      </c>
      <c r="O53" s="57">
        <f t="shared" si="23"/>
        <v>368</v>
      </c>
      <c r="P53" s="212">
        <f t="shared" si="13"/>
        <v>5.0920160509201606</v>
      </c>
      <c r="Q53" s="57">
        <f t="shared" si="23"/>
        <v>7227</v>
      </c>
      <c r="S53" s="29"/>
      <c r="T53" s="2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C53" s="209"/>
      <c r="ED53" s="78"/>
      <c r="EE53" s="78"/>
      <c r="EF53" s="78"/>
    </row>
    <row r="54" spans="1:136">
      <c r="A54" s="17"/>
      <c r="B54" s="17"/>
      <c r="C54" s="43"/>
      <c r="D54" s="210"/>
      <c r="E54" s="43"/>
      <c r="F54" s="210"/>
      <c r="G54" s="43"/>
      <c r="H54" s="210"/>
      <c r="I54" s="43"/>
      <c r="J54" s="210"/>
      <c r="K54" s="43"/>
      <c r="L54" s="210"/>
      <c r="M54" s="43"/>
      <c r="N54" s="210"/>
      <c r="O54" s="43"/>
      <c r="P54" s="210"/>
      <c r="Q54" s="43"/>
      <c r="S54" s="29"/>
      <c r="T54" s="2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C54" s="209"/>
      <c r="ED54" s="78"/>
      <c r="EE54" s="78"/>
      <c r="EF54" s="78"/>
    </row>
    <row r="55" spans="1:136">
      <c r="A55" s="17">
        <v>6000</v>
      </c>
      <c r="B55" s="47" t="s">
        <v>204</v>
      </c>
      <c r="C55" s="46">
        <f t="shared" si="0"/>
        <v>203</v>
      </c>
      <c r="D55" s="208">
        <f t="shared" si="1"/>
        <v>1.0726552179656539</v>
      </c>
      <c r="E55" s="46">
        <f t="shared" si="2"/>
        <v>1166</v>
      </c>
      <c r="F55" s="208">
        <f t="shared" si="3"/>
        <v>6.161162483487451</v>
      </c>
      <c r="G55" s="46">
        <f t="shared" si="4"/>
        <v>2746</v>
      </c>
      <c r="H55" s="208">
        <f t="shared" si="5"/>
        <v>14.509907529722591</v>
      </c>
      <c r="I55" s="46">
        <f t="shared" si="6"/>
        <v>2745</v>
      </c>
      <c r="J55" s="208">
        <f t="shared" si="7"/>
        <v>14.504623513870541</v>
      </c>
      <c r="K55" s="46">
        <f t="shared" si="8"/>
        <v>9566</v>
      </c>
      <c r="L55" s="208">
        <f t="shared" si="9"/>
        <v>50.54689564068692</v>
      </c>
      <c r="M55" s="46">
        <f t="shared" si="10"/>
        <v>1791</v>
      </c>
      <c r="N55" s="208">
        <f t="shared" si="11"/>
        <v>9.4636723910171732</v>
      </c>
      <c r="O55" s="46">
        <f t="shared" si="12"/>
        <v>708</v>
      </c>
      <c r="P55" s="208">
        <f t="shared" si="13"/>
        <v>3.74108322324967</v>
      </c>
      <c r="Q55" s="46">
        <f t="shared" si="14"/>
        <v>18925</v>
      </c>
      <c r="S55" s="29">
        <v>6000</v>
      </c>
      <c r="T55" s="29" t="s">
        <v>204</v>
      </c>
      <c r="U55" s="19">
        <v>18925</v>
      </c>
      <c r="V55" s="19">
        <v>203</v>
      </c>
      <c r="W55" s="19">
        <v>217</v>
      </c>
      <c r="X55" s="19">
        <v>245</v>
      </c>
      <c r="Y55" s="19">
        <v>223</v>
      </c>
      <c r="Z55" s="19">
        <v>218</v>
      </c>
      <c r="AA55" s="19">
        <v>263</v>
      </c>
      <c r="AB55" s="19">
        <v>290</v>
      </c>
      <c r="AC55" s="19">
        <v>236</v>
      </c>
      <c r="AD55" s="19">
        <v>302</v>
      </c>
      <c r="AE55" s="19">
        <v>273</v>
      </c>
      <c r="AF55" s="19">
        <v>266</v>
      </c>
      <c r="AG55" s="19">
        <v>279</v>
      </c>
      <c r="AH55" s="19">
        <v>286</v>
      </c>
      <c r="AI55" s="19">
        <v>256</v>
      </c>
      <c r="AJ55" s="19">
        <v>261</v>
      </c>
      <c r="AK55" s="19">
        <v>297</v>
      </c>
      <c r="AL55" s="19">
        <v>275</v>
      </c>
      <c r="AM55" s="19">
        <v>264</v>
      </c>
      <c r="AN55" s="19">
        <v>286</v>
      </c>
      <c r="AO55" s="19">
        <v>258</v>
      </c>
      <c r="AP55" s="19">
        <v>312</v>
      </c>
      <c r="AQ55" s="19">
        <v>278</v>
      </c>
      <c r="AR55" s="19">
        <v>272</v>
      </c>
      <c r="AS55" s="19">
        <v>261</v>
      </c>
      <c r="AT55" s="19">
        <v>280</v>
      </c>
      <c r="AU55" s="19">
        <v>259</v>
      </c>
      <c r="AV55" s="19">
        <v>258</v>
      </c>
      <c r="AW55" s="19">
        <v>280</v>
      </c>
      <c r="AX55" s="19">
        <v>309</v>
      </c>
      <c r="AY55" s="19">
        <v>272</v>
      </c>
      <c r="AZ55" s="19">
        <v>255</v>
      </c>
      <c r="BA55" s="19">
        <v>219</v>
      </c>
      <c r="BB55" s="19">
        <v>213</v>
      </c>
      <c r="BC55" s="19">
        <v>211</v>
      </c>
      <c r="BD55" s="19">
        <v>216</v>
      </c>
      <c r="BE55" s="19">
        <v>238</v>
      </c>
      <c r="BF55" s="19">
        <v>243</v>
      </c>
      <c r="BG55" s="19">
        <v>242</v>
      </c>
      <c r="BH55" s="19">
        <v>236</v>
      </c>
      <c r="BI55" s="19">
        <v>259</v>
      </c>
      <c r="BJ55" s="19">
        <v>219</v>
      </c>
      <c r="BK55" s="19">
        <v>222</v>
      </c>
      <c r="BL55" s="19">
        <v>216</v>
      </c>
      <c r="BM55" s="19">
        <v>242</v>
      </c>
      <c r="BN55" s="19">
        <v>250</v>
      </c>
      <c r="BO55" s="19">
        <v>248</v>
      </c>
      <c r="BP55" s="19">
        <v>257</v>
      </c>
      <c r="BQ55" s="19">
        <v>215</v>
      </c>
      <c r="BR55" s="19">
        <v>194</v>
      </c>
      <c r="BS55" s="19">
        <v>229</v>
      </c>
      <c r="BT55" s="19">
        <v>273</v>
      </c>
      <c r="BU55" s="19">
        <v>233</v>
      </c>
      <c r="BV55" s="19">
        <v>251</v>
      </c>
      <c r="BW55" s="19">
        <v>235</v>
      </c>
      <c r="BX55" s="19">
        <v>240</v>
      </c>
      <c r="BY55" s="19">
        <v>231</v>
      </c>
      <c r="BZ55" s="19">
        <v>236</v>
      </c>
      <c r="CA55" s="19">
        <v>214</v>
      </c>
      <c r="CB55" s="19">
        <v>241</v>
      </c>
      <c r="CC55" s="19">
        <v>231</v>
      </c>
      <c r="CD55" s="19">
        <v>217</v>
      </c>
      <c r="CE55" s="19">
        <v>195</v>
      </c>
      <c r="CF55" s="19">
        <v>219</v>
      </c>
      <c r="CG55" s="19">
        <v>214</v>
      </c>
      <c r="CH55" s="19">
        <v>212</v>
      </c>
      <c r="CI55" s="19">
        <v>188</v>
      </c>
      <c r="CJ55" s="19">
        <v>193</v>
      </c>
      <c r="CK55" s="19">
        <v>178</v>
      </c>
      <c r="CL55" s="19">
        <v>177</v>
      </c>
      <c r="CM55" s="19">
        <v>187</v>
      </c>
      <c r="CN55" s="19">
        <v>178</v>
      </c>
      <c r="CO55" s="19">
        <v>149</v>
      </c>
      <c r="CP55" s="19">
        <v>137</v>
      </c>
      <c r="CQ55" s="19">
        <v>146</v>
      </c>
      <c r="CR55" s="19">
        <v>144</v>
      </c>
      <c r="CS55" s="19">
        <v>122</v>
      </c>
      <c r="CT55" s="19">
        <v>113</v>
      </c>
      <c r="CU55" s="19">
        <v>82</v>
      </c>
      <c r="CV55" s="19">
        <v>91</v>
      </c>
      <c r="CW55" s="19">
        <v>87</v>
      </c>
      <c r="CX55" s="19">
        <v>70</v>
      </c>
      <c r="CY55" s="19">
        <v>67</v>
      </c>
      <c r="CZ55" s="19">
        <v>79</v>
      </c>
      <c r="DA55" s="19">
        <v>58</v>
      </c>
      <c r="DB55" s="19">
        <v>60</v>
      </c>
      <c r="DC55" s="19">
        <v>57</v>
      </c>
      <c r="DD55" s="19">
        <v>61</v>
      </c>
      <c r="DE55" s="19">
        <v>49</v>
      </c>
      <c r="DF55" s="19">
        <v>55</v>
      </c>
      <c r="DG55" s="19">
        <v>42</v>
      </c>
      <c r="DH55" s="19">
        <v>26</v>
      </c>
      <c r="DI55" s="19">
        <v>22</v>
      </c>
      <c r="DJ55" s="19">
        <v>16</v>
      </c>
      <c r="DK55" s="19">
        <v>13</v>
      </c>
      <c r="DL55" s="19">
        <v>13</v>
      </c>
      <c r="DM55" s="19">
        <v>6</v>
      </c>
      <c r="DN55" s="19">
        <v>4</v>
      </c>
      <c r="DO55" s="19">
        <v>4</v>
      </c>
      <c r="DP55" s="19">
        <v>2</v>
      </c>
      <c r="DQ55" s="19">
        <v>1</v>
      </c>
      <c r="DR55" s="19">
        <v>3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C55" s="209">
        <f t="shared" si="15"/>
        <v>7.2338177014531047</v>
      </c>
      <c r="ED55" s="78">
        <f t="shared" si="16"/>
        <v>14.509907529722591</v>
      </c>
      <c r="EE55" s="78">
        <f t="shared" si="17"/>
        <v>65.051519154557468</v>
      </c>
      <c r="EF55" s="78">
        <f t="shared" si="18"/>
        <v>13.204755614266844</v>
      </c>
    </row>
    <row r="56" spans="1:136">
      <c r="A56" s="17">
        <v>6100</v>
      </c>
      <c r="B56" s="17" t="s">
        <v>205</v>
      </c>
      <c r="C56" s="43">
        <f t="shared" si="0"/>
        <v>31</v>
      </c>
      <c r="D56" s="210">
        <f t="shared" si="1"/>
        <v>1.0190664036817882</v>
      </c>
      <c r="E56" s="43">
        <f t="shared" si="2"/>
        <v>160</v>
      </c>
      <c r="F56" s="210">
        <f t="shared" si="3"/>
        <v>5.2596975673898756</v>
      </c>
      <c r="G56" s="43">
        <f t="shared" si="4"/>
        <v>311</v>
      </c>
      <c r="H56" s="210">
        <f t="shared" si="5"/>
        <v>10.223537146614071</v>
      </c>
      <c r="I56" s="43">
        <f t="shared" si="6"/>
        <v>419</v>
      </c>
      <c r="J56" s="210">
        <f t="shared" si="7"/>
        <v>13.773833004602235</v>
      </c>
      <c r="K56" s="43">
        <f t="shared" si="8"/>
        <v>1645</v>
      </c>
      <c r="L56" s="210">
        <f t="shared" si="9"/>
        <v>54.076265614727149</v>
      </c>
      <c r="M56" s="43">
        <f t="shared" si="10"/>
        <v>307</v>
      </c>
      <c r="N56" s="210">
        <f t="shared" si="11"/>
        <v>10.092044707429324</v>
      </c>
      <c r="O56" s="43">
        <f t="shared" si="12"/>
        <v>169</v>
      </c>
      <c r="P56" s="210">
        <f t="shared" si="13"/>
        <v>5.5555555555555554</v>
      </c>
      <c r="Q56" s="43">
        <f t="shared" si="14"/>
        <v>3042</v>
      </c>
      <c r="S56" s="29">
        <v>6100</v>
      </c>
      <c r="T56" s="29" t="s">
        <v>205</v>
      </c>
      <c r="U56" s="19">
        <v>3042</v>
      </c>
      <c r="V56" s="19">
        <v>31</v>
      </c>
      <c r="W56" s="19">
        <v>32</v>
      </c>
      <c r="X56" s="19">
        <v>31</v>
      </c>
      <c r="Y56" s="19">
        <v>31</v>
      </c>
      <c r="Z56" s="19">
        <v>36</v>
      </c>
      <c r="AA56" s="19">
        <v>30</v>
      </c>
      <c r="AB56" s="19">
        <v>29</v>
      </c>
      <c r="AC56" s="19">
        <v>24</v>
      </c>
      <c r="AD56" s="19">
        <v>36</v>
      </c>
      <c r="AE56" s="19">
        <v>30</v>
      </c>
      <c r="AF56" s="19">
        <v>32</v>
      </c>
      <c r="AG56" s="19">
        <v>35</v>
      </c>
      <c r="AH56" s="19">
        <v>32</v>
      </c>
      <c r="AI56" s="19">
        <v>33</v>
      </c>
      <c r="AJ56" s="19">
        <v>30</v>
      </c>
      <c r="AK56" s="19">
        <v>30</v>
      </c>
      <c r="AL56" s="19">
        <v>33</v>
      </c>
      <c r="AM56" s="19">
        <v>30</v>
      </c>
      <c r="AN56" s="19">
        <v>35</v>
      </c>
      <c r="AO56" s="19">
        <v>34</v>
      </c>
      <c r="AP56" s="19">
        <v>39</v>
      </c>
      <c r="AQ56" s="19">
        <v>48</v>
      </c>
      <c r="AR56" s="19">
        <v>50</v>
      </c>
      <c r="AS56" s="19">
        <v>41</v>
      </c>
      <c r="AT56" s="19">
        <v>59</v>
      </c>
      <c r="AU56" s="19">
        <v>50</v>
      </c>
      <c r="AV56" s="19">
        <v>49</v>
      </c>
      <c r="AW56" s="19">
        <v>53</v>
      </c>
      <c r="AX56" s="19">
        <v>57</v>
      </c>
      <c r="AY56" s="19">
        <v>50</v>
      </c>
      <c r="AZ56" s="19">
        <v>43</v>
      </c>
      <c r="BA56" s="19">
        <v>33</v>
      </c>
      <c r="BB56" s="19">
        <v>46</v>
      </c>
      <c r="BC56" s="19">
        <v>28</v>
      </c>
      <c r="BD56" s="19">
        <v>28</v>
      </c>
      <c r="BE56" s="19">
        <v>42</v>
      </c>
      <c r="BF56" s="19">
        <v>41</v>
      </c>
      <c r="BG56" s="19">
        <v>39</v>
      </c>
      <c r="BH56" s="19">
        <v>36</v>
      </c>
      <c r="BI56" s="19">
        <v>39</v>
      </c>
      <c r="BJ56" s="19">
        <v>45</v>
      </c>
      <c r="BK56" s="19">
        <v>19</v>
      </c>
      <c r="BL56" s="19">
        <v>35</v>
      </c>
      <c r="BM56" s="19">
        <v>34</v>
      </c>
      <c r="BN56" s="19">
        <v>35</v>
      </c>
      <c r="BO56" s="19">
        <v>48</v>
      </c>
      <c r="BP56" s="19">
        <v>37</v>
      </c>
      <c r="BQ56" s="19">
        <v>32</v>
      </c>
      <c r="BR56" s="19">
        <v>37</v>
      </c>
      <c r="BS56" s="19">
        <v>47</v>
      </c>
      <c r="BT56" s="19">
        <v>48</v>
      </c>
      <c r="BU56" s="19">
        <v>44</v>
      </c>
      <c r="BV56" s="19">
        <v>52</v>
      </c>
      <c r="BW56" s="19">
        <v>34</v>
      </c>
      <c r="BX56" s="19">
        <v>45</v>
      </c>
      <c r="BY56" s="19">
        <v>42</v>
      </c>
      <c r="BZ56" s="19">
        <v>40</v>
      </c>
      <c r="CA56" s="19">
        <v>53</v>
      </c>
      <c r="CB56" s="19">
        <v>39</v>
      </c>
      <c r="CC56" s="19">
        <v>34</v>
      </c>
      <c r="CD56" s="19">
        <v>41</v>
      </c>
      <c r="CE56" s="19">
        <v>33</v>
      </c>
      <c r="CF56" s="19">
        <v>39</v>
      </c>
      <c r="CG56" s="19">
        <v>35</v>
      </c>
      <c r="CH56" s="19">
        <v>45</v>
      </c>
      <c r="CI56" s="19">
        <v>39</v>
      </c>
      <c r="CJ56" s="19">
        <v>29</v>
      </c>
      <c r="CK56" s="19">
        <v>30</v>
      </c>
      <c r="CL56" s="19">
        <v>34</v>
      </c>
      <c r="CM56" s="19">
        <v>22</v>
      </c>
      <c r="CN56" s="19">
        <v>33</v>
      </c>
      <c r="CO56" s="19">
        <v>28</v>
      </c>
      <c r="CP56" s="19">
        <v>21</v>
      </c>
      <c r="CQ56" s="19">
        <v>32</v>
      </c>
      <c r="CR56" s="19">
        <v>22</v>
      </c>
      <c r="CS56" s="19">
        <v>28</v>
      </c>
      <c r="CT56" s="19">
        <v>16</v>
      </c>
      <c r="CU56" s="19">
        <v>15</v>
      </c>
      <c r="CV56" s="19">
        <v>14</v>
      </c>
      <c r="CW56" s="19">
        <v>12</v>
      </c>
      <c r="CX56" s="19">
        <v>20</v>
      </c>
      <c r="CY56" s="19">
        <v>12</v>
      </c>
      <c r="CZ56" s="19">
        <v>14</v>
      </c>
      <c r="DA56" s="19">
        <v>13</v>
      </c>
      <c r="DB56" s="19">
        <v>21</v>
      </c>
      <c r="DC56" s="19">
        <v>11</v>
      </c>
      <c r="DD56" s="19">
        <v>11</v>
      </c>
      <c r="DE56" s="19">
        <v>13</v>
      </c>
      <c r="DF56" s="19">
        <v>12</v>
      </c>
      <c r="DG56" s="19">
        <v>8</v>
      </c>
      <c r="DH56" s="19">
        <v>11</v>
      </c>
      <c r="DI56" s="19">
        <v>7</v>
      </c>
      <c r="DJ56" s="19">
        <v>4</v>
      </c>
      <c r="DK56" s="19">
        <v>2</v>
      </c>
      <c r="DL56" s="19">
        <v>3</v>
      </c>
      <c r="DM56" s="19">
        <v>3</v>
      </c>
      <c r="DN56" s="19">
        <v>2</v>
      </c>
      <c r="DO56" s="19">
        <v>1</v>
      </c>
      <c r="DP56" s="19">
        <v>1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C56" s="209">
        <f t="shared" si="15"/>
        <v>6.2787639710716636</v>
      </c>
      <c r="ED56" s="78">
        <f t="shared" si="16"/>
        <v>10.223537146614071</v>
      </c>
      <c r="EE56" s="78">
        <f t="shared" si="17"/>
        <v>67.850098619329387</v>
      </c>
      <c r="EF56" s="78">
        <f t="shared" si="18"/>
        <v>15.647600262984879</v>
      </c>
    </row>
    <row r="57" spans="1:136">
      <c r="A57" s="17">
        <v>6250</v>
      </c>
      <c r="B57" s="47" t="s">
        <v>206</v>
      </c>
      <c r="C57" s="46">
        <f t="shared" si="0"/>
        <v>15</v>
      </c>
      <c r="D57" s="208">
        <f t="shared" si="1"/>
        <v>0.74738415545590431</v>
      </c>
      <c r="E57" s="46">
        <f t="shared" si="2"/>
        <v>102</v>
      </c>
      <c r="F57" s="208">
        <f t="shared" si="3"/>
        <v>5.0822122571001493</v>
      </c>
      <c r="G57" s="46">
        <f t="shared" si="4"/>
        <v>204</v>
      </c>
      <c r="H57" s="208">
        <f t="shared" si="5"/>
        <v>10.164424514200299</v>
      </c>
      <c r="I57" s="46">
        <f t="shared" si="6"/>
        <v>258</v>
      </c>
      <c r="J57" s="208">
        <f t="shared" si="7"/>
        <v>12.855007473841553</v>
      </c>
      <c r="K57" s="46">
        <f t="shared" si="8"/>
        <v>1011</v>
      </c>
      <c r="L57" s="208">
        <f t="shared" si="9"/>
        <v>50.373692077727952</v>
      </c>
      <c r="M57" s="46">
        <f t="shared" si="10"/>
        <v>294</v>
      </c>
      <c r="N57" s="208">
        <f t="shared" si="11"/>
        <v>14.648729446935723</v>
      </c>
      <c r="O57" s="46">
        <f t="shared" si="12"/>
        <v>123</v>
      </c>
      <c r="P57" s="208">
        <f t="shared" si="13"/>
        <v>6.1285500747384152</v>
      </c>
      <c r="Q57" s="46">
        <f t="shared" si="14"/>
        <v>2007</v>
      </c>
      <c r="S57" s="29">
        <v>6250</v>
      </c>
      <c r="T57" s="29" t="s">
        <v>206</v>
      </c>
      <c r="U57" s="19">
        <v>2007</v>
      </c>
      <c r="V57" s="19">
        <v>15</v>
      </c>
      <c r="W57" s="19">
        <v>16</v>
      </c>
      <c r="X57" s="19">
        <v>25</v>
      </c>
      <c r="Y57" s="19">
        <v>23</v>
      </c>
      <c r="Z57" s="19">
        <v>23</v>
      </c>
      <c r="AA57" s="19">
        <v>15</v>
      </c>
      <c r="AB57" s="19">
        <v>29</v>
      </c>
      <c r="AC57" s="19">
        <v>21</v>
      </c>
      <c r="AD57" s="19">
        <v>23</v>
      </c>
      <c r="AE57" s="19">
        <v>24</v>
      </c>
      <c r="AF57" s="19">
        <v>18</v>
      </c>
      <c r="AG57" s="19">
        <v>17</v>
      </c>
      <c r="AH57" s="19">
        <v>17</v>
      </c>
      <c r="AI57" s="19">
        <v>18</v>
      </c>
      <c r="AJ57" s="19">
        <v>19</v>
      </c>
      <c r="AK57" s="19">
        <v>18</v>
      </c>
      <c r="AL57" s="19">
        <v>23</v>
      </c>
      <c r="AM57" s="19">
        <v>26</v>
      </c>
      <c r="AN57" s="19">
        <v>23</v>
      </c>
      <c r="AO57" s="19">
        <v>26</v>
      </c>
      <c r="AP57" s="19">
        <v>23</v>
      </c>
      <c r="AQ57" s="19">
        <v>28</v>
      </c>
      <c r="AR57" s="19">
        <v>33</v>
      </c>
      <c r="AS57" s="19">
        <v>31</v>
      </c>
      <c r="AT57" s="19">
        <v>23</v>
      </c>
      <c r="AU57" s="19">
        <v>22</v>
      </c>
      <c r="AV57" s="19">
        <v>20</v>
      </c>
      <c r="AW57" s="19">
        <v>17</v>
      </c>
      <c r="AX57" s="19">
        <v>25</v>
      </c>
      <c r="AY57" s="19">
        <v>21</v>
      </c>
      <c r="AZ57" s="19">
        <v>23</v>
      </c>
      <c r="BA57" s="19">
        <v>25</v>
      </c>
      <c r="BB57" s="19">
        <v>27</v>
      </c>
      <c r="BC57" s="19">
        <v>29</v>
      </c>
      <c r="BD57" s="19">
        <v>23</v>
      </c>
      <c r="BE57" s="19">
        <v>23</v>
      </c>
      <c r="BF57" s="19">
        <v>27</v>
      </c>
      <c r="BG57" s="19">
        <v>18</v>
      </c>
      <c r="BH57" s="19">
        <v>24</v>
      </c>
      <c r="BI57" s="19">
        <v>22</v>
      </c>
      <c r="BJ57" s="19">
        <v>24</v>
      </c>
      <c r="BK57" s="19">
        <v>15</v>
      </c>
      <c r="BL57" s="19">
        <v>18</v>
      </c>
      <c r="BM57" s="19">
        <v>14</v>
      </c>
      <c r="BN57" s="19">
        <v>22</v>
      </c>
      <c r="BO57" s="19">
        <v>26</v>
      </c>
      <c r="BP57" s="19">
        <v>22</v>
      </c>
      <c r="BQ57" s="19">
        <v>19</v>
      </c>
      <c r="BR57" s="19">
        <v>18</v>
      </c>
      <c r="BS57" s="19">
        <v>17</v>
      </c>
      <c r="BT57" s="19">
        <v>19</v>
      </c>
      <c r="BU57" s="19">
        <v>22</v>
      </c>
      <c r="BV57" s="19">
        <v>35</v>
      </c>
      <c r="BW57" s="19">
        <v>38</v>
      </c>
      <c r="BX57" s="19">
        <v>27</v>
      </c>
      <c r="BY57" s="19">
        <v>32</v>
      </c>
      <c r="BZ57" s="19">
        <v>25</v>
      </c>
      <c r="CA57" s="19">
        <v>37</v>
      </c>
      <c r="CB57" s="19">
        <v>40</v>
      </c>
      <c r="CC57" s="19">
        <v>37</v>
      </c>
      <c r="CD57" s="19">
        <v>23</v>
      </c>
      <c r="CE57" s="19">
        <v>29</v>
      </c>
      <c r="CF57" s="19">
        <v>24</v>
      </c>
      <c r="CG57" s="19">
        <v>31</v>
      </c>
      <c r="CH57" s="19">
        <v>25</v>
      </c>
      <c r="CI57" s="19">
        <v>24</v>
      </c>
      <c r="CJ57" s="19">
        <v>24</v>
      </c>
      <c r="CK57" s="19">
        <v>23</v>
      </c>
      <c r="CL57" s="19">
        <v>27</v>
      </c>
      <c r="CM57" s="19">
        <v>24</v>
      </c>
      <c r="CN57" s="19">
        <v>28</v>
      </c>
      <c r="CO57" s="19">
        <v>28</v>
      </c>
      <c r="CP57" s="19">
        <v>19</v>
      </c>
      <c r="CQ57" s="19">
        <v>19</v>
      </c>
      <c r="CR57" s="19">
        <v>28</v>
      </c>
      <c r="CS57" s="19">
        <v>17</v>
      </c>
      <c r="CT57" s="19">
        <v>20</v>
      </c>
      <c r="CU57" s="19">
        <v>24</v>
      </c>
      <c r="CV57" s="19">
        <v>20</v>
      </c>
      <c r="CW57" s="19">
        <v>17</v>
      </c>
      <c r="CX57" s="19">
        <v>15</v>
      </c>
      <c r="CY57" s="19">
        <v>16</v>
      </c>
      <c r="CZ57" s="19">
        <v>16</v>
      </c>
      <c r="DA57" s="19">
        <v>9</v>
      </c>
      <c r="DB57" s="19">
        <v>7</v>
      </c>
      <c r="DC57" s="19">
        <v>11</v>
      </c>
      <c r="DD57" s="19">
        <v>9</v>
      </c>
      <c r="DE57" s="19">
        <v>7</v>
      </c>
      <c r="DF57" s="19">
        <v>9</v>
      </c>
      <c r="DG57" s="19">
        <v>5</v>
      </c>
      <c r="DH57" s="19">
        <v>3</v>
      </c>
      <c r="DI57" s="19">
        <v>1</v>
      </c>
      <c r="DJ57" s="19">
        <v>7</v>
      </c>
      <c r="DK57" s="19">
        <v>1</v>
      </c>
      <c r="DL57" s="19">
        <v>2</v>
      </c>
      <c r="DM57" s="19">
        <v>1</v>
      </c>
      <c r="DN57" s="19">
        <v>2</v>
      </c>
      <c r="DO57" s="19">
        <v>1</v>
      </c>
      <c r="DP57" s="19">
        <v>0</v>
      </c>
      <c r="DQ57" s="19">
        <v>0</v>
      </c>
      <c r="DR57" s="19">
        <v>0</v>
      </c>
      <c r="DS57" s="19">
        <v>0</v>
      </c>
      <c r="DT57" s="19">
        <v>1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C57" s="209">
        <f t="shared" si="15"/>
        <v>5.8295964125560538</v>
      </c>
      <c r="ED57" s="78">
        <f t="shared" si="16"/>
        <v>10.164424514200299</v>
      </c>
      <c r="EE57" s="78">
        <f t="shared" si="17"/>
        <v>63.228699551569505</v>
      </c>
      <c r="EF57" s="78">
        <f t="shared" si="18"/>
        <v>20.777279521674139</v>
      </c>
    </row>
    <row r="58" spans="1:136">
      <c r="A58" s="17">
        <v>6400</v>
      </c>
      <c r="B58" s="17" t="s">
        <v>207</v>
      </c>
      <c r="C58" s="43">
        <f t="shared" si="0"/>
        <v>19</v>
      </c>
      <c r="D58" s="210">
        <f t="shared" si="1"/>
        <v>0.99737532808398943</v>
      </c>
      <c r="E58" s="43">
        <f t="shared" si="2"/>
        <v>128</v>
      </c>
      <c r="F58" s="210">
        <f t="shared" si="3"/>
        <v>6.7191601049868765</v>
      </c>
      <c r="G58" s="43">
        <f t="shared" si="4"/>
        <v>237</v>
      </c>
      <c r="H58" s="210">
        <f t="shared" si="5"/>
        <v>12.440944881889763</v>
      </c>
      <c r="I58" s="43">
        <f t="shared" si="6"/>
        <v>276</v>
      </c>
      <c r="J58" s="210">
        <f t="shared" si="7"/>
        <v>14.488188976377952</v>
      </c>
      <c r="K58" s="43">
        <f t="shared" si="8"/>
        <v>963</v>
      </c>
      <c r="L58" s="210">
        <f t="shared" si="9"/>
        <v>50.551181102362207</v>
      </c>
      <c r="M58" s="43">
        <f t="shared" si="10"/>
        <v>188</v>
      </c>
      <c r="N58" s="210">
        <f t="shared" si="11"/>
        <v>9.8687664041994747</v>
      </c>
      <c r="O58" s="43">
        <f t="shared" si="12"/>
        <v>94</v>
      </c>
      <c r="P58" s="210">
        <f t="shared" si="13"/>
        <v>4.9343832020997374</v>
      </c>
      <c r="Q58" s="43">
        <f t="shared" si="14"/>
        <v>1905</v>
      </c>
      <c r="S58" s="29">
        <v>6400</v>
      </c>
      <c r="T58" s="29" t="s">
        <v>207</v>
      </c>
      <c r="U58" s="19">
        <v>1905</v>
      </c>
      <c r="V58" s="19">
        <v>19</v>
      </c>
      <c r="W58" s="19">
        <v>21</v>
      </c>
      <c r="X58" s="19">
        <v>28</v>
      </c>
      <c r="Y58" s="19">
        <v>23</v>
      </c>
      <c r="Z58" s="19">
        <v>26</v>
      </c>
      <c r="AA58" s="19">
        <v>30</v>
      </c>
      <c r="AB58" s="19">
        <v>23</v>
      </c>
      <c r="AC58" s="19">
        <v>22</v>
      </c>
      <c r="AD58" s="19">
        <v>26</v>
      </c>
      <c r="AE58" s="19">
        <v>31</v>
      </c>
      <c r="AF58" s="19">
        <v>29</v>
      </c>
      <c r="AG58" s="19">
        <v>24</v>
      </c>
      <c r="AH58" s="19">
        <v>25</v>
      </c>
      <c r="AI58" s="19">
        <v>14</v>
      </c>
      <c r="AJ58" s="19">
        <v>19</v>
      </c>
      <c r="AK58" s="19">
        <v>24</v>
      </c>
      <c r="AL58" s="19">
        <v>28</v>
      </c>
      <c r="AM58" s="19">
        <v>26</v>
      </c>
      <c r="AN58" s="19">
        <v>30</v>
      </c>
      <c r="AO58" s="19">
        <v>36</v>
      </c>
      <c r="AP58" s="19">
        <v>34</v>
      </c>
      <c r="AQ58" s="19">
        <v>29</v>
      </c>
      <c r="AR58" s="19">
        <v>33</v>
      </c>
      <c r="AS58" s="19">
        <v>19</v>
      </c>
      <c r="AT58" s="19">
        <v>19</v>
      </c>
      <c r="AU58" s="19">
        <v>22</v>
      </c>
      <c r="AV58" s="19">
        <v>21</v>
      </c>
      <c r="AW58" s="19">
        <v>27</v>
      </c>
      <c r="AX58" s="19">
        <v>27</v>
      </c>
      <c r="AY58" s="19">
        <v>17</v>
      </c>
      <c r="AZ58" s="19">
        <v>22</v>
      </c>
      <c r="BA58" s="19">
        <v>29</v>
      </c>
      <c r="BB58" s="19">
        <v>21</v>
      </c>
      <c r="BC58" s="19">
        <v>33</v>
      </c>
      <c r="BD58" s="19">
        <v>16</v>
      </c>
      <c r="BE58" s="19">
        <v>17</v>
      </c>
      <c r="BF58" s="19">
        <v>19</v>
      </c>
      <c r="BG58" s="19">
        <v>21</v>
      </c>
      <c r="BH58" s="19">
        <v>17</v>
      </c>
      <c r="BI58" s="19">
        <v>22</v>
      </c>
      <c r="BJ58" s="19">
        <v>18</v>
      </c>
      <c r="BK58" s="19">
        <v>19</v>
      </c>
      <c r="BL58" s="19">
        <v>24</v>
      </c>
      <c r="BM58" s="19">
        <v>25</v>
      </c>
      <c r="BN58" s="19">
        <v>16</v>
      </c>
      <c r="BO58" s="19">
        <v>26</v>
      </c>
      <c r="BP58" s="19">
        <v>30</v>
      </c>
      <c r="BQ58" s="19">
        <v>20</v>
      </c>
      <c r="BR58" s="19">
        <v>33</v>
      </c>
      <c r="BS58" s="19">
        <v>31</v>
      </c>
      <c r="BT58" s="19">
        <v>23</v>
      </c>
      <c r="BU58" s="19">
        <v>19</v>
      </c>
      <c r="BV58" s="19">
        <v>31</v>
      </c>
      <c r="BW58" s="19">
        <v>29</v>
      </c>
      <c r="BX58" s="19">
        <v>26</v>
      </c>
      <c r="BY58" s="19">
        <v>25</v>
      </c>
      <c r="BZ58" s="19">
        <v>38</v>
      </c>
      <c r="CA58" s="19">
        <v>24</v>
      </c>
      <c r="CB58" s="19">
        <v>24</v>
      </c>
      <c r="CC58" s="19">
        <v>33</v>
      </c>
      <c r="CD58" s="19">
        <v>29</v>
      </c>
      <c r="CE58" s="19">
        <v>20</v>
      </c>
      <c r="CF58" s="19">
        <v>17</v>
      </c>
      <c r="CG58" s="19">
        <v>24</v>
      </c>
      <c r="CH58" s="19">
        <v>17</v>
      </c>
      <c r="CI58" s="19">
        <v>20</v>
      </c>
      <c r="CJ58" s="19">
        <v>13</v>
      </c>
      <c r="CK58" s="19">
        <v>20</v>
      </c>
      <c r="CL58" s="19">
        <v>15</v>
      </c>
      <c r="CM58" s="19">
        <v>27</v>
      </c>
      <c r="CN58" s="19">
        <v>19</v>
      </c>
      <c r="CO58" s="19">
        <v>12</v>
      </c>
      <c r="CP58" s="19">
        <v>19</v>
      </c>
      <c r="CQ58" s="19">
        <v>14</v>
      </c>
      <c r="CR58" s="19">
        <v>10</v>
      </c>
      <c r="CS58" s="19">
        <v>14</v>
      </c>
      <c r="CT58" s="19">
        <v>10</v>
      </c>
      <c r="CU58" s="19">
        <v>12</v>
      </c>
      <c r="CV58" s="19">
        <v>8</v>
      </c>
      <c r="CW58" s="19">
        <v>8</v>
      </c>
      <c r="CX58" s="19">
        <v>10</v>
      </c>
      <c r="CY58" s="19">
        <v>16</v>
      </c>
      <c r="CZ58" s="19">
        <v>4</v>
      </c>
      <c r="DA58" s="19">
        <v>9</v>
      </c>
      <c r="DB58" s="19">
        <v>11</v>
      </c>
      <c r="DC58" s="19">
        <v>10</v>
      </c>
      <c r="DD58" s="19">
        <v>11</v>
      </c>
      <c r="DE58" s="19">
        <v>3</v>
      </c>
      <c r="DF58" s="19">
        <v>2</v>
      </c>
      <c r="DG58" s="19">
        <v>4</v>
      </c>
      <c r="DH58" s="19">
        <v>4</v>
      </c>
      <c r="DI58" s="19">
        <v>3</v>
      </c>
      <c r="DJ58" s="19">
        <v>2</v>
      </c>
      <c r="DK58" s="19">
        <v>0</v>
      </c>
      <c r="DL58" s="19">
        <v>3</v>
      </c>
      <c r="DM58" s="19">
        <v>0</v>
      </c>
      <c r="DN58" s="19">
        <v>1</v>
      </c>
      <c r="DO58" s="19">
        <v>1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C58" s="209">
        <f t="shared" si="15"/>
        <v>7.7165354330708658</v>
      </c>
      <c r="ED58" s="78">
        <f t="shared" si="16"/>
        <v>12.440944881889763</v>
      </c>
      <c r="EE58" s="78">
        <f t="shared" si="17"/>
        <v>65.039370078740163</v>
      </c>
      <c r="EF58" s="78">
        <f t="shared" si="18"/>
        <v>14.803149606299211</v>
      </c>
    </row>
    <row r="59" spans="1:136">
      <c r="A59" s="17">
        <v>6513</v>
      </c>
      <c r="B59" s="47" t="s">
        <v>208</v>
      </c>
      <c r="C59" s="46">
        <f t="shared" si="0"/>
        <v>7</v>
      </c>
      <c r="D59" s="208">
        <f t="shared" si="1"/>
        <v>0.67178502879078694</v>
      </c>
      <c r="E59" s="46">
        <f t="shared" si="2"/>
        <v>66</v>
      </c>
      <c r="F59" s="208">
        <f t="shared" si="3"/>
        <v>6.3339731285988483</v>
      </c>
      <c r="G59" s="46">
        <f t="shared" si="4"/>
        <v>143</v>
      </c>
      <c r="H59" s="208">
        <f t="shared" si="5"/>
        <v>13.723608445297506</v>
      </c>
      <c r="I59" s="46">
        <f t="shared" si="6"/>
        <v>167</v>
      </c>
      <c r="J59" s="208">
        <f t="shared" si="7"/>
        <v>16.026871401151631</v>
      </c>
      <c r="K59" s="46">
        <f t="shared" si="8"/>
        <v>524</v>
      </c>
      <c r="L59" s="208">
        <f t="shared" si="9"/>
        <v>50.287907869481764</v>
      </c>
      <c r="M59" s="46">
        <f t="shared" si="10"/>
        <v>101</v>
      </c>
      <c r="N59" s="208">
        <f t="shared" si="11"/>
        <v>9.6928982725527835</v>
      </c>
      <c r="O59" s="46">
        <f t="shared" si="12"/>
        <v>34</v>
      </c>
      <c r="P59" s="208">
        <f t="shared" si="13"/>
        <v>3.262955854126679</v>
      </c>
      <c r="Q59" s="46">
        <f t="shared" si="14"/>
        <v>1042</v>
      </c>
      <c r="S59" s="29">
        <v>6513</v>
      </c>
      <c r="T59" s="29" t="s">
        <v>208</v>
      </c>
      <c r="U59" s="19">
        <v>1042</v>
      </c>
      <c r="V59" s="19">
        <v>7</v>
      </c>
      <c r="W59" s="19">
        <v>8</v>
      </c>
      <c r="X59" s="19">
        <v>8</v>
      </c>
      <c r="Y59" s="19">
        <v>16</v>
      </c>
      <c r="Z59" s="19">
        <v>18</v>
      </c>
      <c r="AA59" s="19">
        <v>16</v>
      </c>
      <c r="AB59" s="19">
        <v>13</v>
      </c>
      <c r="AC59" s="19">
        <v>12</v>
      </c>
      <c r="AD59" s="19">
        <v>17</v>
      </c>
      <c r="AE59" s="19">
        <v>17</v>
      </c>
      <c r="AF59" s="19">
        <v>13</v>
      </c>
      <c r="AG59" s="19">
        <v>5</v>
      </c>
      <c r="AH59" s="19">
        <v>15</v>
      </c>
      <c r="AI59" s="19">
        <v>11</v>
      </c>
      <c r="AJ59" s="19">
        <v>24</v>
      </c>
      <c r="AK59" s="19">
        <v>16</v>
      </c>
      <c r="AL59" s="19">
        <v>15</v>
      </c>
      <c r="AM59" s="19">
        <v>18</v>
      </c>
      <c r="AN59" s="19">
        <v>15</v>
      </c>
      <c r="AO59" s="19">
        <v>21</v>
      </c>
      <c r="AP59" s="19">
        <v>15</v>
      </c>
      <c r="AQ59" s="19">
        <v>22</v>
      </c>
      <c r="AR59" s="19">
        <v>17</v>
      </c>
      <c r="AS59" s="19">
        <v>11</v>
      </c>
      <c r="AT59" s="19">
        <v>20</v>
      </c>
      <c r="AU59" s="19">
        <v>13</v>
      </c>
      <c r="AV59" s="19">
        <v>10</v>
      </c>
      <c r="AW59" s="19">
        <v>7</v>
      </c>
      <c r="AX59" s="19">
        <v>8</v>
      </c>
      <c r="AY59" s="19">
        <v>8</v>
      </c>
      <c r="AZ59" s="19">
        <v>11</v>
      </c>
      <c r="BA59" s="19">
        <v>12</v>
      </c>
      <c r="BB59" s="19">
        <v>7</v>
      </c>
      <c r="BC59" s="19">
        <v>6</v>
      </c>
      <c r="BD59" s="19">
        <v>11</v>
      </c>
      <c r="BE59" s="19">
        <v>11</v>
      </c>
      <c r="BF59" s="19">
        <v>12</v>
      </c>
      <c r="BG59" s="19">
        <v>11</v>
      </c>
      <c r="BH59" s="19">
        <v>15</v>
      </c>
      <c r="BI59" s="19">
        <v>11</v>
      </c>
      <c r="BJ59" s="19">
        <v>10</v>
      </c>
      <c r="BK59" s="19">
        <v>7</v>
      </c>
      <c r="BL59" s="19">
        <v>7</v>
      </c>
      <c r="BM59" s="19">
        <v>14</v>
      </c>
      <c r="BN59" s="19">
        <v>22</v>
      </c>
      <c r="BO59" s="19">
        <v>12</v>
      </c>
      <c r="BP59" s="19">
        <v>13</v>
      </c>
      <c r="BQ59" s="19">
        <v>27</v>
      </c>
      <c r="BR59" s="19">
        <v>9</v>
      </c>
      <c r="BS59" s="19">
        <v>11</v>
      </c>
      <c r="BT59" s="19">
        <v>12</v>
      </c>
      <c r="BU59" s="19">
        <v>22</v>
      </c>
      <c r="BV59" s="19">
        <v>15</v>
      </c>
      <c r="BW59" s="19">
        <v>11</v>
      </c>
      <c r="BX59" s="19">
        <v>18</v>
      </c>
      <c r="BY59" s="19">
        <v>19</v>
      </c>
      <c r="BZ59" s="19">
        <v>19</v>
      </c>
      <c r="CA59" s="19">
        <v>15</v>
      </c>
      <c r="CB59" s="19">
        <v>12</v>
      </c>
      <c r="CC59" s="19">
        <v>14</v>
      </c>
      <c r="CD59" s="19">
        <v>17</v>
      </c>
      <c r="CE59" s="19">
        <v>15</v>
      </c>
      <c r="CF59" s="19">
        <v>20</v>
      </c>
      <c r="CG59" s="19">
        <v>13</v>
      </c>
      <c r="CH59" s="19">
        <v>14</v>
      </c>
      <c r="CI59" s="19">
        <v>10</v>
      </c>
      <c r="CJ59" s="19">
        <v>6</v>
      </c>
      <c r="CK59" s="19">
        <v>9</v>
      </c>
      <c r="CL59" s="19">
        <v>15</v>
      </c>
      <c r="CM59" s="19">
        <v>18</v>
      </c>
      <c r="CN59" s="19">
        <v>9</v>
      </c>
      <c r="CO59" s="19">
        <v>11</v>
      </c>
      <c r="CP59" s="19">
        <v>5</v>
      </c>
      <c r="CQ59" s="19">
        <v>7</v>
      </c>
      <c r="CR59" s="19">
        <v>3</v>
      </c>
      <c r="CS59" s="19">
        <v>10</v>
      </c>
      <c r="CT59" s="19">
        <v>2</v>
      </c>
      <c r="CU59" s="19">
        <v>5</v>
      </c>
      <c r="CV59" s="19">
        <v>3</v>
      </c>
      <c r="CW59" s="19">
        <v>4</v>
      </c>
      <c r="CX59" s="19">
        <v>2</v>
      </c>
      <c r="CY59" s="19">
        <v>5</v>
      </c>
      <c r="CZ59" s="19">
        <v>4</v>
      </c>
      <c r="DA59" s="19">
        <v>2</v>
      </c>
      <c r="DB59" s="19">
        <v>4</v>
      </c>
      <c r="DC59" s="19">
        <v>8</v>
      </c>
      <c r="DD59" s="19">
        <v>0</v>
      </c>
      <c r="DE59" s="19">
        <v>3</v>
      </c>
      <c r="DF59" s="19">
        <v>0</v>
      </c>
      <c r="DG59" s="19">
        <v>2</v>
      </c>
      <c r="DH59" s="19">
        <v>1</v>
      </c>
      <c r="DI59" s="19">
        <v>1</v>
      </c>
      <c r="DJ59" s="19">
        <v>1</v>
      </c>
      <c r="DK59" s="19">
        <v>1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C59" s="209">
        <f t="shared" si="15"/>
        <v>7.0057581573896357</v>
      </c>
      <c r="ED59" s="78">
        <f t="shared" si="16"/>
        <v>13.723608445297506</v>
      </c>
      <c r="EE59" s="78">
        <f t="shared" si="17"/>
        <v>66.314779270633395</v>
      </c>
      <c r="EF59" s="78">
        <f t="shared" si="18"/>
        <v>12.955854126679462</v>
      </c>
    </row>
    <row r="60" spans="1:136">
      <c r="A60" s="17">
        <v>6515</v>
      </c>
      <c r="B60" s="17" t="s">
        <v>209</v>
      </c>
      <c r="C60" s="43">
        <f t="shared" si="0"/>
        <v>10</v>
      </c>
      <c r="D60" s="210">
        <f t="shared" si="1"/>
        <v>1.6233766233766231</v>
      </c>
      <c r="E60" s="43">
        <f t="shared" si="2"/>
        <v>32</v>
      </c>
      <c r="F60" s="210">
        <f t="shared" si="3"/>
        <v>5.1948051948051948</v>
      </c>
      <c r="G60" s="43">
        <f t="shared" si="4"/>
        <v>72</v>
      </c>
      <c r="H60" s="210">
        <f t="shared" si="5"/>
        <v>11.688311688311687</v>
      </c>
      <c r="I60" s="43">
        <f t="shared" si="6"/>
        <v>118</v>
      </c>
      <c r="J60" s="210">
        <f t="shared" si="7"/>
        <v>19.155844155844157</v>
      </c>
      <c r="K60" s="43">
        <f t="shared" si="8"/>
        <v>302</v>
      </c>
      <c r="L60" s="210">
        <f t="shared" si="9"/>
        <v>49.02597402597403</v>
      </c>
      <c r="M60" s="43">
        <f t="shared" si="10"/>
        <v>61</v>
      </c>
      <c r="N60" s="210">
        <f t="shared" si="11"/>
        <v>9.9025974025974026</v>
      </c>
      <c r="O60" s="43">
        <f t="shared" si="12"/>
        <v>21</v>
      </c>
      <c r="P60" s="210">
        <f t="shared" si="13"/>
        <v>3.4090909090909087</v>
      </c>
      <c r="Q60" s="43">
        <f t="shared" si="14"/>
        <v>616</v>
      </c>
      <c r="S60" s="29">
        <v>6515</v>
      </c>
      <c r="T60" s="213" t="s">
        <v>209</v>
      </c>
      <c r="U60" s="19">
        <v>616</v>
      </c>
      <c r="V60" s="19">
        <v>10</v>
      </c>
      <c r="W60" s="19">
        <v>9</v>
      </c>
      <c r="X60" s="19">
        <v>7</v>
      </c>
      <c r="Y60" s="19">
        <v>7</v>
      </c>
      <c r="Z60" s="19">
        <v>7</v>
      </c>
      <c r="AA60" s="19">
        <v>2</v>
      </c>
      <c r="AB60" s="19">
        <v>7</v>
      </c>
      <c r="AC60" s="19">
        <v>5</v>
      </c>
      <c r="AD60" s="19">
        <v>3</v>
      </c>
      <c r="AE60" s="19">
        <v>6</v>
      </c>
      <c r="AF60" s="19">
        <v>12</v>
      </c>
      <c r="AG60" s="19">
        <v>4</v>
      </c>
      <c r="AH60" s="19">
        <v>11</v>
      </c>
      <c r="AI60" s="19">
        <v>8</v>
      </c>
      <c r="AJ60" s="19">
        <v>7</v>
      </c>
      <c r="AK60" s="19">
        <v>9</v>
      </c>
      <c r="AL60" s="19">
        <v>11</v>
      </c>
      <c r="AM60" s="19">
        <v>11</v>
      </c>
      <c r="AN60" s="19">
        <v>15</v>
      </c>
      <c r="AO60" s="19">
        <v>8</v>
      </c>
      <c r="AP60" s="19">
        <v>15</v>
      </c>
      <c r="AQ60" s="19">
        <v>10</v>
      </c>
      <c r="AR60" s="19">
        <v>10</v>
      </c>
      <c r="AS60" s="19">
        <v>13</v>
      </c>
      <c r="AT60" s="19">
        <v>13</v>
      </c>
      <c r="AU60" s="19">
        <v>12</v>
      </c>
      <c r="AV60" s="19">
        <v>5</v>
      </c>
      <c r="AW60" s="19">
        <v>6</v>
      </c>
      <c r="AX60" s="19">
        <v>10</v>
      </c>
      <c r="AY60" s="19">
        <v>8</v>
      </c>
      <c r="AZ60" s="19">
        <v>7</v>
      </c>
      <c r="BA60" s="19">
        <v>6</v>
      </c>
      <c r="BB60" s="19">
        <v>6</v>
      </c>
      <c r="BC60" s="19">
        <v>5</v>
      </c>
      <c r="BD60" s="19">
        <v>6</v>
      </c>
      <c r="BE60" s="19">
        <v>2</v>
      </c>
      <c r="BF60" s="19">
        <v>8</v>
      </c>
      <c r="BG60" s="19">
        <v>9</v>
      </c>
      <c r="BH60" s="19">
        <v>5</v>
      </c>
      <c r="BI60" s="19">
        <v>6</v>
      </c>
      <c r="BJ60" s="19">
        <v>4</v>
      </c>
      <c r="BK60" s="19">
        <v>3</v>
      </c>
      <c r="BL60" s="19">
        <v>10</v>
      </c>
      <c r="BM60" s="19">
        <v>7</v>
      </c>
      <c r="BN60" s="19">
        <v>6</v>
      </c>
      <c r="BO60" s="19">
        <v>3</v>
      </c>
      <c r="BP60" s="19">
        <v>7</v>
      </c>
      <c r="BQ60" s="19">
        <v>12</v>
      </c>
      <c r="BR60" s="19">
        <v>4</v>
      </c>
      <c r="BS60" s="19">
        <v>8</v>
      </c>
      <c r="BT60" s="19">
        <v>6</v>
      </c>
      <c r="BU60" s="19">
        <v>9</v>
      </c>
      <c r="BV60" s="19">
        <v>19</v>
      </c>
      <c r="BW60" s="19">
        <v>11</v>
      </c>
      <c r="BX60" s="19">
        <v>6</v>
      </c>
      <c r="BY60" s="19">
        <v>9</v>
      </c>
      <c r="BZ60" s="19">
        <v>16</v>
      </c>
      <c r="CA60" s="19">
        <v>7</v>
      </c>
      <c r="CB60" s="19">
        <v>13</v>
      </c>
      <c r="CC60" s="19">
        <v>14</v>
      </c>
      <c r="CD60" s="19">
        <v>6</v>
      </c>
      <c r="CE60" s="19">
        <v>9</v>
      </c>
      <c r="CF60" s="19">
        <v>2</v>
      </c>
      <c r="CG60" s="19">
        <v>6</v>
      </c>
      <c r="CH60" s="19">
        <v>4</v>
      </c>
      <c r="CI60" s="19">
        <v>6</v>
      </c>
      <c r="CJ60" s="19">
        <v>6</v>
      </c>
      <c r="CK60" s="19">
        <v>4</v>
      </c>
      <c r="CL60" s="19">
        <v>8</v>
      </c>
      <c r="CM60" s="19">
        <v>4</v>
      </c>
      <c r="CN60" s="19">
        <v>4</v>
      </c>
      <c r="CO60" s="19">
        <v>4</v>
      </c>
      <c r="CP60" s="19">
        <v>7</v>
      </c>
      <c r="CQ60" s="19">
        <v>3</v>
      </c>
      <c r="CR60" s="19">
        <v>4</v>
      </c>
      <c r="CS60" s="19">
        <v>7</v>
      </c>
      <c r="CT60" s="19">
        <v>3</v>
      </c>
      <c r="CU60" s="19">
        <v>8</v>
      </c>
      <c r="CV60" s="19">
        <v>4</v>
      </c>
      <c r="CW60" s="19">
        <v>1</v>
      </c>
      <c r="CX60" s="19">
        <v>1</v>
      </c>
      <c r="CY60" s="19">
        <v>3</v>
      </c>
      <c r="CZ60" s="19">
        <v>1</v>
      </c>
      <c r="DA60" s="19">
        <v>1</v>
      </c>
      <c r="DB60" s="19">
        <v>1</v>
      </c>
      <c r="DC60" s="19">
        <v>5</v>
      </c>
      <c r="DD60" s="19">
        <v>1</v>
      </c>
      <c r="DE60" s="19">
        <v>2</v>
      </c>
      <c r="DF60" s="19">
        <v>1</v>
      </c>
      <c r="DG60" s="19">
        <v>2</v>
      </c>
      <c r="DH60" s="19">
        <v>1</v>
      </c>
      <c r="DI60" s="19">
        <v>2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C60" s="209">
        <f t="shared" si="15"/>
        <v>6.8181818181818183</v>
      </c>
      <c r="ED60" s="78">
        <f t="shared" si="16"/>
        <v>11.688311688311687</v>
      </c>
      <c r="EE60" s="78">
        <f t="shared" si="17"/>
        <v>68.181818181818187</v>
      </c>
      <c r="EF60" s="78">
        <f t="shared" si="18"/>
        <v>13.311688311688311</v>
      </c>
    </row>
    <row r="61" spans="1:136">
      <c r="A61" s="17">
        <v>6601</v>
      </c>
      <c r="B61" s="47" t="s">
        <v>210</v>
      </c>
      <c r="C61" s="46">
        <f t="shared" si="0"/>
        <v>9</v>
      </c>
      <c r="D61" s="208">
        <f t="shared" si="1"/>
        <v>1.8329938900203666</v>
      </c>
      <c r="E61" s="46">
        <f t="shared" si="2"/>
        <v>27</v>
      </c>
      <c r="F61" s="208">
        <f t="shared" si="3"/>
        <v>5.4989816700610996</v>
      </c>
      <c r="G61" s="46">
        <f t="shared" si="4"/>
        <v>58</v>
      </c>
      <c r="H61" s="208">
        <f t="shared" si="5"/>
        <v>11.812627291242363</v>
      </c>
      <c r="I61" s="46">
        <f t="shared" si="6"/>
        <v>64</v>
      </c>
      <c r="J61" s="208">
        <f t="shared" si="7"/>
        <v>13.034623217922606</v>
      </c>
      <c r="K61" s="46">
        <f t="shared" si="8"/>
        <v>287</v>
      </c>
      <c r="L61" s="208">
        <f t="shared" si="9"/>
        <v>58.452138492871683</v>
      </c>
      <c r="M61" s="46">
        <f t="shared" si="10"/>
        <v>39</v>
      </c>
      <c r="N61" s="208">
        <f t="shared" si="11"/>
        <v>7.9429735234215881</v>
      </c>
      <c r="O61" s="46">
        <f t="shared" si="12"/>
        <v>7</v>
      </c>
      <c r="P61" s="208">
        <f t="shared" si="13"/>
        <v>1.4256619144602851</v>
      </c>
      <c r="Q61" s="46">
        <f t="shared" si="14"/>
        <v>491</v>
      </c>
      <c r="S61" s="29">
        <v>6601</v>
      </c>
      <c r="T61" s="29" t="s">
        <v>210</v>
      </c>
      <c r="U61" s="19">
        <v>491</v>
      </c>
      <c r="V61" s="19">
        <v>9</v>
      </c>
      <c r="W61" s="19">
        <v>7</v>
      </c>
      <c r="X61" s="19">
        <v>3</v>
      </c>
      <c r="Y61" s="19">
        <v>7</v>
      </c>
      <c r="Z61" s="19">
        <v>7</v>
      </c>
      <c r="AA61" s="19">
        <v>3</v>
      </c>
      <c r="AB61" s="19">
        <v>8</v>
      </c>
      <c r="AC61" s="19">
        <v>4</v>
      </c>
      <c r="AD61" s="19">
        <v>9</v>
      </c>
      <c r="AE61" s="19">
        <v>4</v>
      </c>
      <c r="AF61" s="19">
        <v>4</v>
      </c>
      <c r="AG61" s="19">
        <v>7</v>
      </c>
      <c r="AH61" s="19">
        <v>5</v>
      </c>
      <c r="AI61" s="19">
        <v>4</v>
      </c>
      <c r="AJ61" s="19">
        <v>6</v>
      </c>
      <c r="AK61" s="19">
        <v>7</v>
      </c>
      <c r="AL61" s="19">
        <v>3</v>
      </c>
      <c r="AM61" s="19">
        <v>6</v>
      </c>
      <c r="AN61" s="19">
        <v>4</v>
      </c>
      <c r="AO61" s="19">
        <v>6</v>
      </c>
      <c r="AP61" s="19">
        <v>7</v>
      </c>
      <c r="AQ61" s="19">
        <v>2</v>
      </c>
      <c r="AR61" s="19">
        <v>6</v>
      </c>
      <c r="AS61" s="19">
        <v>8</v>
      </c>
      <c r="AT61" s="19">
        <v>10</v>
      </c>
      <c r="AU61" s="19">
        <v>12</v>
      </c>
      <c r="AV61" s="19">
        <v>12</v>
      </c>
      <c r="AW61" s="19">
        <v>9</v>
      </c>
      <c r="AX61" s="19">
        <v>10</v>
      </c>
      <c r="AY61" s="19">
        <v>5</v>
      </c>
      <c r="AZ61" s="19">
        <v>10</v>
      </c>
      <c r="BA61" s="19">
        <v>5</v>
      </c>
      <c r="BB61" s="19">
        <v>10</v>
      </c>
      <c r="BC61" s="19">
        <v>4</v>
      </c>
      <c r="BD61" s="19">
        <v>2</v>
      </c>
      <c r="BE61" s="19">
        <v>8</v>
      </c>
      <c r="BF61" s="19">
        <v>8</v>
      </c>
      <c r="BG61" s="19">
        <v>9</v>
      </c>
      <c r="BH61" s="19">
        <v>10</v>
      </c>
      <c r="BI61" s="19">
        <v>8</v>
      </c>
      <c r="BJ61" s="19">
        <v>6</v>
      </c>
      <c r="BK61" s="19">
        <v>6</v>
      </c>
      <c r="BL61" s="19">
        <v>4</v>
      </c>
      <c r="BM61" s="19">
        <v>9</v>
      </c>
      <c r="BN61" s="19">
        <v>4</v>
      </c>
      <c r="BO61" s="19">
        <v>3</v>
      </c>
      <c r="BP61" s="19">
        <v>10</v>
      </c>
      <c r="BQ61" s="19">
        <v>9</v>
      </c>
      <c r="BR61" s="19">
        <v>6</v>
      </c>
      <c r="BS61" s="19">
        <v>13</v>
      </c>
      <c r="BT61" s="19">
        <v>7</v>
      </c>
      <c r="BU61" s="19">
        <v>9</v>
      </c>
      <c r="BV61" s="19">
        <v>5</v>
      </c>
      <c r="BW61" s="19">
        <v>13</v>
      </c>
      <c r="BX61" s="19">
        <v>11</v>
      </c>
      <c r="BY61" s="19">
        <v>5</v>
      </c>
      <c r="BZ61" s="19">
        <v>7</v>
      </c>
      <c r="CA61" s="19">
        <v>7</v>
      </c>
      <c r="CB61" s="19">
        <v>8</v>
      </c>
      <c r="CC61" s="19">
        <v>4</v>
      </c>
      <c r="CD61" s="19">
        <v>7</v>
      </c>
      <c r="CE61" s="19">
        <v>10</v>
      </c>
      <c r="CF61" s="19">
        <v>3</v>
      </c>
      <c r="CG61" s="19">
        <v>5</v>
      </c>
      <c r="CH61" s="19">
        <v>3</v>
      </c>
      <c r="CI61" s="19">
        <v>2</v>
      </c>
      <c r="CJ61" s="19">
        <v>1</v>
      </c>
      <c r="CK61" s="19">
        <v>2</v>
      </c>
      <c r="CL61" s="19">
        <v>8</v>
      </c>
      <c r="CM61" s="19">
        <v>5</v>
      </c>
      <c r="CN61" s="19">
        <v>4</v>
      </c>
      <c r="CO61" s="19">
        <v>7</v>
      </c>
      <c r="CP61" s="19">
        <v>2</v>
      </c>
      <c r="CQ61" s="19">
        <v>1</v>
      </c>
      <c r="CR61" s="19">
        <v>3</v>
      </c>
      <c r="CS61" s="19">
        <v>1</v>
      </c>
      <c r="CT61" s="19">
        <v>2</v>
      </c>
      <c r="CU61" s="19">
        <v>0</v>
      </c>
      <c r="CV61" s="19">
        <v>4</v>
      </c>
      <c r="CW61" s="19">
        <v>0</v>
      </c>
      <c r="CX61" s="19">
        <v>1</v>
      </c>
      <c r="CY61" s="19">
        <v>0</v>
      </c>
      <c r="CZ61" s="19">
        <v>3</v>
      </c>
      <c r="DA61" s="19">
        <v>0</v>
      </c>
      <c r="DB61" s="19">
        <v>0</v>
      </c>
      <c r="DC61" s="19">
        <v>1</v>
      </c>
      <c r="DD61" s="19">
        <v>0</v>
      </c>
      <c r="DE61" s="19">
        <v>0</v>
      </c>
      <c r="DF61" s="19">
        <v>0</v>
      </c>
      <c r="DG61" s="19">
        <v>0</v>
      </c>
      <c r="DH61" s="19">
        <v>1</v>
      </c>
      <c r="DI61" s="19">
        <v>1</v>
      </c>
      <c r="DJ61" s="19">
        <v>0</v>
      </c>
      <c r="DK61" s="19">
        <v>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C61" s="209">
        <f t="shared" si="15"/>
        <v>7.3319755600814664</v>
      </c>
      <c r="ED61" s="78">
        <f t="shared" si="16"/>
        <v>11.812627291242363</v>
      </c>
      <c r="EE61" s="78">
        <f t="shared" si="17"/>
        <v>71.486761710794283</v>
      </c>
      <c r="EF61" s="78">
        <f t="shared" si="18"/>
        <v>9.3686354378818741</v>
      </c>
    </row>
    <row r="62" spans="1:136">
      <c r="A62" s="17">
        <v>6602</v>
      </c>
      <c r="B62" s="17" t="s">
        <v>213</v>
      </c>
      <c r="C62" s="43">
        <f t="shared" si="0"/>
        <v>4</v>
      </c>
      <c r="D62" s="210">
        <f t="shared" si="1"/>
        <v>1.0781671159029651</v>
      </c>
      <c r="E62" s="43">
        <f t="shared" si="2"/>
        <v>20</v>
      </c>
      <c r="F62" s="210">
        <f t="shared" si="3"/>
        <v>5.3908355795148255</v>
      </c>
      <c r="G62" s="43">
        <f t="shared" si="4"/>
        <v>52</v>
      </c>
      <c r="H62" s="210">
        <f t="shared" si="5"/>
        <v>14.016172506738545</v>
      </c>
      <c r="I62" s="43">
        <f t="shared" si="6"/>
        <v>58</v>
      </c>
      <c r="J62" s="210">
        <f t="shared" si="7"/>
        <v>15.633423180592992</v>
      </c>
      <c r="K62" s="43">
        <f t="shared" si="8"/>
        <v>169</v>
      </c>
      <c r="L62" s="210">
        <f t="shared" si="9"/>
        <v>45.552560646900268</v>
      </c>
      <c r="M62" s="43">
        <f t="shared" si="10"/>
        <v>50</v>
      </c>
      <c r="N62" s="210">
        <f t="shared" si="11"/>
        <v>13.477088948787062</v>
      </c>
      <c r="O62" s="43">
        <f t="shared" si="12"/>
        <v>18</v>
      </c>
      <c r="P62" s="210">
        <f t="shared" si="13"/>
        <v>4.8517520215633425</v>
      </c>
      <c r="Q62" s="43">
        <f t="shared" si="14"/>
        <v>371</v>
      </c>
      <c r="S62" s="29">
        <v>6602</v>
      </c>
      <c r="T62" s="29" t="s">
        <v>213</v>
      </c>
      <c r="U62" s="19">
        <v>371</v>
      </c>
      <c r="V62" s="19">
        <v>4</v>
      </c>
      <c r="W62" s="19">
        <v>4</v>
      </c>
      <c r="X62" s="19">
        <v>4</v>
      </c>
      <c r="Y62" s="19">
        <v>2</v>
      </c>
      <c r="Z62" s="19">
        <v>7</v>
      </c>
      <c r="AA62" s="19">
        <v>3</v>
      </c>
      <c r="AB62" s="19">
        <v>6</v>
      </c>
      <c r="AC62" s="19">
        <v>5</v>
      </c>
      <c r="AD62" s="19">
        <v>10</v>
      </c>
      <c r="AE62" s="19">
        <v>6</v>
      </c>
      <c r="AF62" s="19">
        <v>7</v>
      </c>
      <c r="AG62" s="19">
        <v>2</v>
      </c>
      <c r="AH62" s="19">
        <v>6</v>
      </c>
      <c r="AI62" s="19">
        <v>4</v>
      </c>
      <c r="AJ62" s="19">
        <v>4</v>
      </c>
      <c r="AK62" s="19">
        <v>2</v>
      </c>
      <c r="AL62" s="19">
        <v>4</v>
      </c>
      <c r="AM62" s="19">
        <v>7</v>
      </c>
      <c r="AN62" s="19">
        <v>7</v>
      </c>
      <c r="AO62" s="19">
        <v>9</v>
      </c>
      <c r="AP62" s="19">
        <v>7</v>
      </c>
      <c r="AQ62" s="19">
        <v>8</v>
      </c>
      <c r="AR62" s="19">
        <v>1</v>
      </c>
      <c r="AS62" s="19">
        <v>5</v>
      </c>
      <c r="AT62" s="19">
        <v>5</v>
      </c>
      <c r="AU62" s="19">
        <v>5</v>
      </c>
      <c r="AV62" s="19">
        <v>7</v>
      </c>
      <c r="AW62" s="19">
        <v>3</v>
      </c>
      <c r="AX62" s="19">
        <v>4</v>
      </c>
      <c r="AY62" s="19">
        <v>5</v>
      </c>
      <c r="AZ62" s="19">
        <v>5</v>
      </c>
      <c r="BA62" s="19">
        <v>2</v>
      </c>
      <c r="BB62" s="19">
        <v>3</v>
      </c>
      <c r="BC62" s="19">
        <v>8</v>
      </c>
      <c r="BD62" s="19">
        <v>5</v>
      </c>
      <c r="BE62" s="19">
        <v>5</v>
      </c>
      <c r="BF62" s="19">
        <v>5</v>
      </c>
      <c r="BG62" s="19">
        <v>4</v>
      </c>
      <c r="BH62" s="19">
        <v>4</v>
      </c>
      <c r="BI62" s="19">
        <v>4</v>
      </c>
      <c r="BJ62" s="19">
        <v>4</v>
      </c>
      <c r="BK62" s="19">
        <v>3</v>
      </c>
      <c r="BL62" s="19">
        <v>4</v>
      </c>
      <c r="BM62" s="19">
        <v>1</v>
      </c>
      <c r="BN62" s="19">
        <v>5</v>
      </c>
      <c r="BO62" s="19">
        <v>7</v>
      </c>
      <c r="BP62" s="19">
        <v>6</v>
      </c>
      <c r="BQ62" s="19">
        <v>5</v>
      </c>
      <c r="BR62" s="19">
        <v>4</v>
      </c>
      <c r="BS62" s="19">
        <v>4</v>
      </c>
      <c r="BT62" s="19">
        <v>5</v>
      </c>
      <c r="BU62" s="19">
        <v>6</v>
      </c>
      <c r="BV62" s="19">
        <v>1</v>
      </c>
      <c r="BW62" s="19">
        <v>4</v>
      </c>
      <c r="BX62" s="19">
        <v>1</v>
      </c>
      <c r="BY62" s="19">
        <v>4</v>
      </c>
      <c r="BZ62" s="19">
        <v>4</v>
      </c>
      <c r="CA62" s="19">
        <v>5</v>
      </c>
      <c r="CB62" s="19">
        <v>4</v>
      </c>
      <c r="CC62" s="19">
        <v>2</v>
      </c>
      <c r="CD62" s="19">
        <v>5</v>
      </c>
      <c r="CE62" s="19">
        <v>4</v>
      </c>
      <c r="CF62" s="19">
        <v>2</v>
      </c>
      <c r="CG62" s="19">
        <v>3</v>
      </c>
      <c r="CH62" s="19">
        <v>2</v>
      </c>
      <c r="CI62" s="19">
        <v>5</v>
      </c>
      <c r="CJ62" s="19">
        <v>5</v>
      </c>
      <c r="CK62" s="19">
        <v>3</v>
      </c>
      <c r="CL62" s="19">
        <v>5</v>
      </c>
      <c r="CM62" s="19">
        <v>4</v>
      </c>
      <c r="CN62" s="19">
        <v>6</v>
      </c>
      <c r="CO62" s="19">
        <v>8</v>
      </c>
      <c r="CP62" s="19">
        <v>6</v>
      </c>
      <c r="CQ62" s="19">
        <v>3</v>
      </c>
      <c r="CR62" s="19">
        <v>2</v>
      </c>
      <c r="CS62" s="19">
        <v>3</v>
      </c>
      <c r="CT62" s="19">
        <v>2</v>
      </c>
      <c r="CU62" s="19">
        <v>5</v>
      </c>
      <c r="CV62" s="19">
        <v>2</v>
      </c>
      <c r="CW62" s="19">
        <v>1</v>
      </c>
      <c r="CX62" s="19">
        <v>3</v>
      </c>
      <c r="CY62" s="19">
        <v>1</v>
      </c>
      <c r="CZ62" s="19">
        <v>3</v>
      </c>
      <c r="DA62" s="19">
        <v>1</v>
      </c>
      <c r="DB62" s="19">
        <v>0</v>
      </c>
      <c r="DC62" s="19">
        <v>1</v>
      </c>
      <c r="DD62" s="19">
        <v>1</v>
      </c>
      <c r="DE62" s="19">
        <v>3</v>
      </c>
      <c r="DF62" s="19">
        <v>0</v>
      </c>
      <c r="DG62" s="19">
        <v>2</v>
      </c>
      <c r="DH62" s="19">
        <v>0</v>
      </c>
      <c r="DI62" s="19">
        <v>0</v>
      </c>
      <c r="DJ62" s="19">
        <v>1</v>
      </c>
      <c r="DK62" s="19">
        <v>0</v>
      </c>
      <c r="DL62" s="19">
        <v>1</v>
      </c>
      <c r="DM62" s="19">
        <v>0</v>
      </c>
      <c r="DN62" s="19">
        <v>0</v>
      </c>
      <c r="DO62" s="19">
        <v>0</v>
      </c>
      <c r="DP62" s="19">
        <v>0</v>
      </c>
      <c r="DQ62" s="19">
        <v>1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C62" s="209">
        <f t="shared" si="15"/>
        <v>6.4690026954177906</v>
      </c>
      <c r="ED62" s="78">
        <f t="shared" si="16"/>
        <v>14.016172506738545</v>
      </c>
      <c r="EE62" s="78">
        <f t="shared" si="17"/>
        <v>61.18598382749326</v>
      </c>
      <c r="EF62" s="78">
        <f t="shared" si="18"/>
        <v>18.328840970350406</v>
      </c>
    </row>
    <row r="63" spans="1:136">
      <c r="A63" s="17">
        <v>6607</v>
      </c>
      <c r="B63" s="47" t="s">
        <v>214</v>
      </c>
      <c r="C63" s="46">
        <f t="shared" si="0"/>
        <v>3</v>
      </c>
      <c r="D63" s="208">
        <f t="shared" si="1"/>
        <v>0.59760956175298807</v>
      </c>
      <c r="E63" s="46">
        <f t="shared" si="2"/>
        <v>33</v>
      </c>
      <c r="F63" s="208">
        <f t="shared" si="3"/>
        <v>6.573705179282868</v>
      </c>
      <c r="G63" s="46">
        <f t="shared" si="4"/>
        <v>37</v>
      </c>
      <c r="H63" s="208">
        <f t="shared" si="5"/>
        <v>7.3705179282868531</v>
      </c>
      <c r="I63" s="46">
        <f t="shared" si="6"/>
        <v>95</v>
      </c>
      <c r="J63" s="208">
        <f t="shared" si="7"/>
        <v>18.924302788844621</v>
      </c>
      <c r="K63" s="46">
        <f t="shared" si="8"/>
        <v>286</v>
      </c>
      <c r="L63" s="208">
        <f t="shared" si="9"/>
        <v>56.972111553784863</v>
      </c>
      <c r="M63" s="46">
        <f t="shared" si="10"/>
        <v>35</v>
      </c>
      <c r="N63" s="208">
        <f t="shared" si="11"/>
        <v>6.9721115537848597</v>
      </c>
      <c r="O63" s="46">
        <f t="shared" si="12"/>
        <v>13</v>
      </c>
      <c r="P63" s="208">
        <f t="shared" si="13"/>
        <v>2.5896414342629481</v>
      </c>
      <c r="Q63" s="46">
        <f t="shared" si="14"/>
        <v>502</v>
      </c>
      <c r="S63" s="29">
        <v>6607</v>
      </c>
      <c r="T63" s="29" t="s">
        <v>214</v>
      </c>
      <c r="U63" s="19">
        <v>502</v>
      </c>
      <c r="V63" s="19">
        <v>3</v>
      </c>
      <c r="W63" s="19">
        <v>5</v>
      </c>
      <c r="X63" s="19">
        <v>6</v>
      </c>
      <c r="Y63" s="19">
        <v>8</v>
      </c>
      <c r="Z63" s="19">
        <v>6</v>
      </c>
      <c r="AA63" s="19">
        <v>8</v>
      </c>
      <c r="AB63" s="19">
        <v>5</v>
      </c>
      <c r="AC63" s="19">
        <v>1</v>
      </c>
      <c r="AD63" s="19">
        <v>7</v>
      </c>
      <c r="AE63" s="19">
        <v>5</v>
      </c>
      <c r="AF63" s="19">
        <v>1</v>
      </c>
      <c r="AG63" s="19">
        <v>4</v>
      </c>
      <c r="AH63" s="19">
        <v>5</v>
      </c>
      <c r="AI63" s="19">
        <v>5</v>
      </c>
      <c r="AJ63" s="19">
        <v>4</v>
      </c>
      <c r="AK63" s="19">
        <v>0</v>
      </c>
      <c r="AL63" s="19">
        <v>4</v>
      </c>
      <c r="AM63" s="19">
        <v>3</v>
      </c>
      <c r="AN63" s="19">
        <v>5</v>
      </c>
      <c r="AO63" s="19">
        <v>10</v>
      </c>
      <c r="AP63" s="19">
        <v>9</v>
      </c>
      <c r="AQ63" s="19">
        <v>8</v>
      </c>
      <c r="AR63" s="19">
        <v>12</v>
      </c>
      <c r="AS63" s="19">
        <v>17</v>
      </c>
      <c r="AT63" s="19">
        <v>11</v>
      </c>
      <c r="AU63" s="19">
        <v>16</v>
      </c>
      <c r="AV63" s="19">
        <v>15</v>
      </c>
      <c r="AW63" s="19">
        <v>15</v>
      </c>
      <c r="AX63" s="19">
        <v>9</v>
      </c>
      <c r="AY63" s="19">
        <v>22</v>
      </c>
      <c r="AZ63" s="19">
        <v>11</v>
      </c>
      <c r="BA63" s="19">
        <v>12</v>
      </c>
      <c r="BB63" s="19">
        <v>6</v>
      </c>
      <c r="BC63" s="19">
        <v>7</v>
      </c>
      <c r="BD63" s="19">
        <v>8</v>
      </c>
      <c r="BE63" s="19">
        <v>11</v>
      </c>
      <c r="BF63" s="19">
        <v>6</v>
      </c>
      <c r="BG63" s="19">
        <v>7</v>
      </c>
      <c r="BH63" s="19">
        <v>3</v>
      </c>
      <c r="BI63" s="19">
        <v>4</v>
      </c>
      <c r="BJ63" s="19">
        <v>5</v>
      </c>
      <c r="BK63" s="19">
        <v>4</v>
      </c>
      <c r="BL63" s="19">
        <v>4</v>
      </c>
      <c r="BM63" s="19">
        <v>3</v>
      </c>
      <c r="BN63" s="19">
        <v>6</v>
      </c>
      <c r="BO63" s="19">
        <v>0</v>
      </c>
      <c r="BP63" s="19">
        <v>2</v>
      </c>
      <c r="BQ63" s="19">
        <v>2</v>
      </c>
      <c r="BR63" s="19">
        <v>7</v>
      </c>
      <c r="BS63" s="19">
        <v>5</v>
      </c>
      <c r="BT63" s="19">
        <v>3</v>
      </c>
      <c r="BU63" s="19">
        <v>6</v>
      </c>
      <c r="BV63" s="19">
        <v>8</v>
      </c>
      <c r="BW63" s="19">
        <v>8</v>
      </c>
      <c r="BX63" s="19">
        <v>7</v>
      </c>
      <c r="BY63" s="19">
        <v>4</v>
      </c>
      <c r="BZ63" s="19">
        <v>12</v>
      </c>
      <c r="CA63" s="19">
        <v>4</v>
      </c>
      <c r="CB63" s="19">
        <v>7</v>
      </c>
      <c r="CC63" s="19">
        <v>13</v>
      </c>
      <c r="CD63" s="19">
        <v>10</v>
      </c>
      <c r="CE63" s="19">
        <v>7</v>
      </c>
      <c r="CF63" s="19">
        <v>6</v>
      </c>
      <c r="CG63" s="19">
        <v>5</v>
      </c>
      <c r="CH63" s="19">
        <v>5</v>
      </c>
      <c r="CI63" s="19">
        <v>2</v>
      </c>
      <c r="CJ63" s="19">
        <v>5</v>
      </c>
      <c r="CK63" s="19">
        <v>7</v>
      </c>
      <c r="CL63" s="19">
        <v>4</v>
      </c>
      <c r="CM63" s="19">
        <v>3</v>
      </c>
      <c r="CN63" s="19">
        <v>6</v>
      </c>
      <c r="CO63" s="19">
        <v>3</v>
      </c>
      <c r="CP63" s="19">
        <v>4</v>
      </c>
      <c r="CQ63" s="19">
        <v>0</v>
      </c>
      <c r="CR63" s="19">
        <v>4</v>
      </c>
      <c r="CS63" s="19">
        <v>0</v>
      </c>
      <c r="CT63" s="19">
        <v>0</v>
      </c>
      <c r="CU63" s="19">
        <v>1</v>
      </c>
      <c r="CV63" s="19">
        <v>2</v>
      </c>
      <c r="CW63" s="19">
        <v>1</v>
      </c>
      <c r="CX63" s="19">
        <v>1</v>
      </c>
      <c r="CY63" s="19">
        <v>3</v>
      </c>
      <c r="CZ63" s="19">
        <v>0</v>
      </c>
      <c r="DA63" s="19">
        <v>0</v>
      </c>
      <c r="DB63" s="19">
        <v>3</v>
      </c>
      <c r="DC63" s="19">
        <v>1</v>
      </c>
      <c r="DD63" s="19">
        <v>0</v>
      </c>
      <c r="DE63" s="19">
        <v>2</v>
      </c>
      <c r="DF63" s="19">
        <v>0</v>
      </c>
      <c r="DG63" s="19">
        <v>1</v>
      </c>
      <c r="DH63" s="19">
        <v>1</v>
      </c>
      <c r="DI63" s="19">
        <v>1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C63" s="209">
        <f t="shared" si="15"/>
        <v>7.1713147410358564</v>
      </c>
      <c r="ED63" s="78">
        <f t="shared" si="16"/>
        <v>7.3705179282868531</v>
      </c>
      <c r="EE63" s="78">
        <f t="shared" si="17"/>
        <v>75.896414342629484</v>
      </c>
      <c r="EF63" s="78">
        <f t="shared" si="18"/>
        <v>9.5617529880478074</v>
      </c>
    </row>
    <row r="64" spans="1:136">
      <c r="A64" s="17">
        <v>6611</v>
      </c>
      <c r="B64" s="17" t="s">
        <v>215</v>
      </c>
      <c r="C64" s="43">
        <f t="shared" si="0"/>
        <v>0</v>
      </c>
      <c r="D64" s="210">
        <f t="shared" si="1"/>
        <v>0</v>
      </c>
      <c r="E64" s="43">
        <f t="shared" si="2"/>
        <v>1</v>
      </c>
      <c r="F64" s="210">
        <f t="shared" si="3"/>
        <v>1.8181818181818181</v>
      </c>
      <c r="G64" s="43">
        <f t="shared" si="4"/>
        <v>1</v>
      </c>
      <c r="H64" s="210">
        <f t="shared" si="5"/>
        <v>1.8181818181818181</v>
      </c>
      <c r="I64" s="43">
        <f t="shared" si="6"/>
        <v>5</v>
      </c>
      <c r="J64" s="210">
        <f t="shared" si="7"/>
        <v>9.0909090909090917</v>
      </c>
      <c r="K64" s="43">
        <f t="shared" si="8"/>
        <v>26</v>
      </c>
      <c r="L64" s="210">
        <f t="shared" si="9"/>
        <v>47.272727272727273</v>
      </c>
      <c r="M64" s="43">
        <f t="shared" si="10"/>
        <v>15</v>
      </c>
      <c r="N64" s="210">
        <f t="shared" si="11"/>
        <v>27.27272727272727</v>
      </c>
      <c r="O64" s="43">
        <f t="shared" si="12"/>
        <v>7</v>
      </c>
      <c r="P64" s="210">
        <f t="shared" si="13"/>
        <v>12.727272727272727</v>
      </c>
      <c r="Q64" s="43">
        <f t="shared" si="14"/>
        <v>55</v>
      </c>
      <c r="S64" s="29">
        <v>6611</v>
      </c>
      <c r="T64" s="29" t="s">
        <v>215</v>
      </c>
      <c r="U64" s="19">
        <v>55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1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1</v>
      </c>
      <c r="AK64" s="19">
        <v>0</v>
      </c>
      <c r="AL64" s="19">
        <v>1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2</v>
      </c>
      <c r="AS64" s="19">
        <v>0</v>
      </c>
      <c r="AT64" s="19">
        <v>0</v>
      </c>
      <c r="AU64" s="19">
        <v>2</v>
      </c>
      <c r="AV64" s="19">
        <v>0</v>
      </c>
      <c r="AW64" s="19">
        <v>1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2</v>
      </c>
      <c r="BJ64" s="19">
        <v>0</v>
      </c>
      <c r="BK64" s="19">
        <v>0</v>
      </c>
      <c r="BL64" s="19">
        <v>0</v>
      </c>
      <c r="BM64" s="19">
        <v>0</v>
      </c>
      <c r="BN64" s="19">
        <v>1</v>
      </c>
      <c r="BO64" s="19">
        <v>1</v>
      </c>
      <c r="BP64" s="19">
        <v>1</v>
      </c>
      <c r="BQ64" s="19">
        <v>0</v>
      </c>
      <c r="BR64" s="19">
        <v>1</v>
      </c>
      <c r="BS64" s="19">
        <v>0</v>
      </c>
      <c r="BT64" s="19">
        <v>0</v>
      </c>
      <c r="BU64" s="19">
        <v>1</v>
      </c>
      <c r="BV64" s="19">
        <v>0</v>
      </c>
      <c r="BW64" s="19">
        <v>0</v>
      </c>
      <c r="BX64" s="19">
        <v>4</v>
      </c>
      <c r="BY64" s="19">
        <v>1</v>
      </c>
      <c r="BZ64" s="19">
        <v>2</v>
      </c>
      <c r="CA64" s="19">
        <v>2</v>
      </c>
      <c r="CB64" s="19">
        <v>1</v>
      </c>
      <c r="CC64" s="19">
        <v>0</v>
      </c>
      <c r="CD64" s="19">
        <v>1</v>
      </c>
      <c r="CE64" s="19">
        <v>0</v>
      </c>
      <c r="CF64" s="19">
        <v>1</v>
      </c>
      <c r="CG64" s="19">
        <v>2</v>
      </c>
      <c r="CH64" s="19">
        <v>1</v>
      </c>
      <c r="CI64" s="19">
        <v>0</v>
      </c>
      <c r="CJ64" s="19">
        <v>2</v>
      </c>
      <c r="CK64" s="19">
        <v>3</v>
      </c>
      <c r="CL64" s="19">
        <v>0</v>
      </c>
      <c r="CM64" s="19">
        <v>1</v>
      </c>
      <c r="CN64" s="19">
        <v>1</v>
      </c>
      <c r="CO64" s="19">
        <v>0</v>
      </c>
      <c r="CP64" s="19">
        <v>5</v>
      </c>
      <c r="CQ64" s="19">
        <v>1</v>
      </c>
      <c r="CR64" s="19">
        <v>2</v>
      </c>
      <c r="CS64" s="19">
        <v>1</v>
      </c>
      <c r="CT64" s="19">
        <v>0</v>
      </c>
      <c r="CU64" s="19">
        <v>0</v>
      </c>
      <c r="CV64" s="19">
        <v>0</v>
      </c>
      <c r="CW64" s="19">
        <v>1</v>
      </c>
      <c r="CX64" s="19">
        <v>0</v>
      </c>
      <c r="CY64" s="19">
        <v>1</v>
      </c>
      <c r="CZ64" s="19">
        <v>1</v>
      </c>
      <c r="DA64" s="19">
        <v>0</v>
      </c>
      <c r="DB64" s="19">
        <v>1</v>
      </c>
      <c r="DC64" s="19">
        <v>0</v>
      </c>
      <c r="DD64" s="19">
        <v>1</v>
      </c>
      <c r="DE64" s="19">
        <v>1</v>
      </c>
      <c r="DF64" s="19">
        <v>0</v>
      </c>
      <c r="DG64" s="19">
        <v>0</v>
      </c>
      <c r="DH64" s="19">
        <v>1</v>
      </c>
      <c r="DI64" s="19">
        <v>0</v>
      </c>
      <c r="DJ64" s="19">
        <v>0</v>
      </c>
      <c r="DK64" s="19">
        <v>1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C64" s="209">
        <f t="shared" si="15"/>
        <v>1.8181818181818181</v>
      </c>
      <c r="ED64" s="78">
        <f t="shared" si="16"/>
        <v>1.8181818181818181</v>
      </c>
      <c r="EE64" s="78">
        <f t="shared" si="17"/>
        <v>56.363636363636367</v>
      </c>
      <c r="EF64" s="78">
        <f t="shared" si="18"/>
        <v>40</v>
      </c>
    </row>
    <row r="65" spans="1:136">
      <c r="A65" s="17">
        <v>6612</v>
      </c>
      <c r="B65" s="47" t="s">
        <v>216</v>
      </c>
      <c r="C65" s="46">
        <f t="shared" si="0"/>
        <v>4</v>
      </c>
      <c r="D65" s="208">
        <f t="shared" si="1"/>
        <v>0.44742729306487694</v>
      </c>
      <c r="E65" s="46">
        <f t="shared" si="2"/>
        <v>39</v>
      </c>
      <c r="F65" s="208">
        <f t="shared" si="3"/>
        <v>4.3624161073825505</v>
      </c>
      <c r="G65" s="46">
        <f t="shared" si="4"/>
        <v>110</v>
      </c>
      <c r="H65" s="208">
        <f t="shared" si="5"/>
        <v>12.304250559284116</v>
      </c>
      <c r="I65" s="46">
        <f t="shared" si="6"/>
        <v>113</v>
      </c>
      <c r="J65" s="208">
        <f t="shared" si="7"/>
        <v>12.639821029082773</v>
      </c>
      <c r="K65" s="46">
        <f t="shared" si="8"/>
        <v>467</v>
      </c>
      <c r="L65" s="208">
        <f t="shared" si="9"/>
        <v>52.237136465324383</v>
      </c>
      <c r="M65" s="46">
        <f t="shared" si="10"/>
        <v>106</v>
      </c>
      <c r="N65" s="208">
        <f t="shared" si="11"/>
        <v>11.856823266219239</v>
      </c>
      <c r="O65" s="46">
        <f t="shared" si="12"/>
        <v>55</v>
      </c>
      <c r="P65" s="208">
        <f t="shared" si="13"/>
        <v>6.1521252796420578</v>
      </c>
      <c r="Q65" s="46">
        <f t="shared" si="14"/>
        <v>894</v>
      </c>
      <c r="S65" s="29">
        <v>6612</v>
      </c>
      <c r="T65" s="29" t="s">
        <v>216</v>
      </c>
      <c r="U65" s="19">
        <v>894</v>
      </c>
      <c r="V65" s="19">
        <v>4</v>
      </c>
      <c r="W65" s="19">
        <v>7</v>
      </c>
      <c r="X65" s="19">
        <v>5</v>
      </c>
      <c r="Y65" s="19">
        <v>7</v>
      </c>
      <c r="Z65" s="19">
        <v>11</v>
      </c>
      <c r="AA65" s="19">
        <v>9</v>
      </c>
      <c r="AB65" s="19">
        <v>9</v>
      </c>
      <c r="AC65" s="19">
        <v>7</v>
      </c>
      <c r="AD65" s="19">
        <v>10</v>
      </c>
      <c r="AE65" s="19">
        <v>14</v>
      </c>
      <c r="AF65" s="19">
        <v>10</v>
      </c>
      <c r="AG65" s="19">
        <v>15</v>
      </c>
      <c r="AH65" s="19">
        <v>11</v>
      </c>
      <c r="AI65" s="19">
        <v>11</v>
      </c>
      <c r="AJ65" s="19">
        <v>10</v>
      </c>
      <c r="AK65" s="19">
        <v>13</v>
      </c>
      <c r="AL65" s="19">
        <v>9</v>
      </c>
      <c r="AM65" s="19">
        <v>11</v>
      </c>
      <c r="AN65" s="19">
        <v>13</v>
      </c>
      <c r="AO65" s="19">
        <v>11</v>
      </c>
      <c r="AP65" s="19">
        <v>8</v>
      </c>
      <c r="AQ65" s="19">
        <v>13</v>
      </c>
      <c r="AR65" s="19">
        <v>11</v>
      </c>
      <c r="AS65" s="19">
        <v>18</v>
      </c>
      <c r="AT65" s="19">
        <v>10</v>
      </c>
      <c r="AU65" s="19">
        <v>9</v>
      </c>
      <c r="AV65" s="19">
        <v>7</v>
      </c>
      <c r="AW65" s="19">
        <v>15</v>
      </c>
      <c r="AX65" s="19">
        <v>12</v>
      </c>
      <c r="AY65" s="19">
        <v>10</v>
      </c>
      <c r="AZ65" s="19">
        <v>9</v>
      </c>
      <c r="BA65" s="19">
        <v>11</v>
      </c>
      <c r="BB65" s="19">
        <v>7</v>
      </c>
      <c r="BC65" s="19">
        <v>7</v>
      </c>
      <c r="BD65" s="19">
        <v>11</v>
      </c>
      <c r="BE65" s="19">
        <v>9</v>
      </c>
      <c r="BF65" s="19">
        <v>6</v>
      </c>
      <c r="BG65" s="19">
        <v>7</v>
      </c>
      <c r="BH65" s="19">
        <v>9</v>
      </c>
      <c r="BI65" s="19">
        <v>6</v>
      </c>
      <c r="BJ65" s="19">
        <v>9</v>
      </c>
      <c r="BK65" s="19">
        <v>8</v>
      </c>
      <c r="BL65" s="19">
        <v>6</v>
      </c>
      <c r="BM65" s="19">
        <v>14</v>
      </c>
      <c r="BN65" s="19">
        <v>11</v>
      </c>
      <c r="BO65" s="19">
        <v>6</v>
      </c>
      <c r="BP65" s="19">
        <v>15</v>
      </c>
      <c r="BQ65" s="19">
        <v>10</v>
      </c>
      <c r="BR65" s="19">
        <v>14</v>
      </c>
      <c r="BS65" s="19">
        <v>18</v>
      </c>
      <c r="BT65" s="19">
        <v>10</v>
      </c>
      <c r="BU65" s="19">
        <v>5</v>
      </c>
      <c r="BV65" s="19">
        <v>14</v>
      </c>
      <c r="BW65" s="19">
        <v>14</v>
      </c>
      <c r="BX65" s="19">
        <v>14</v>
      </c>
      <c r="BY65" s="19">
        <v>10</v>
      </c>
      <c r="BZ65" s="19">
        <v>22</v>
      </c>
      <c r="CA65" s="19">
        <v>15</v>
      </c>
      <c r="CB65" s="19">
        <v>10</v>
      </c>
      <c r="CC65" s="19">
        <v>20</v>
      </c>
      <c r="CD65" s="19">
        <v>15</v>
      </c>
      <c r="CE65" s="19">
        <v>20</v>
      </c>
      <c r="CF65" s="19">
        <v>12</v>
      </c>
      <c r="CG65" s="19">
        <v>15</v>
      </c>
      <c r="CH65" s="19">
        <v>12</v>
      </c>
      <c r="CI65" s="19">
        <v>8</v>
      </c>
      <c r="CJ65" s="19">
        <v>14</v>
      </c>
      <c r="CK65" s="19">
        <v>4</v>
      </c>
      <c r="CL65" s="19">
        <v>10</v>
      </c>
      <c r="CM65" s="19">
        <v>11</v>
      </c>
      <c r="CN65" s="19">
        <v>11</v>
      </c>
      <c r="CO65" s="19">
        <v>5</v>
      </c>
      <c r="CP65" s="19">
        <v>9</v>
      </c>
      <c r="CQ65" s="19">
        <v>10</v>
      </c>
      <c r="CR65" s="19">
        <v>6</v>
      </c>
      <c r="CS65" s="19">
        <v>6</v>
      </c>
      <c r="CT65" s="19">
        <v>9</v>
      </c>
      <c r="CU65" s="19">
        <v>7</v>
      </c>
      <c r="CV65" s="19">
        <v>8</v>
      </c>
      <c r="CW65" s="19">
        <v>10</v>
      </c>
      <c r="CX65" s="19">
        <v>8</v>
      </c>
      <c r="CY65" s="19">
        <v>5</v>
      </c>
      <c r="CZ65" s="19">
        <v>5</v>
      </c>
      <c r="DA65" s="19">
        <v>3</v>
      </c>
      <c r="DB65" s="19">
        <v>5</v>
      </c>
      <c r="DC65" s="19">
        <v>5</v>
      </c>
      <c r="DD65" s="19">
        <v>5</v>
      </c>
      <c r="DE65" s="19">
        <v>0</v>
      </c>
      <c r="DF65" s="19">
        <v>5</v>
      </c>
      <c r="DG65" s="19">
        <v>8</v>
      </c>
      <c r="DH65" s="19">
        <v>2</v>
      </c>
      <c r="DI65" s="19">
        <v>0</v>
      </c>
      <c r="DJ65" s="19">
        <v>1</v>
      </c>
      <c r="DK65" s="19">
        <v>0</v>
      </c>
      <c r="DL65" s="19">
        <v>1</v>
      </c>
      <c r="DM65" s="19">
        <v>1</v>
      </c>
      <c r="DN65" s="19">
        <v>0</v>
      </c>
      <c r="DO65" s="19">
        <v>0</v>
      </c>
      <c r="DP65" s="19">
        <v>0</v>
      </c>
      <c r="DQ65" s="19">
        <v>1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C65" s="209">
        <f t="shared" si="15"/>
        <v>4.8098434004474271</v>
      </c>
      <c r="ED65" s="78">
        <f t="shared" si="16"/>
        <v>12.304250559284116</v>
      </c>
      <c r="EE65" s="78">
        <f t="shared" si="17"/>
        <v>64.876957494407151</v>
      </c>
      <c r="EF65" s="78">
        <f t="shared" si="18"/>
        <v>18.008948545861298</v>
      </c>
    </row>
    <row r="66" spans="1:136">
      <c r="A66" s="17">
        <v>6706</v>
      </c>
      <c r="B66" s="17" t="s">
        <v>217</v>
      </c>
      <c r="C66" s="43">
        <f t="shared" si="0"/>
        <v>0</v>
      </c>
      <c r="D66" s="210">
        <f t="shared" si="1"/>
        <v>0</v>
      </c>
      <c r="E66" s="43">
        <f t="shared" si="2"/>
        <v>3</v>
      </c>
      <c r="F66" s="210">
        <f t="shared" si="3"/>
        <v>3.296703296703297</v>
      </c>
      <c r="G66" s="43">
        <f t="shared" si="4"/>
        <v>17</v>
      </c>
      <c r="H66" s="210">
        <f t="shared" si="5"/>
        <v>18.681318681318682</v>
      </c>
      <c r="I66" s="43">
        <f t="shared" si="6"/>
        <v>8</v>
      </c>
      <c r="J66" s="210">
        <f t="shared" si="7"/>
        <v>8.791208791208792</v>
      </c>
      <c r="K66" s="43">
        <f t="shared" si="8"/>
        <v>51</v>
      </c>
      <c r="L66" s="210">
        <f t="shared" si="9"/>
        <v>56.043956043956044</v>
      </c>
      <c r="M66" s="43">
        <f t="shared" si="10"/>
        <v>11</v>
      </c>
      <c r="N66" s="210">
        <f t="shared" si="11"/>
        <v>12.087912087912088</v>
      </c>
      <c r="O66" s="43">
        <f t="shared" si="12"/>
        <v>1</v>
      </c>
      <c r="P66" s="210">
        <f t="shared" si="13"/>
        <v>1.098901098901099</v>
      </c>
      <c r="Q66" s="43">
        <f t="shared" si="14"/>
        <v>91</v>
      </c>
      <c r="S66" s="29">
        <v>6706</v>
      </c>
      <c r="T66" s="29" t="s">
        <v>217</v>
      </c>
      <c r="U66" s="19">
        <v>91</v>
      </c>
      <c r="V66" s="19">
        <v>0</v>
      </c>
      <c r="W66" s="19">
        <v>1</v>
      </c>
      <c r="X66" s="19">
        <v>0</v>
      </c>
      <c r="Y66" s="19">
        <v>1</v>
      </c>
      <c r="Z66" s="19">
        <v>1</v>
      </c>
      <c r="AA66" s="19">
        <v>0</v>
      </c>
      <c r="AB66" s="19">
        <v>2</v>
      </c>
      <c r="AC66" s="19">
        <v>3</v>
      </c>
      <c r="AD66" s="19">
        <v>0</v>
      </c>
      <c r="AE66" s="19">
        <v>3</v>
      </c>
      <c r="AF66" s="19">
        <v>1</v>
      </c>
      <c r="AG66" s="19">
        <v>1</v>
      </c>
      <c r="AH66" s="19">
        <v>0</v>
      </c>
      <c r="AI66" s="19">
        <v>1</v>
      </c>
      <c r="AJ66" s="19">
        <v>1</v>
      </c>
      <c r="AK66" s="19">
        <v>5</v>
      </c>
      <c r="AL66" s="19">
        <v>0</v>
      </c>
      <c r="AM66" s="19">
        <v>0</v>
      </c>
      <c r="AN66" s="19">
        <v>1</v>
      </c>
      <c r="AO66" s="19">
        <v>0</v>
      </c>
      <c r="AP66" s="19">
        <v>2</v>
      </c>
      <c r="AQ66" s="19">
        <v>1</v>
      </c>
      <c r="AR66" s="19">
        <v>0</v>
      </c>
      <c r="AS66" s="19">
        <v>3</v>
      </c>
      <c r="AT66" s="19">
        <v>0</v>
      </c>
      <c r="AU66" s="19">
        <v>1</v>
      </c>
      <c r="AV66" s="19">
        <v>0</v>
      </c>
      <c r="AW66" s="19">
        <v>0</v>
      </c>
      <c r="AX66" s="19">
        <v>2</v>
      </c>
      <c r="AY66" s="19">
        <v>0</v>
      </c>
      <c r="AZ66" s="19">
        <v>2</v>
      </c>
      <c r="BA66" s="19">
        <v>1</v>
      </c>
      <c r="BB66" s="19">
        <v>0</v>
      </c>
      <c r="BC66" s="19">
        <v>2</v>
      </c>
      <c r="BD66" s="19">
        <v>0</v>
      </c>
      <c r="BE66" s="19">
        <v>3</v>
      </c>
      <c r="BF66" s="19">
        <v>0</v>
      </c>
      <c r="BG66" s="19">
        <v>2</v>
      </c>
      <c r="BH66" s="19">
        <v>1</v>
      </c>
      <c r="BI66" s="19">
        <v>1</v>
      </c>
      <c r="BJ66" s="19">
        <v>3</v>
      </c>
      <c r="BK66" s="19">
        <v>1</v>
      </c>
      <c r="BL66" s="19">
        <v>2</v>
      </c>
      <c r="BM66" s="19">
        <v>2</v>
      </c>
      <c r="BN66" s="19">
        <v>0</v>
      </c>
      <c r="BO66" s="19">
        <v>2</v>
      </c>
      <c r="BP66" s="19">
        <v>1</v>
      </c>
      <c r="BQ66" s="19">
        <v>2</v>
      </c>
      <c r="BR66" s="19">
        <v>0</v>
      </c>
      <c r="BS66" s="19">
        <v>0</v>
      </c>
      <c r="BT66" s="19">
        <v>0</v>
      </c>
      <c r="BU66" s="19">
        <v>0</v>
      </c>
      <c r="BV66" s="19">
        <v>1</v>
      </c>
      <c r="BW66" s="19">
        <v>2</v>
      </c>
      <c r="BX66" s="19">
        <v>1</v>
      </c>
      <c r="BY66" s="19">
        <v>4</v>
      </c>
      <c r="BZ66" s="19">
        <v>0</v>
      </c>
      <c r="CA66" s="19">
        <v>0</v>
      </c>
      <c r="CB66" s="19">
        <v>1</v>
      </c>
      <c r="CC66" s="19">
        <v>0</v>
      </c>
      <c r="CD66" s="19">
        <v>2</v>
      </c>
      <c r="CE66" s="19">
        <v>1</v>
      </c>
      <c r="CF66" s="19">
        <v>2</v>
      </c>
      <c r="CG66" s="19">
        <v>4</v>
      </c>
      <c r="CH66" s="19">
        <v>2</v>
      </c>
      <c r="CI66" s="19">
        <v>2</v>
      </c>
      <c r="CJ66" s="19">
        <v>2</v>
      </c>
      <c r="CK66" s="19">
        <v>1</v>
      </c>
      <c r="CL66" s="19">
        <v>1</v>
      </c>
      <c r="CM66" s="19">
        <v>0</v>
      </c>
      <c r="CN66" s="19">
        <v>1</v>
      </c>
      <c r="CO66" s="19">
        <v>1</v>
      </c>
      <c r="CP66" s="19">
        <v>0</v>
      </c>
      <c r="CQ66" s="19">
        <v>4</v>
      </c>
      <c r="CR66" s="19">
        <v>0</v>
      </c>
      <c r="CS66" s="19">
        <v>0</v>
      </c>
      <c r="CT66" s="19">
        <v>0</v>
      </c>
      <c r="CU66" s="19">
        <v>0</v>
      </c>
      <c r="CV66" s="19">
        <v>3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1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C66" s="209">
        <f t="shared" si="15"/>
        <v>3.296703296703297</v>
      </c>
      <c r="ED66" s="78">
        <f t="shared" si="16"/>
        <v>18.681318681318682</v>
      </c>
      <c r="EE66" s="78">
        <f t="shared" si="17"/>
        <v>64.835164835164832</v>
      </c>
      <c r="EF66" s="78">
        <f t="shared" si="18"/>
        <v>13.186813186813186</v>
      </c>
    </row>
    <row r="67" spans="1:136">
      <c r="A67" s="17">
        <v>6709</v>
      </c>
      <c r="B67" s="47" t="s">
        <v>218</v>
      </c>
      <c r="C67" s="46">
        <f t="shared" si="0"/>
        <v>6</v>
      </c>
      <c r="D67" s="208">
        <f t="shared" si="1"/>
        <v>1.1904761904761905</v>
      </c>
      <c r="E67" s="46">
        <f t="shared" si="2"/>
        <v>21</v>
      </c>
      <c r="F67" s="208">
        <f t="shared" si="3"/>
        <v>4.1666666666666661</v>
      </c>
      <c r="G67" s="46">
        <f t="shared" si="4"/>
        <v>62</v>
      </c>
      <c r="H67" s="208">
        <f t="shared" si="5"/>
        <v>12.301587301587301</v>
      </c>
      <c r="I67" s="46">
        <f t="shared" si="6"/>
        <v>84</v>
      </c>
      <c r="J67" s="208">
        <f t="shared" si="7"/>
        <v>16.666666666666664</v>
      </c>
      <c r="K67" s="46">
        <f t="shared" si="8"/>
        <v>268</v>
      </c>
      <c r="L67" s="208">
        <f t="shared" si="9"/>
        <v>53.174603174603178</v>
      </c>
      <c r="M67" s="46">
        <f t="shared" si="10"/>
        <v>46</v>
      </c>
      <c r="N67" s="208">
        <f t="shared" si="11"/>
        <v>9.1269841269841265</v>
      </c>
      <c r="O67" s="46">
        <f t="shared" si="12"/>
        <v>17</v>
      </c>
      <c r="P67" s="208">
        <f t="shared" si="13"/>
        <v>3.373015873015873</v>
      </c>
      <c r="Q67" s="46">
        <f t="shared" si="14"/>
        <v>504</v>
      </c>
      <c r="S67" s="29">
        <v>6709</v>
      </c>
      <c r="T67" s="29" t="s">
        <v>218</v>
      </c>
      <c r="U67" s="19">
        <v>504</v>
      </c>
      <c r="V67" s="19">
        <v>6</v>
      </c>
      <c r="W67" s="19">
        <v>4</v>
      </c>
      <c r="X67" s="19">
        <v>5</v>
      </c>
      <c r="Y67" s="19">
        <v>5</v>
      </c>
      <c r="Z67" s="19">
        <v>4</v>
      </c>
      <c r="AA67" s="19">
        <v>3</v>
      </c>
      <c r="AB67" s="19">
        <v>7</v>
      </c>
      <c r="AC67" s="19">
        <v>6</v>
      </c>
      <c r="AD67" s="19">
        <v>10</v>
      </c>
      <c r="AE67" s="19">
        <v>6</v>
      </c>
      <c r="AF67" s="19">
        <v>5</v>
      </c>
      <c r="AG67" s="19">
        <v>1</v>
      </c>
      <c r="AH67" s="19">
        <v>6</v>
      </c>
      <c r="AI67" s="19">
        <v>6</v>
      </c>
      <c r="AJ67" s="19">
        <v>8</v>
      </c>
      <c r="AK67" s="19">
        <v>7</v>
      </c>
      <c r="AL67" s="19">
        <v>3</v>
      </c>
      <c r="AM67" s="19">
        <v>9</v>
      </c>
      <c r="AN67" s="19">
        <v>5</v>
      </c>
      <c r="AO67" s="19">
        <v>10</v>
      </c>
      <c r="AP67" s="19">
        <v>8</v>
      </c>
      <c r="AQ67" s="19">
        <v>12</v>
      </c>
      <c r="AR67" s="19">
        <v>6</v>
      </c>
      <c r="AS67" s="19">
        <v>9</v>
      </c>
      <c r="AT67" s="19">
        <v>8</v>
      </c>
      <c r="AU67" s="19">
        <v>14</v>
      </c>
      <c r="AV67" s="19">
        <v>4</v>
      </c>
      <c r="AW67" s="19">
        <v>6</v>
      </c>
      <c r="AX67" s="19">
        <v>11</v>
      </c>
      <c r="AY67" s="19">
        <v>7</v>
      </c>
      <c r="AZ67" s="19">
        <v>9</v>
      </c>
      <c r="BA67" s="19">
        <v>6</v>
      </c>
      <c r="BB67" s="19">
        <v>6</v>
      </c>
      <c r="BC67" s="19">
        <v>7</v>
      </c>
      <c r="BD67" s="19">
        <v>8</v>
      </c>
      <c r="BE67" s="19">
        <v>5</v>
      </c>
      <c r="BF67" s="19">
        <v>5</v>
      </c>
      <c r="BG67" s="19">
        <v>7</v>
      </c>
      <c r="BH67" s="19">
        <v>8</v>
      </c>
      <c r="BI67" s="19">
        <v>5</v>
      </c>
      <c r="BJ67" s="19">
        <v>10</v>
      </c>
      <c r="BK67" s="19">
        <v>9</v>
      </c>
      <c r="BL67" s="19">
        <v>6</v>
      </c>
      <c r="BM67" s="19">
        <v>2</v>
      </c>
      <c r="BN67" s="19">
        <v>6</v>
      </c>
      <c r="BO67" s="19">
        <v>5</v>
      </c>
      <c r="BP67" s="19">
        <v>7</v>
      </c>
      <c r="BQ67" s="19">
        <v>6</v>
      </c>
      <c r="BR67" s="19">
        <v>5</v>
      </c>
      <c r="BS67" s="19">
        <v>6</v>
      </c>
      <c r="BT67" s="19">
        <v>10</v>
      </c>
      <c r="BU67" s="19">
        <v>7</v>
      </c>
      <c r="BV67" s="19">
        <v>11</v>
      </c>
      <c r="BW67" s="19">
        <v>7</v>
      </c>
      <c r="BX67" s="19">
        <v>10</v>
      </c>
      <c r="BY67" s="19">
        <v>5</v>
      </c>
      <c r="BZ67" s="19">
        <v>5</v>
      </c>
      <c r="CA67" s="19">
        <v>6</v>
      </c>
      <c r="CB67" s="19">
        <v>5</v>
      </c>
      <c r="CC67" s="19">
        <v>7</v>
      </c>
      <c r="CD67" s="19">
        <v>10</v>
      </c>
      <c r="CE67" s="19">
        <v>9</v>
      </c>
      <c r="CF67" s="19">
        <v>4</v>
      </c>
      <c r="CG67" s="19">
        <v>6</v>
      </c>
      <c r="CH67" s="19">
        <v>3</v>
      </c>
      <c r="CI67" s="19">
        <v>4</v>
      </c>
      <c r="CJ67" s="19">
        <v>3</v>
      </c>
      <c r="CK67" s="19">
        <v>5</v>
      </c>
      <c r="CL67" s="19">
        <v>3</v>
      </c>
      <c r="CM67" s="19">
        <v>3</v>
      </c>
      <c r="CN67" s="19">
        <v>2</v>
      </c>
      <c r="CO67" s="19">
        <v>4</v>
      </c>
      <c r="CP67" s="19">
        <v>1</v>
      </c>
      <c r="CQ67" s="19">
        <v>3</v>
      </c>
      <c r="CR67" s="19">
        <v>6</v>
      </c>
      <c r="CS67" s="19">
        <v>2</v>
      </c>
      <c r="CT67" s="19">
        <v>3</v>
      </c>
      <c r="CU67" s="19">
        <v>6</v>
      </c>
      <c r="CV67" s="19">
        <v>6</v>
      </c>
      <c r="CW67" s="19">
        <v>2</v>
      </c>
      <c r="CX67" s="19">
        <v>3</v>
      </c>
      <c r="CY67" s="19">
        <v>1</v>
      </c>
      <c r="CZ67" s="19">
        <v>3</v>
      </c>
      <c r="DA67" s="19">
        <v>1</v>
      </c>
      <c r="DB67" s="19">
        <v>1</v>
      </c>
      <c r="DC67" s="19">
        <v>2</v>
      </c>
      <c r="DD67" s="19">
        <v>2</v>
      </c>
      <c r="DE67" s="19">
        <v>1</v>
      </c>
      <c r="DF67" s="19">
        <v>1</v>
      </c>
      <c r="DG67" s="19">
        <v>0</v>
      </c>
      <c r="DH67" s="19">
        <v>1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1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C67" s="209">
        <f t="shared" si="15"/>
        <v>5.3571428571428568</v>
      </c>
      <c r="ED67" s="78">
        <f t="shared" si="16"/>
        <v>12.301587301587301</v>
      </c>
      <c r="EE67" s="78">
        <f t="shared" si="17"/>
        <v>69.841269841269849</v>
      </c>
      <c r="EF67" s="78">
        <f t="shared" si="18"/>
        <v>12.5</v>
      </c>
    </row>
    <row r="68" spans="1:136">
      <c r="A68" s="17"/>
      <c r="B68" s="211" t="s">
        <v>664</v>
      </c>
      <c r="C68" s="57">
        <f>SUM(C55:C67)</f>
        <v>311</v>
      </c>
      <c r="D68" s="212">
        <f t="shared" si="1"/>
        <v>1.021514205945147</v>
      </c>
      <c r="E68" s="57">
        <f t="shared" ref="E68:Q68" si="24">SUM(E55:E67)</f>
        <v>1798</v>
      </c>
      <c r="F68" s="212">
        <f t="shared" si="3"/>
        <v>5.9057316472327148</v>
      </c>
      <c r="G68" s="57">
        <f t="shared" si="24"/>
        <v>4050</v>
      </c>
      <c r="H68" s="212">
        <f t="shared" si="5"/>
        <v>13.302676958449663</v>
      </c>
      <c r="I68" s="57">
        <f t="shared" si="24"/>
        <v>4410</v>
      </c>
      <c r="J68" s="212">
        <f t="shared" si="7"/>
        <v>14.48513713253408</v>
      </c>
      <c r="K68" s="57">
        <f t="shared" si="24"/>
        <v>15565</v>
      </c>
      <c r="L68" s="212">
        <f t="shared" si="9"/>
        <v>51.124979471177532</v>
      </c>
      <c r="M68" s="57">
        <f t="shared" si="24"/>
        <v>3044</v>
      </c>
      <c r="N68" s="212">
        <f t="shared" si="11"/>
        <v>9.9983576942026602</v>
      </c>
      <c r="O68" s="57">
        <f t="shared" si="24"/>
        <v>1267</v>
      </c>
      <c r="P68" s="212">
        <f t="shared" si="13"/>
        <v>4.1616028904582034</v>
      </c>
      <c r="Q68" s="57">
        <f t="shared" si="24"/>
        <v>30445</v>
      </c>
      <c r="S68" s="29"/>
      <c r="T68" s="2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C68" s="209"/>
      <c r="ED68" s="78"/>
      <c r="EE68" s="78"/>
      <c r="EF68" s="78"/>
    </row>
    <row r="69" spans="1:136">
      <c r="A69" s="17"/>
      <c r="B69" s="17"/>
      <c r="C69" s="43"/>
      <c r="D69" s="210"/>
      <c r="E69" s="43"/>
      <c r="F69" s="210"/>
      <c r="G69" s="43"/>
      <c r="H69" s="210"/>
      <c r="I69" s="43"/>
      <c r="J69" s="210"/>
      <c r="K69" s="43"/>
      <c r="L69" s="210"/>
      <c r="M69" s="43"/>
      <c r="N69" s="210"/>
      <c r="O69" s="43"/>
      <c r="P69" s="210"/>
      <c r="Q69" s="43"/>
      <c r="S69" s="29"/>
      <c r="T69" s="2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C69" s="209"/>
      <c r="ED69" s="78"/>
      <c r="EE69" s="78"/>
      <c r="EF69" s="78"/>
    </row>
    <row r="70" spans="1:136">
      <c r="A70" s="17">
        <v>7000</v>
      </c>
      <c r="B70" s="47" t="s">
        <v>219</v>
      </c>
      <c r="C70" s="46">
        <f t="shared" si="0"/>
        <v>6</v>
      </c>
      <c r="D70" s="208">
        <f t="shared" si="1"/>
        <v>0.87591240875912413</v>
      </c>
      <c r="E70" s="46">
        <f t="shared" si="2"/>
        <v>37</v>
      </c>
      <c r="F70" s="208">
        <f t="shared" si="3"/>
        <v>5.4014598540145986</v>
      </c>
      <c r="G70" s="46">
        <f t="shared" si="4"/>
        <v>69</v>
      </c>
      <c r="H70" s="208">
        <f t="shared" si="5"/>
        <v>10.072992700729927</v>
      </c>
      <c r="I70" s="46">
        <f t="shared" si="6"/>
        <v>69</v>
      </c>
      <c r="J70" s="208">
        <f t="shared" si="7"/>
        <v>10.072992700729927</v>
      </c>
      <c r="K70" s="46">
        <f t="shared" si="8"/>
        <v>380</v>
      </c>
      <c r="L70" s="208">
        <f t="shared" si="9"/>
        <v>55.474452554744524</v>
      </c>
      <c r="M70" s="46">
        <f t="shared" si="10"/>
        <v>89</v>
      </c>
      <c r="N70" s="208">
        <f t="shared" si="11"/>
        <v>12.992700729927007</v>
      </c>
      <c r="O70" s="46">
        <f t="shared" si="12"/>
        <v>35</v>
      </c>
      <c r="P70" s="208">
        <f t="shared" si="13"/>
        <v>5.1094890510948909</v>
      </c>
      <c r="Q70" s="46">
        <f t="shared" si="14"/>
        <v>685</v>
      </c>
      <c r="S70" s="29">
        <v>7000</v>
      </c>
      <c r="T70" s="29" t="s">
        <v>219</v>
      </c>
      <c r="U70" s="19">
        <v>685</v>
      </c>
      <c r="V70" s="19">
        <v>6</v>
      </c>
      <c r="W70" s="19">
        <v>8</v>
      </c>
      <c r="X70" s="19">
        <v>6</v>
      </c>
      <c r="Y70" s="19">
        <v>10</v>
      </c>
      <c r="Z70" s="19">
        <v>6</v>
      </c>
      <c r="AA70" s="19">
        <v>7</v>
      </c>
      <c r="AB70" s="19">
        <v>9</v>
      </c>
      <c r="AC70" s="19">
        <v>7</v>
      </c>
      <c r="AD70" s="19">
        <v>5</v>
      </c>
      <c r="AE70" s="19">
        <v>3</v>
      </c>
      <c r="AF70" s="19">
        <v>8</v>
      </c>
      <c r="AG70" s="19">
        <v>10</v>
      </c>
      <c r="AH70" s="19">
        <v>8</v>
      </c>
      <c r="AI70" s="19">
        <v>7</v>
      </c>
      <c r="AJ70" s="19">
        <v>7</v>
      </c>
      <c r="AK70" s="19">
        <v>5</v>
      </c>
      <c r="AL70" s="19">
        <v>6</v>
      </c>
      <c r="AM70" s="19">
        <v>3</v>
      </c>
      <c r="AN70" s="19">
        <v>5</v>
      </c>
      <c r="AO70" s="19">
        <v>10</v>
      </c>
      <c r="AP70" s="19">
        <v>7</v>
      </c>
      <c r="AQ70" s="19">
        <v>8</v>
      </c>
      <c r="AR70" s="19">
        <v>10</v>
      </c>
      <c r="AS70" s="19">
        <v>3</v>
      </c>
      <c r="AT70" s="19">
        <v>8</v>
      </c>
      <c r="AU70" s="19">
        <v>9</v>
      </c>
      <c r="AV70" s="19">
        <v>12</v>
      </c>
      <c r="AW70" s="19">
        <v>11</v>
      </c>
      <c r="AX70" s="19">
        <v>8</v>
      </c>
      <c r="AY70" s="19">
        <v>6</v>
      </c>
      <c r="AZ70" s="19">
        <v>10</v>
      </c>
      <c r="BA70" s="19">
        <v>7</v>
      </c>
      <c r="BB70" s="19">
        <v>17</v>
      </c>
      <c r="BC70" s="19">
        <v>7</v>
      </c>
      <c r="BD70" s="19">
        <v>6</v>
      </c>
      <c r="BE70" s="19">
        <v>7</v>
      </c>
      <c r="BF70" s="19">
        <v>9</v>
      </c>
      <c r="BG70" s="19">
        <v>5</v>
      </c>
      <c r="BH70" s="19">
        <v>15</v>
      </c>
      <c r="BI70" s="19">
        <v>8</v>
      </c>
      <c r="BJ70" s="19">
        <v>11</v>
      </c>
      <c r="BK70" s="19">
        <v>8</v>
      </c>
      <c r="BL70" s="19">
        <v>9</v>
      </c>
      <c r="BM70" s="19">
        <v>11</v>
      </c>
      <c r="BN70" s="19">
        <v>7</v>
      </c>
      <c r="BO70" s="19">
        <v>18</v>
      </c>
      <c r="BP70" s="19">
        <v>5</v>
      </c>
      <c r="BQ70" s="19">
        <v>7</v>
      </c>
      <c r="BR70" s="19">
        <v>7</v>
      </c>
      <c r="BS70" s="19">
        <v>4</v>
      </c>
      <c r="BT70" s="19">
        <v>5</v>
      </c>
      <c r="BU70" s="19">
        <v>7</v>
      </c>
      <c r="BV70" s="19">
        <v>5</v>
      </c>
      <c r="BW70" s="19">
        <v>9</v>
      </c>
      <c r="BX70" s="19">
        <v>12</v>
      </c>
      <c r="BY70" s="19">
        <v>14</v>
      </c>
      <c r="BZ70" s="19">
        <v>12</v>
      </c>
      <c r="CA70" s="19">
        <v>8</v>
      </c>
      <c r="CB70" s="19">
        <v>15</v>
      </c>
      <c r="CC70" s="19">
        <v>11</v>
      </c>
      <c r="CD70" s="19">
        <v>8</v>
      </c>
      <c r="CE70" s="19">
        <v>13</v>
      </c>
      <c r="CF70" s="19">
        <v>10</v>
      </c>
      <c r="CG70" s="19">
        <v>9</v>
      </c>
      <c r="CH70" s="19">
        <v>8</v>
      </c>
      <c r="CI70" s="19">
        <v>12</v>
      </c>
      <c r="CJ70" s="19">
        <v>7</v>
      </c>
      <c r="CK70" s="19">
        <v>16</v>
      </c>
      <c r="CL70" s="19">
        <v>13</v>
      </c>
      <c r="CM70" s="19">
        <v>4</v>
      </c>
      <c r="CN70" s="19">
        <v>3</v>
      </c>
      <c r="CO70" s="19">
        <v>5</v>
      </c>
      <c r="CP70" s="19">
        <v>5</v>
      </c>
      <c r="CQ70" s="19">
        <v>6</v>
      </c>
      <c r="CR70" s="19">
        <v>4</v>
      </c>
      <c r="CS70" s="19">
        <v>6</v>
      </c>
      <c r="CT70" s="19">
        <v>12</v>
      </c>
      <c r="CU70" s="19">
        <v>2</v>
      </c>
      <c r="CV70" s="19">
        <v>11</v>
      </c>
      <c r="CW70" s="19">
        <v>2</v>
      </c>
      <c r="CX70" s="19">
        <v>7</v>
      </c>
      <c r="CY70" s="19">
        <v>5</v>
      </c>
      <c r="CZ70" s="19">
        <v>1</v>
      </c>
      <c r="DA70" s="19">
        <v>6</v>
      </c>
      <c r="DB70" s="19">
        <v>5</v>
      </c>
      <c r="DC70" s="19">
        <v>1</v>
      </c>
      <c r="DD70" s="19">
        <v>2</v>
      </c>
      <c r="DE70" s="19">
        <v>2</v>
      </c>
      <c r="DF70" s="19">
        <v>2</v>
      </c>
      <c r="DG70" s="19">
        <v>2</v>
      </c>
      <c r="DH70" s="19">
        <v>2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C70" s="209">
        <f t="shared" si="15"/>
        <v>6.2773722627737225</v>
      </c>
      <c r="ED70" s="78">
        <f t="shared" si="16"/>
        <v>10.072992700729927</v>
      </c>
      <c r="EE70" s="78">
        <f t="shared" si="17"/>
        <v>65.547445255474457</v>
      </c>
      <c r="EF70" s="78">
        <f t="shared" si="18"/>
        <v>18.102189781021899</v>
      </c>
    </row>
    <row r="71" spans="1:136">
      <c r="A71" s="17">
        <v>7300</v>
      </c>
      <c r="B71" s="17" t="s">
        <v>220</v>
      </c>
      <c r="C71" s="43">
        <f t="shared" si="0"/>
        <v>52</v>
      </c>
      <c r="D71" s="210">
        <f t="shared" si="1"/>
        <v>1.0256410256410255</v>
      </c>
      <c r="E71" s="43">
        <f t="shared" si="2"/>
        <v>362</v>
      </c>
      <c r="F71" s="210">
        <f t="shared" si="3"/>
        <v>7.1400394477317555</v>
      </c>
      <c r="G71" s="43">
        <f t="shared" si="4"/>
        <v>711</v>
      </c>
      <c r="H71" s="210">
        <f t="shared" si="5"/>
        <v>14.023668639053255</v>
      </c>
      <c r="I71" s="43">
        <f t="shared" si="6"/>
        <v>684</v>
      </c>
      <c r="J71" s="210">
        <f t="shared" si="7"/>
        <v>13.491124260355031</v>
      </c>
      <c r="K71" s="43">
        <f t="shared" si="8"/>
        <v>2633</v>
      </c>
      <c r="L71" s="210">
        <f t="shared" si="9"/>
        <v>51.932938856015774</v>
      </c>
      <c r="M71" s="43">
        <f t="shared" si="10"/>
        <v>467</v>
      </c>
      <c r="N71" s="210">
        <f t="shared" si="11"/>
        <v>9.21104536489152</v>
      </c>
      <c r="O71" s="43">
        <f t="shared" si="12"/>
        <v>161</v>
      </c>
      <c r="P71" s="210">
        <f t="shared" si="13"/>
        <v>3.1755424063116369</v>
      </c>
      <c r="Q71" s="43">
        <f t="shared" si="14"/>
        <v>5070</v>
      </c>
      <c r="S71" s="29">
        <v>7300</v>
      </c>
      <c r="T71" s="29" t="s">
        <v>220</v>
      </c>
      <c r="U71" s="19">
        <v>5070</v>
      </c>
      <c r="V71" s="19">
        <v>52</v>
      </c>
      <c r="W71" s="19">
        <v>58</v>
      </c>
      <c r="X71" s="19">
        <v>76</v>
      </c>
      <c r="Y71" s="19">
        <v>79</v>
      </c>
      <c r="Z71" s="19">
        <v>79</v>
      </c>
      <c r="AA71" s="19">
        <v>70</v>
      </c>
      <c r="AB71" s="19">
        <v>87</v>
      </c>
      <c r="AC71" s="19">
        <v>64</v>
      </c>
      <c r="AD71" s="19">
        <v>87</v>
      </c>
      <c r="AE71" s="19">
        <v>80</v>
      </c>
      <c r="AF71" s="19">
        <v>66</v>
      </c>
      <c r="AG71" s="19">
        <v>61</v>
      </c>
      <c r="AH71" s="19">
        <v>67</v>
      </c>
      <c r="AI71" s="19">
        <v>60</v>
      </c>
      <c r="AJ71" s="19">
        <v>78</v>
      </c>
      <c r="AK71" s="19">
        <v>61</v>
      </c>
      <c r="AL71" s="19">
        <v>55</v>
      </c>
      <c r="AM71" s="19">
        <v>55</v>
      </c>
      <c r="AN71" s="19">
        <v>73</v>
      </c>
      <c r="AO71" s="19">
        <v>71</v>
      </c>
      <c r="AP71" s="19">
        <v>73</v>
      </c>
      <c r="AQ71" s="19">
        <v>54</v>
      </c>
      <c r="AR71" s="19">
        <v>81</v>
      </c>
      <c r="AS71" s="19">
        <v>76</v>
      </c>
      <c r="AT71" s="19">
        <v>72</v>
      </c>
      <c r="AU71" s="19">
        <v>74</v>
      </c>
      <c r="AV71" s="19">
        <v>61</v>
      </c>
      <c r="AW71" s="19">
        <v>77</v>
      </c>
      <c r="AX71" s="19">
        <v>61</v>
      </c>
      <c r="AY71" s="19">
        <v>87</v>
      </c>
      <c r="AZ71" s="19">
        <v>74</v>
      </c>
      <c r="BA71" s="19">
        <v>71</v>
      </c>
      <c r="BB71" s="19">
        <v>67</v>
      </c>
      <c r="BC71" s="19">
        <v>79</v>
      </c>
      <c r="BD71" s="19">
        <v>72</v>
      </c>
      <c r="BE71" s="19">
        <v>90</v>
      </c>
      <c r="BF71" s="19">
        <v>77</v>
      </c>
      <c r="BG71" s="19">
        <v>74</v>
      </c>
      <c r="BH71" s="19">
        <v>63</v>
      </c>
      <c r="BI71" s="19">
        <v>53</v>
      </c>
      <c r="BJ71" s="19">
        <v>69</v>
      </c>
      <c r="BK71" s="19">
        <v>55</v>
      </c>
      <c r="BL71" s="19">
        <v>43</v>
      </c>
      <c r="BM71" s="19">
        <v>51</v>
      </c>
      <c r="BN71" s="19">
        <v>53</v>
      </c>
      <c r="BO71" s="19">
        <v>75</v>
      </c>
      <c r="BP71" s="19">
        <v>57</v>
      </c>
      <c r="BQ71" s="19">
        <v>56</v>
      </c>
      <c r="BR71" s="19">
        <v>59</v>
      </c>
      <c r="BS71" s="19">
        <v>71</v>
      </c>
      <c r="BT71" s="19">
        <v>68</v>
      </c>
      <c r="BU71" s="19">
        <v>66</v>
      </c>
      <c r="BV71" s="19">
        <v>57</v>
      </c>
      <c r="BW71" s="19">
        <v>65</v>
      </c>
      <c r="BX71" s="19">
        <v>68</v>
      </c>
      <c r="BY71" s="19">
        <v>66</v>
      </c>
      <c r="BZ71" s="19">
        <v>68</v>
      </c>
      <c r="CA71" s="19">
        <v>74</v>
      </c>
      <c r="CB71" s="19">
        <v>63</v>
      </c>
      <c r="CC71" s="19">
        <v>67</v>
      </c>
      <c r="CD71" s="19">
        <v>56</v>
      </c>
      <c r="CE71" s="19">
        <v>69</v>
      </c>
      <c r="CF71" s="19">
        <v>58</v>
      </c>
      <c r="CG71" s="19">
        <v>43</v>
      </c>
      <c r="CH71" s="19">
        <v>49</v>
      </c>
      <c r="CI71" s="19">
        <v>58</v>
      </c>
      <c r="CJ71" s="19">
        <v>43</v>
      </c>
      <c r="CK71" s="19">
        <v>41</v>
      </c>
      <c r="CL71" s="19">
        <v>52</v>
      </c>
      <c r="CM71" s="19">
        <v>48</v>
      </c>
      <c r="CN71" s="19">
        <v>44</v>
      </c>
      <c r="CO71" s="19">
        <v>38</v>
      </c>
      <c r="CP71" s="19">
        <v>42</v>
      </c>
      <c r="CQ71" s="19">
        <v>43</v>
      </c>
      <c r="CR71" s="19">
        <v>34</v>
      </c>
      <c r="CS71" s="19">
        <v>42</v>
      </c>
      <c r="CT71" s="19">
        <v>30</v>
      </c>
      <c r="CU71" s="19">
        <v>29</v>
      </c>
      <c r="CV71" s="19">
        <v>11</v>
      </c>
      <c r="CW71" s="19">
        <v>13</v>
      </c>
      <c r="CX71" s="19">
        <v>20</v>
      </c>
      <c r="CY71" s="19">
        <v>17</v>
      </c>
      <c r="CZ71" s="19">
        <v>27</v>
      </c>
      <c r="DA71" s="19">
        <v>16</v>
      </c>
      <c r="DB71" s="19">
        <v>8</v>
      </c>
      <c r="DC71" s="19">
        <v>16</v>
      </c>
      <c r="DD71" s="19">
        <v>7</v>
      </c>
      <c r="DE71" s="19">
        <v>4</v>
      </c>
      <c r="DF71" s="19">
        <v>8</v>
      </c>
      <c r="DG71" s="19">
        <v>11</v>
      </c>
      <c r="DH71" s="19">
        <v>7</v>
      </c>
      <c r="DI71" s="19">
        <v>6</v>
      </c>
      <c r="DJ71" s="19">
        <v>5</v>
      </c>
      <c r="DK71" s="19">
        <v>3</v>
      </c>
      <c r="DL71" s="19">
        <v>1</v>
      </c>
      <c r="DM71" s="19">
        <v>1</v>
      </c>
      <c r="DN71" s="19">
        <v>0</v>
      </c>
      <c r="DO71" s="19">
        <v>1</v>
      </c>
      <c r="DP71" s="19">
        <v>1</v>
      </c>
      <c r="DQ71" s="19">
        <v>0</v>
      </c>
      <c r="DR71" s="19">
        <v>0</v>
      </c>
      <c r="DS71" s="19">
        <v>1</v>
      </c>
      <c r="DT71" s="19">
        <v>1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C71" s="209">
        <f t="shared" si="15"/>
        <v>8.165680473372781</v>
      </c>
      <c r="ED71" s="78">
        <f t="shared" si="16"/>
        <v>14.023668639053255</v>
      </c>
      <c r="EE71" s="78">
        <f t="shared" si="17"/>
        <v>65.424063116370803</v>
      </c>
      <c r="EF71" s="78">
        <f t="shared" si="18"/>
        <v>12.386587771203157</v>
      </c>
    </row>
    <row r="72" spans="1:136">
      <c r="A72" s="17">
        <v>7502</v>
      </c>
      <c r="B72" s="47" t="s">
        <v>221</v>
      </c>
      <c r="C72" s="46">
        <f t="shared" si="0"/>
        <v>11</v>
      </c>
      <c r="D72" s="208">
        <f t="shared" si="1"/>
        <v>1.6666666666666667</v>
      </c>
      <c r="E72" s="46">
        <f t="shared" si="2"/>
        <v>33</v>
      </c>
      <c r="F72" s="208">
        <f t="shared" si="3"/>
        <v>5</v>
      </c>
      <c r="G72" s="46">
        <f t="shared" si="4"/>
        <v>84</v>
      </c>
      <c r="H72" s="208">
        <f t="shared" si="5"/>
        <v>12.727272727272727</v>
      </c>
      <c r="I72" s="46">
        <f t="shared" si="6"/>
        <v>81</v>
      </c>
      <c r="J72" s="208">
        <f t="shared" si="7"/>
        <v>12.272727272727273</v>
      </c>
      <c r="K72" s="46">
        <f t="shared" si="8"/>
        <v>328</v>
      </c>
      <c r="L72" s="208">
        <f t="shared" si="9"/>
        <v>49.696969696969695</v>
      </c>
      <c r="M72" s="46">
        <f t="shared" si="10"/>
        <v>87</v>
      </c>
      <c r="N72" s="208">
        <f t="shared" si="11"/>
        <v>13.18181818181818</v>
      </c>
      <c r="O72" s="46">
        <f t="shared" si="12"/>
        <v>36</v>
      </c>
      <c r="P72" s="208">
        <f t="shared" si="13"/>
        <v>5.4545454545454541</v>
      </c>
      <c r="Q72" s="46">
        <f t="shared" si="14"/>
        <v>660</v>
      </c>
      <c r="S72" s="29">
        <v>7502</v>
      </c>
      <c r="T72" s="29" t="s">
        <v>221</v>
      </c>
      <c r="U72" s="19">
        <v>660</v>
      </c>
      <c r="V72" s="19">
        <v>11</v>
      </c>
      <c r="W72" s="19">
        <v>13</v>
      </c>
      <c r="X72" s="19">
        <v>5</v>
      </c>
      <c r="Y72" s="19">
        <v>0</v>
      </c>
      <c r="Z72" s="19">
        <v>7</v>
      </c>
      <c r="AA72" s="19">
        <v>8</v>
      </c>
      <c r="AB72" s="19">
        <v>7</v>
      </c>
      <c r="AC72" s="19">
        <v>13</v>
      </c>
      <c r="AD72" s="19">
        <v>4</v>
      </c>
      <c r="AE72" s="19">
        <v>7</v>
      </c>
      <c r="AF72" s="19">
        <v>6</v>
      </c>
      <c r="AG72" s="19">
        <v>12</v>
      </c>
      <c r="AH72" s="19">
        <v>7</v>
      </c>
      <c r="AI72" s="19">
        <v>9</v>
      </c>
      <c r="AJ72" s="19">
        <v>12</v>
      </c>
      <c r="AK72" s="19">
        <v>7</v>
      </c>
      <c r="AL72" s="19">
        <v>9</v>
      </c>
      <c r="AM72" s="19">
        <v>8</v>
      </c>
      <c r="AN72" s="19">
        <v>10</v>
      </c>
      <c r="AO72" s="19">
        <v>6</v>
      </c>
      <c r="AP72" s="19">
        <v>10</v>
      </c>
      <c r="AQ72" s="19">
        <v>9</v>
      </c>
      <c r="AR72" s="19">
        <v>8</v>
      </c>
      <c r="AS72" s="19">
        <v>11</v>
      </c>
      <c r="AT72" s="19">
        <v>4</v>
      </c>
      <c r="AU72" s="19">
        <v>6</v>
      </c>
      <c r="AV72" s="19">
        <v>6</v>
      </c>
      <c r="AW72" s="19">
        <v>9</v>
      </c>
      <c r="AX72" s="19">
        <v>11</v>
      </c>
      <c r="AY72" s="19">
        <v>13</v>
      </c>
      <c r="AZ72" s="19">
        <v>12</v>
      </c>
      <c r="BA72" s="19">
        <v>5</v>
      </c>
      <c r="BB72" s="19">
        <v>8</v>
      </c>
      <c r="BC72" s="19">
        <v>6</v>
      </c>
      <c r="BD72" s="19">
        <v>5</v>
      </c>
      <c r="BE72" s="19">
        <v>7</v>
      </c>
      <c r="BF72" s="19">
        <v>6</v>
      </c>
      <c r="BG72" s="19">
        <v>3</v>
      </c>
      <c r="BH72" s="19">
        <v>9</v>
      </c>
      <c r="BI72" s="19">
        <v>4</v>
      </c>
      <c r="BJ72" s="19">
        <v>12</v>
      </c>
      <c r="BK72" s="19">
        <v>5</v>
      </c>
      <c r="BL72" s="19">
        <v>13</v>
      </c>
      <c r="BM72" s="19">
        <v>5</v>
      </c>
      <c r="BN72" s="19">
        <v>6</v>
      </c>
      <c r="BO72" s="19">
        <v>9</v>
      </c>
      <c r="BP72" s="19">
        <v>5</v>
      </c>
      <c r="BQ72" s="19">
        <v>6</v>
      </c>
      <c r="BR72" s="19">
        <v>9</v>
      </c>
      <c r="BS72" s="19">
        <v>10</v>
      </c>
      <c r="BT72" s="19">
        <v>4</v>
      </c>
      <c r="BU72" s="19">
        <v>4</v>
      </c>
      <c r="BV72" s="19">
        <v>7</v>
      </c>
      <c r="BW72" s="19">
        <v>10</v>
      </c>
      <c r="BX72" s="19">
        <v>10</v>
      </c>
      <c r="BY72" s="19">
        <v>10</v>
      </c>
      <c r="BZ72" s="19">
        <v>12</v>
      </c>
      <c r="CA72" s="19">
        <v>4</v>
      </c>
      <c r="CB72" s="19">
        <v>9</v>
      </c>
      <c r="CC72" s="19">
        <v>14</v>
      </c>
      <c r="CD72" s="19">
        <v>12</v>
      </c>
      <c r="CE72" s="19">
        <v>7</v>
      </c>
      <c r="CF72" s="19">
        <v>11</v>
      </c>
      <c r="CG72" s="19">
        <v>11</v>
      </c>
      <c r="CH72" s="19">
        <v>4</v>
      </c>
      <c r="CI72" s="19">
        <v>9</v>
      </c>
      <c r="CJ72" s="19">
        <v>6</v>
      </c>
      <c r="CK72" s="19">
        <v>10</v>
      </c>
      <c r="CL72" s="19">
        <v>9</v>
      </c>
      <c r="CM72" s="19">
        <v>7</v>
      </c>
      <c r="CN72" s="19">
        <v>11</v>
      </c>
      <c r="CO72" s="19">
        <v>7</v>
      </c>
      <c r="CP72" s="19">
        <v>9</v>
      </c>
      <c r="CQ72" s="19">
        <v>2</v>
      </c>
      <c r="CR72" s="19">
        <v>4</v>
      </c>
      <c r="CS72" s="19">
        <v>11</v>
      </c>
      <c r="CT72" s="19">
        <v>3</v>
      </c>
      <c r="CU72" s="19">
        <v>6</v>
      </c>
      <c r="CV72" s="19">
        <v>4</v>
      </c>
      <c r="CW72" s="19">
        <v>4</v>
      </c>
      <c r="CX72" s="19">
        <v>3</v>
      </c>
      <c r="CY72" s="19">
        <v>3</v>
      </c>
      <c r="CZ72" s="19">
        <v>2</v>
      </c>
      <c r="DA72" s="19">
        <v>3</v>
      </c>
      <c r="DB72" s="19">
        <v>3</v>
      </c>
      <c r="DC72" s="19">
        <v>6</v>
      </c>
      <c r="DD72" s="19">
        <v>3</v>
      </c>
      <c r="DE72" s="19">
        <v>0</v>
      </c>
      <c r="DF72" s="19">
        <v>3</v>
      </c>
      <c r="DG72" s="19">
        <v>2</v>
      </c>
      <c r="DH72" s="19">
        <v>1</v>
      </c>
      <c r="DI72" s="19">
        <v>3</v>
      </c>
      <c r="DJ72" s="19">
        <v>1</v>
      </c>
      <c r="DK72" s="19">
        <v>0</v>
      </c>
      <c r="DL72" s="19">
        <v>2</v>
      </c>
      <c r="DM72" s="19">
        <v>0</v>
      </c>
      <c r="DN72" s="19">
        <v>1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C72" s="209">
        <f t="shared" si="15"/>
        <v>6.666666666666667</v>
      </c>
      <c r="ED72" s="78">
        <f t="shared" si="16"/>
        <v>12.727272727272727</v>
      </c>
      <c r="EE72" s="78">
        <f t="shared" si="17"/>
        <v>61.969696969696969</v>
      </c>
      <c r="EF72" s="78">
        <f t="shared" si="18"/>
        <v>18.636363636363633</v>
      </c>
    </row>
    <row r="73" spans="1:136">
      <c r="A73" s="17">
        <v>7505</v>
      </c>
      <c r="B73" s="17" t="s">
        <v>222</v>
      </c>
      <c r="C73" s="43">
        <f t="shared" si="0"/>
        <v>0</v>
      </c>
      <c r="D73" s="210">
        <f t="shared" ref="D73:D96" si="25">(C73/Q73)*100</f>
        <v>0</v>
      </c>
      <c r="E73" s="43">
        <f t="shared" si="2"/>
        <v>3</v>
      </c>
      <c r="F73" s="210">
        <f t="shared" ref="F73:F96" si="26">(E73/Q73)*100</f>
        <v>4.0540540540540544</v>
      </c>
      <c r="G73" s="43">
        <f t="shared" si="4"/>
        <v>2</v>
      </c>
      <c r="H73" s="210">
        <f t="shared" ref="H73:H96" si="27">(G73/Q73)*100</f>
        <v>2.7027027027027026</v>
      </c>
      <c r="I73" s="43">
        <f t="shared" si="6"/>
        <v>12</v>
      </c>
      <c r="J73" s="210">
        <f t="shared" ref="J73:J96" si="28">(I73/Q73)*100</f>
        <v>16.216216216216218</v>
      </c>
      <c r="K73" s="43">
        <f t="shared" si="8"/>
        <v>47</v>
      </c>
      <c r="L73" s="210">
        <f t="shared" ref="L73:L96" si="29">(K73/Q73)*100</f>
        <v>63.513513513513509</v>
      </c>
      <c r="M73" s="43">
        <f t="shared" si="10"/>
        <v>10</v>
      </c>
      <c r="N73" s="210">
        <f t="shared" ref="N73:N96" si="30">(M73/Q73)*100</f>
        <v>13.513513513513514</v>
      </c>
      <c r="O73" s="43">
        <f t="shared" si="12"/>
        <v>0</v>
      </c>
      <c r="P73" s="210">
        <f t="shared" ref="P73:P96" si="31">(O73/Q73)*100</f>
        <v>0</v>
      </c>
      <c r="Q73" s="43">
        <f t="shared" si="14"/>
        <v>74</v>
      </c>
      <c r="S73" s="29">
        <v>7505</v>
      </c>
      <c r="T73" s="29" t="s">
        <v>222</v>
      </c>
      <c r="U73" s="19">
        <v>74</v>
      </c>
      <c r="V73" s="19">
        <v>0</v>
      </c>
      <c r="W73" s="19">
        <v>0</v>
      </c>
      <c r="X73" s="19">
        <v>1</v>
      </c>
      <c r="Y73" s="19">
        <v>0</v>
      </c>
      <c r="Z73" s="19">
        <v>0</v>
      </c>
      <c r="AA73" s="19">
        <v>2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1</v>
      </c>
      <c r="AJ73" s="19">
        <v>1</v>
      </c>
      <c r="AK73" s="19">
        <v>0</v>
      </c>
      <c r="AL73" s="19">
        <v>0</v>
      </c>
      <c r="AM73" s="19">
        <v>1</v>
      </c>
      <c r="AN73" s="19">
        <v>2</v>
      </c>
      <c r="AO73" s="19">
        <v>2</v>
      </c>
      <c r="AP73" s="19">
        <v>2</v>
      </c>
      <c r="AQ73" s="19">
        <v>3</v>
      </c>
      <c r="AR73" s="19">
        <v>2</v>
      </c>
      <c r="AS73" s="19">
        <v>0</v>
      </c>
      <c r="AT73" s="19">
        <v>0</v>
      </c>
      <c r="AU73" s="19">
        <v>0</v>
      </c>
      <c r="AV73" s="19">
        <v>2</v>
      </c>
      <c r="AW73" s="19">
        <v>1</v>
      </c>
      <c r="AX73" s="19">
        <v>2</v>
      </c>
      <c r="AY73" s="19">
        <v>0</v>
      </c>
      <c r="AZ73" s="19">
        <v>1</v>
      </c>
      <c r="BA73" s="19">
        <v>1</v>
      </c>
      <c r="BB73" s="19">
        <v>1</v>
      </c>
      <c r="BC73" s="19">
        <v>0</v>
      </c>
      <c r="BD73" s="19">
        <v>2</v>
      </c>
      <c r="BE73" s="19">
        <v>2</v>
      </c>
      <c r="BF73" s="19">
        <v>0</v>
      </c>
      <c r="BG73" s="19">
        <v>0</v>
      </c>
      <c r="BH73" s="19">
        <v>1</v>
      </c>
      <c r="BI73" s="19">
        <v>0</v>
      </c>
      <c r="BJ73" s="19">
        <v>0</v>
      </c>
      <c r="BK73" s="19">
        <v>1</v>
      </c>
      <c r="BL73" s="19">
        <v>4</v>
      </c>
      <c r="BM73" s="19">
        <v>0</v>
      </c>
      <c r="BN73" s="19">
        <v>1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0</v>
      </c>
      <c r="BU73" s="19">
        <v>1</v>
      </c>
      <c r="BV73" s="19">
        <v>1</v>
      </c>
      <c r="BW73" s="19">
        <v>0</v>
      </c>
      <c r="BX73" s="19">
        <v>4</v>
      </c>
      <c r="BY73" s="19">
        <v>5</v>
      </c>
      <c r="BZ73" s="19">
        <v>1</v>
      </c>
      <c r="CA73" s="19">
        <v>2</v>
      </c>
      <c r="CB73" s="19">
        <v>1</v>
      </c>
      <c r="CC73" s="19">
        <v>2</v>
      </c>
      <c r="CD73" s="19">
        <v>2</v>
      </c>
      <c r="CE73" s="19">
        <v>0</v>
      </c>
      <c r="CF73" s="19">
        <v>1</v>
      </c>
      <c r="CG73" s="19">
        <v>1</v>
      </c>
      <c r="CH73" s="19">
        <v>2</v>
      </c>
      <c r="CI73" s="19">
        <v>2</v>
      </c>
      <c r="CJ73" s="19">
        <v>1</v>
      </c>
      <c r="CK73" s="19">
        <v>2</v>
      </c>
      <c r="CL73" s="19">
        <v>1</v>
      </c>
      <c r="CM73" s="19">
        <v>1</v>
      </c>
      <c r="CN73" s="19">
        <v>1</v>
      </c>
      <c r="CO73" s="19">
        <v>1</v>
      </c>
      <c r="CP73" s="19">
        <v>0</v>
      </c>
      <c r="CQ73" s="19">
        <v>1</v>
      </c>
      <c r="CR73" s="19">
        <v>0</v>
      </c>
      <c r="CS73" s="19">
        <v>1</v>
      </c>
      <c r="CT73" s="19">
        <v>1</v>
      </c>
      <c r="CU73" s="19">
        <v>0</v>
      </c>
      <c r="CV73" s="19">
        <v>0</v>
      </c>
      <c r="CW73" s="19">
        <v>1</v>
      </c>
      <c r="CX73" s="19">
        <v>0</v>
      </c>
      <c r="CY73" s="19">
        <v>0</v>
      </c>
      <c r="CZ73" s="19">
        <v>0</v>
      </c>
      <c r="DA73" s="19">
        <v>0</v>
      </c>
      <c r="DB73" s="19">
        <v>0</v>
      </c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C73" s="209">
        <f t="shared" ref="EC73:EC93" si="32">D73+F73</f>
        <v>4.0540540540540544</v>
      </c>
      <c r="ED73" s="78">
        <f t="shared" ref="ED73:ED93" si="33">H73</f>
        <v>2.7027027027027026</v>
      </c>
      <c r="EE73" s="78">
        <f t="shared" ref="EE73:EE93" si="34">J73+L73</f>
        <v>79.729729729729726</v>
      </c>
      <c r="EF73" s="78">
        <f t="shared" ref="EF73:EF93" si="35">N73+P73</f>
        <v>13.513513513513514</v>
      </c>
    </row>
    <row r="74" spans="1:136">
      <c r="A74" s="17">
        <v>7509</v>
      </c>
      <c r="B74" s="47" t="s">
        <v>223</v>
      </c>
      <c r="C74" s="46">
        <f t="shared" si="0"/>
        <v>0</v>
      </c>
      <c r="D74" s="208">
        <f t="shared" si="25"/>
        <v>0</v>
      </c>
      <c r="E74" s="46">
        <f t="shared" si="2"/>
        <v>1</v>
      </c>
      <c r="F74" s="208">
        <f t="shared" si="26"/>
        <v>0.91743119266055051</v>
      </c>
      <c r="G74" s="46">
        <f t="shared" si="4"/>
        <v>4</v>
      </c>
      <c r="H74" s="208">
        <f t="shared" si="27"/>
        <v>3.669724770642202</v>
      </c>
      <c r="I74" s="46">
        <f t="shared" si="6"/>
        <v>21</v>
      </c>
      <c r="J74" s="208">
        <f t="shared" si="28"/>
        <v>19.26605504587156</v>
      </c>
      <c r="K74" s="46">
        <f t="shared" si="8"/>
        <v>63</v>
      </c>
      <c r="L74" s="208">
        <f t="shared" si="29"/>
        <v>57.798165137614674</v>
      </c>
      <c r="M74" s="46">
        <f t="shared" si="10"/>
        <v>12</v>
      </c>
      <c r="N74" s="208">
        <f t="shared" si="30"/>
        <v>11.009174311926607</v>
      </c>
      <c r="O74" s="46">
        <f t="shared" si="12"/>
        <v>8</v>
      </c>
      <c r="P74" s="208">
        <f t="shared" si="31"/>
        <v>7.3394495412844041</v>
      </c>
      <c r="Q74" s="46">
        <f t="shared" si="14"/>
        <v>109</v>
      </c>
      <c r="S74" s="29">
        <v>7509</v>
      </c>
      <c r="T74" s="29" t="s">
        <v>223</v>
      </c>
      <c r="U74" s="19">
        <v>109</v>
      </c>
      <c r="V74" s="19">
        <v>0</v>
      </c>
      <c r="W74" s="19">
        <v>0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</v>
      </c>
      <c r="AE74" s="19">
        <v>0</v>
      </c>
      <c r="AF74" s="19">
        <v>0</v>
      </c>
      <c r="AG74" s="19">
        <v>1</v>
      </c>
      <c r="AH74" s="19">
        <v>0</v>
      </c>
      <c r="AI74" s="19">
        <v>1</v>
      </c>
      <c r="AJ74" s="19">
        <v>1</v>
      </c>
      <c r="AK74" s="19">
        <v>0</v>
      </c>
      <c r="AL74" s="19">
        <v>0</v>
      </c>
      <c r="AM74" s="19">
        <v>0</v>
      </c>
      <c r="AN74" s="19">
        <v>2</v>
      </c>
      <c r="AO74" s="19">
        <v>0</v>
      </c>
      <c r="AP74" s="19">
        <v>3</v>
      </c>
      <c r="AQ74" s="19">
        <v>2</v>
      </c>
      <c r="AR74" s="19">
        <v>3</v>
      </c>
      <c r="AS74" s="19">
        <v>6</v>
      </c>
      <c r="AT74" s="19">
        <v>3</v>
      </c>
      <c r="AU74" s="19">
        <v>2</v>
      </c>
      <c r="AV74" s="19">
        <v>0</v>
      </c>
      <c r="AW74" s="19">
        <v>1</v>
      </c>
      <c r="AX74" s="19">
        <v>3</v>
      </c>
      <c r="AY74" s="19">
        <v>1</v>
      </c>
      <c r="AZ74" s="19">
        <v>4</v>
      </c>
      <c r="BA74" s="19">
        <v>1</v>
      </c>
      <c r="BB74" s="19">
        <v>3</v>
      </c>
      <c r="BC74" s="19">
        <v>0</v>
      </c>
      <c r="BD74" s="19">
        <v>1</v>
      </c>
      <c r="BE74" s="19">
        <v>0</v>
      </c>
      <c r="BF74" s="19">
        <v>2</v>
      </c>
      <c r="BG74" s="19">
        <v>0</v>
      </c>
      <c r="BH74" s="19">
        <v>2</v>
      </c>
      <c r="BI74" s="19">
        <v>0</v>
      </c>
      <c r="BJ74" s="19">
        <v>1</v>
      </c>
      <c r="BK74" s="19">
        <v>1</v>
      </c>
      <c r="BL74" s="19">
        <v>0</v>
      </c>
      <c r="BM74" s="19">
        <v>1</v>
      </c>
      <c r="BN74" s="19">
        <v>0</v>
      </c>
      <c r="BO74" s="19">
        <v>1</v>
      </c>
      <c r="BP74" s="19">
        <v>1</v>
      </c>
      <c r="BQ74" s="19">
        <v>1</v>
      </c>
      <c r="BR74" s="19">
        <v>0</v>
      </c>
      <c r="BS74" s="19">
        <v>4</v>
      </c>
      <c r="BT74" s="19">
        <v>0</v>
      </c>
      <c r="BU74" s="19">
        <v>1</v>
      </c>
      <c r="BV74" s="19">
        <v>0</v>
      </c>
      <c r="BW74" s="19">
        <v>2</v>
      </c>
      <c r="BX74" s="19">
        <v>1</v>
      </c>
      <c r="BY74" s="19">
        <v>2</v>
      </c>
      <c r="BZ74" s="19">
        <v>2</v>
      </c>
      <c r="CA74" s="19">
        <v>2</v>
      </c>
      <c r="CB74" s="19">
        <v>2</v>
      </c>
      <c r="CC74" s="19">
        <v>4</v>
      </c>
      <c r="CD74" s="19">
        <v>1</v>
      </c>
      <c r="CE74" s="19">
        <v>2</v>
      </c>
      <c r="CF74" s="19">
        <v>6</v>
      </c>
      <c r="CG74" s="19">
        <v>3</v>
      </c>
      <c r="CH74" s="19">
        <v>4</v>
      </c>
      <c r="CI74" s="19">
        <v>3</v>
      </c>
      <c r="CJ74" s="19">
        <v>0</v>
      </c>
      <c r="CK74" s="19">
        <v>1</v>
      </c>
      <c r="CL74" s="19">
        <v>2</v>
      </c>
      <c r="CM74" s="19">
        <v>2</v>
      </c>
      <c r="CN74" s="19">
        <v>0</v>
      </c>
      <c r="CO74" s="19">
        <v>1</v>
      </c>
      <c r="CP74" s="19">
        <v>0</v>
      </c>
      <c r="CQ74" s="19">
        <v>1</v>
      </c>
      <c r="CR74" s="19">
        <v>0</v>
      </c>
      <c r="CS74" s="19">
        <v>3</v>
      </c>
      <c r="CT74" s="19">
        <v>1</v>
      </c>
      <c r="CU74" s="19">
        <v>0</v>
      </c>
      <c r="CV74" s="19">
        <v>1</v>
      </c>
      <c r="CW74" s="19">
        <v>0</v>
      </c>
      <c r="CX74" s="19">
        <v>1</v>
      </c>
      <c r="CY74" s="19">
        <v>0</v>
      </c>
      <c r="CZ74" s="19">
        <v>1</v>
      </c>
      <c r="DA74" s="19">
        <v>0</v>
      </c>
      <c r="DB74" s="19">
        <v>1</v>
      </c>
      <c r="DC74" s="19">
        <v>1</v>
      </c>
      <c r="DD74" s="19">
        <v>1</v>
      </c>
      <c r="DE74" s="19">
        <v>0</v>
      </c>
      <c r="DF74" s="19">
        <v>0</v>
      </c>
      <c r="DG74" s="19">
        <v>0</v>
      </c>
      <c r="DH74" s="19">
        <v>2</v>
      </c>
      <c r="DI74" s="19">
        <v>1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C74" s="209">
        <f t="shared" si="32"/>
        <v>0.91743119266055051</v>
      </c>
      <c r="ED74" s="78">
        <f t="shared" si="33"/>
        <v>3.669724770642202</v>
      </c>
      <c r="EE74" s="78">
        <f t="shared" si="34"/>
        <v>77.064220183486242</v>
      </c>
      <c r="EF74" s="78">
        <f t="shared" si="35"/>
        <v>18.348623853211009</v>
      </c>
    </row>
    <row r="75" spans="1:136">
      <c r="A75" s="17">
        <v>7617</v>
      </c>
      <c r="B75" s="17" t="s">
        <v>225</v>
      </c>
      <c r="C75" s="43">
        <f t="shared" si="0"/>
        <v>1</v>
      </c>
      <c r="D75" s="210">
        <f t="shared" si="25"/>
        <v>0.21186440677966101</v>
      </c>
      <c r="E75" s="43">
        <f t="shared" si="2"/>
        <v>37</v>
      </c>
      <c r="F75" s="210">
        <f t="shared" si="26"/>
        <v>7.8389830508474576</v>
      </c>
      <c r="G75" s="43">
        <f t="shared" si="4"/>
        <v>75</v>
      </c>
      <c r="H75" s="210">
        <f t="shared" si="27"/>
        <v>15.889830508474576</v>
      </c>
      <c r="I75" s="43">
        <f t="shared" si="6"/>
        <v>41</v>
      </c>
      <c r="J75" s="210">
        <f t="shared" si="28"/>
        <v>8.6864406779661021</v>
      </c>
      <c r="K75" s="43">
        <f t="shared" si="8"/>
        <v>252</v>
      </c>
      <c r="L75" s="210">
        <f t="shared" si="29"/>
        <v>53.389830508474581</v>
      </c>
      <c r="M75" s="43">
        <f t="shared" si="10"/>
        <v>53</v>
      </c>
      <c r="N75" s="210">
        <f t="shared" si="30"/>
        <v>11.228813559322035</v>
      </c>
      <c r="O75" s="43">
        <f t="shared" si="12"/>
        <v>13</v>
      </c>
      <c r="P75" s="210">
        <f t="shared" si="31"/>
        <v>2.754237288135593</v>
      </c>
      <c r="Q75" s="43">
        <f t="shared" si="14"/>
        <v>472</v>
      </c>
      <c r="S75" s="29">
        <v>7617</v>
      </c>
      <c r="T75" s="29" t="s">
        <v>225</v>
      </c>
      <c r="U75" s="19">
        <v>472</v>
      </c>
      <c r="V75" s="19">
        <v>1</v>
      </c>
      <c r="W75" s="19">
        <v>8</v>
      </c>
      <c r="X75" s="19">
        <v>2</v>
      </c>
      <c r="Y75" s="19">
        <v>11</v>
      </c>
      <c r="Z75" s="19">
        <v>5</v>
      </c>
      <c r="AA75" s="19">
        <v>11</v>
      </c>
      <c r="AB75" s="19">
        <v>7</v>
      </c>
      <c r="AC75" s="19">
        <v>7</v>
      </c>
      <c r="AD75" s="19">
        <v>9</v>
      </c>
      <c r="AE75" s="19">
        <v>8</v>
      </c>
      <c r="AF75" s="19">
        <v>14</v>
      </c>
      <c r="AG75" s="19">
        <v>3</v>
      </c>
      <c r="AH75" s="19">
        <v>10</v>
      </c>
      <c r="AI75" s="19">
        <v>7</v>
      </c>
      <c r="AJ75" s="19">
        <v>3</v>
      </c>
      <c r="AK75" s="19">
        <v>7</v>
      </c>
      <c r="AL75" s="19">
        <v>4</v>
      </c>
      <c r="AM75" s="19">
        <v>4</v>
      </c>
      <c r="AN75" s="19">
        <v>5</v>
      </c>
      <c r="AO75" s="19">
        <v>4</v>
      </c>
      <c r="AP75" s="19">
        <v>7</v>
      </c>
      <c r="AQ75" s="19">
        <v>4</v>
      </c>
      <c r="AR75" s="19">
        <v>5</v>
      </c>
      <c r="AS75" s="19">
        <v>4</v>
      </c>
      <c r="AT75" s="19">
        <v>4</v>
      </c>
      <c r="AU75" s="19">
        <v>0</v>
      </c>
      <c r="AV75" s="19">
        <v>6</v>
      </c>
      <c r="AW75" s="19">
        <v>7</v>
      </c>
      <c r="AX75" s="19">
        <v>6</v>
      </c>
      <c r="AY75" s="19">
        <v>10</v>
      </c>
      <c r="AZ75" s="19">
        <v>4</v>
      </c>
      <c r="BA75" s="19">
        <v>6</v>
      </c>
      <c r="BB75" s="19">
        <v>6</v>
      </c>
      <c r="BC75" s="19">
        <v>9</v>
      </c>
      <c r="BD75" s="19">
        <v>8</v>
      </c>
      <c r="BE75" s="19">
        <v>7</v>
      </c>
      <c r="BF75" s="19">
        <v>5</v>
      </c>
      <c r="BG75" s="19">
        <v>11</v>
      </c>
      <c r="BH75" s="19">
        <v>6</v>
      </c>
      <c r="BI75" s="19">
        <v>4</v>
      </c>
      <c r="BJ75" s="19">
        <v>8</v>
      </c>
      <c r="BK75" s="19">
        <v>8</v>
      </c>
      <c r="BL75" s="19">
        <v>4</v>
      </c>
      <c r="BM75" s="19">
        <v>5</v>
      </c>
      <c r="BN75" s="19">
        <v>9</v>
      </c>
      <c r="BO75" s="19">
        <v>7</v>
      </c>
      <c r="BP75" s="19">
        <v>8</v>
      </c>
      <c r="BQ75" s="19">
        <v>3</v>
      </c>
      <c r="BR75" s="19">
        <v>4</v>
      </c>
      <c r="BS75" s="19">
        <v>5</v>
      </c>
      <c r="BT75" s="19">
        <v>6</v>
      </c>
      <c r="BU75" s="19">
        <v>6</v>
      </c>
      <c r="BV75" s="19">
        <v>5</v>
      </c>
      <c r="BW75" s="19">
        <v>1</v>
      </c>
      <c r="BX75" s="19">
        <v>4</v>
      </c>
      <c r="BY75" s="19">
        <v>7</v>
      </c>
      <c r="BZ75" s="19">
        <v>2</v>
      </c>
      <c r="CA75" s="19">
        <v>6</v>
      </c>
      <c r="CB75" s="19">
        <v>4</v>
      </c>
      <c r="CC75" s="19">
        <v>4</v>
      </c>
      <c r="CD75" s="19">
        <v>9</v>
      </c>
      <c r="CE75" s="19">
        <v>9</v>
      </c>
      <c r="CF75" s="19">
        <v>4</v>
      </c>
      <c r="CG75" s="19">
        <v>10</v>
      </c>
      <c r="CH75" s="19">
        <v>4</v>
      </c>
      <c r="CI75" s="19">
        <v>12</v>
      </c>
      <c r="CJ75" s="19">
        <v>3</v>
      </c>
      <c r="CK75" s="19">
        <v>6</v>
      </c>
      <c r="CL75" s="19">
        <v>3</v>
      </c>
      <c r="CM75" s="19">
        <v>1</v>
      </c>
      <c r="CN75" s="19">
        <v>7</v>
      </c>
      <c r="CO75" s="19">
        <v>4</v>
      </c>
      <c r="CP75" s="19">
        <v>4</v>
      </c>
      <c r="CQ75" s="19">
        <v>4</v>
      </c>
      <c r="CR75" s="19">
        <v>3</v>
      </c>
      <c r="CS75" s="19">
        <v>7</v>
      </c>
      <c r="CT75" s="19">
        <v>4</v>
      </c>
      <c r="CU75" s="19">
        <v>4</v>
      </c>
      <c r="CV75" s="19">
        <v>1</v>
      </c>
      <c r="CW75" s="19">
        <v>5</v>
      </c>
      <c r="CX75" s="19">
        <v>2</v>
      </c>
      <c r="CY75" s="19">
        <v>1</v>
      </c>
      <c r="CZ75" s="19">
        <v>1</v>
      </c>
      <c r="DA75" s="19">
        <v>1</v>
      </c>
      <c r="DB75" s="19">
        <v>1</v>
      </c>
      <c r="DC75" s="19">
        <v>0</v>
      </c>
      <c r="DD75" s="19">
        <v>0</v>
      </c>
      <c r="DE75" s="19">
        <v>0</v>
      </c>
      <c r="DF75" s="19">
        <v>1</v>
      </c>
      <c r="DG75" s="19">
        <v>2</v>
      </c>
      <c r="DH75" s="19">
        <v>0</v>
      </c>
      <c r="DI75" s="19">
        <v>1</v>
      </c>
      <c r="DJ75" s="19">
        <v>1</v>
      </c>
      <c r="DK75" s="19">
        <v>1</v>
      </c>
      <c r="DL75" s="19">
        <v>1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C75" s="209">
        <f t="shared" si="32"/>
        <v>8.0508474576271194</v>
      </c>
      <c r="ED75" s="78">
        <f t="shared" si="33"/>
        <v>15.889830508474576</v>
      </c>
      <c r="EE75" s="78">
        <f t="shared" si="34"/>
        <v>62.076271186440685</v>
      </c>
      <c r="EF75" s="78">
        <f t="shared" si="35"/>
        <v>13.983050847457628</v>
      </c>
    </row>
    <row r="76" spans="1:136">
      <c r="A76" s="17">
        <v>7620</v>
      </c>
      <c r="B76" s="47" t="s">
        <v>226</v>
      </c>
      <c r="C76" s="46">
        <f t="shared" si="0"/>
        <v>48</v>
      </c>
      <c r="D76" s="208">
        <f t="shared" si="25"/>
        <v>1.3333333333333335</v>
      </c>
      <c r="E76" s="46">
        <f t="shared" si="2"/>
        <v>274</v>
      </c>
      <c r="F76" s="208">
        <f t="shared" si="26"/>
        <v>7.6111111111111116</v>
      </c>
      <c r="G76" s="46">
        <f t="shared" si="4"/>
        <v>497</v>
      </c>
      <c r="H76" s="208">
        <f t="shared" si="27"/>
        <v>13.805555555555554</v>
      </c>
      <c r="I76" s="46">
        <f t="shared" si="6"/>
        <v>478</v>
      </c>
      <c r="J76" s="208">
        <f t="shared" si="28"/>
        <v>13.277777777777777</v>
      </c>
      <c r="K76" s="46">
        <f t="shared" si="8"/>
        <v>1811</v>
      </c>
      <c r="L76" s="208">
        <f t="shared" si="29"/>
        <v>50.305555555555557</v>
      </c>
      <c r="M76" s="46">
        <f t="shared" si="10"/>
        <v>374</v>
      </c>
      <c r="N76" s="208">
        <f t="shared" si="30"/>
        <v>10.388888888888889</v>
      </c>
      <c r="O76" s="46">
        <f t="shared" si="12"/>
        <v>118</v>
      </c>
      <c r="P76" s="208">
        <f t="shared" si="31"/>
        <v>3.2777777777777781</v>
      </c>
      <c r="Q76" s="46">
        <f t="shared" si="14"/>
        <v>3600</v>
      </c>
      <c r="S76" s="29">
        <v>7620</v>
      </c>
      <c r="T76" s="29" t="s">
        <v>226</v>
      </c>
      <c r="U76" s="19">
        <v>3600</v>
      </c>
      <c r="V76" s="19">
        <v>48</v>
      </c>
      <c r="W76" s="19">
        <v>44</v>
      </c>
      <c r="X76" s="19">
        <v>58</v>
      </c>
      <c r="Y76" s="19">
        <v>50</v>
      </c>
      <c r="Z76" s="19">
        <v>57</v>
      </c>
      <c r="AA76" s="19">
        <v>65</v>
      </c>
      <c r="AB76" s="19">
        <v>45</v>
      </c>
      <c r="AC76" s="19">
        <v>50</v>
      </c>
      <c r="AD76" s="19">
        <v>49</v>
      </c>
      <c r="AE76" s="19">
        <v>58</v>
      </c>
      <c r="AF76" s="19">
        <v>43</v>
      </c>
      <c r="AG76" s="19">
        <v>55</v>
      </c>
      <c r="AH76" s="19">
        <v>65</v>
      </c>
      <c r="AI76" s="19">
        <v>35</v>
      </c>
      <c r="AJ76" s="19">
        <v>52</v>
      </c>
      <c r="AK76" s="19">
        <v>45</v>
      </c>
      <c r="AL76" s="19">
        <v>38</v>
      </c>
      <c r="AM76" s="19">
        <v>60</v>
      </c>
      <c r="AN76" s="19">
        <v>50</v>
      </c>
      <c r="AO76" s="19">
        <v>42</v>
      </c>
      <c r="AP76" s="19">
        <v>44</v>
      </c>
      <c r="AQ76" s="19">
        <v>54</v>
      </c>
      <c r="AR76" s="19">
        <v>53</v>
      </c>
      <c r="AS76" s="19">
        <v>45</v>
      </c>
      <c r="AT76" s="19">
        <v>41</v>
      </c>
      <c r="AU76" s="19">
        <v>51</v>
      </c>
      <c r="AV76" s="19">
        <v>44</v>
      </c>
      <c r="AW76" s="19">
        <v>54</v>
      </c>
      <c r="AX76" s="19">
        <v>38</v>
      </c>
      <c r="AY76" s="19">
        <v>49</v>
      </c>
      <c r="AZ76" s="19">
        <v>43</v>
      </c>
      <c r="BA76" s="19">
        <v>47</v>
      </c>
      <c r="BB76" s="19">
        <v>40</v>
      </c>
      <c r="BC76" s="19">
        <v>48</v>
      </c>
      <c r="BD76" s="19">
        <v>47</v>
      </c>
      <c r="BE76" s="19">
        <v>53</v>
      </c>
      <c r="BF76" s="19">
        <v>42</v>
      </c>
      <c r="BG76" s="19">
        <v>44</v>
      </c>
      <c r="BH76" s="19">
        <v>50</v>
      </c>
      <c r="BI76" s="19">
        <v>53</v>
      </c>
      <c r="BJ76" s="19">
        <v>35</v>
      </c>
      <c r="BK76" s="19">
        <v>38</v>
      </c>
      <c r="BL76" s="19">
        <v>37</v>
      </c>
      <c r="BM76" s="19">
        <v>46</v>
      </c>
      <c r="BN76" s="19">
        <v>40</v>
      </c>
      <c r="BO76" s="19">
        <v>43</v>
      </c>
      <c r="BP76" s="19">
        <v>62</v>
      </c>
      <c r="BQ76" s="19">
        <v>37</v>
      </c>
      <c r="BR76" s="19">
        <v>49</v>
      </c>
      <c r="BS76" s="19">
        <v>38</v>
      </c>
      <c r="BT76" s="19">
        <v>47</v>
      </c>
      <c r="BU76" s="19">
        <v>39</v>
      </c>
      <c r="BV76" s="19">
        <v>52</v>
      </c>
      <c r="BW76" s="19">
        <v>51</v>
      </c>
      <c r="BX76" s="19">
        <v>52</v>
      </c>
      <c r="BY76" s="19">
        <v>43</v>
      </c>
      <c r="BZ76" s="19">
        <v>40</v>
      </c>
      <c r="CA76" s="19">
        <v>42</v>
      </c>
      <c r="CB76" s="19">
        <v>40</v>
      </c>
      <c r="CC76" s="19">
        <v>44</v>
      </c>
      <c r="CD76" s="19">
        <v>42</v>
      </c>
      <c r="CE76" s="19">
        <v>49</v>
      </c>
      <c r="CF76" s="19">
        <v>44</v>
      </c>
      <c r="CG76" s="19">
        <v>36</v>
      </c>
      <c r="CH76" s="19">
        <v>42</v>
      </c>
      <c r="CI76" s="19">
        <v>33</v>
      </c>
      <c r="CJ76" s="19">
        <v>38</v>
      </c>
      <c r="CK76" s="19">
        <v>37</v>
      </c>
      <c r="CL76" s="19">
        <v>33</v>
      </c>
      <c r="CM76" s="19">
        <v>40</v>
      </c>
      <c r="CN76" s="19">
        <v>32</v>
      </c>
      <c r="CO76" s="19">
        <v>31</v>
      </c>
      <c r="CP76" s="19">
        <v>31</v>
      </c>
      <c r="CQ76" s="19">
        <v>36</v>
      </c>
      <c r="CR76" s="19">
        <v>31</v>
      </c>
      <c r="CS76" s="19">
        <v>23</v>
      </c>
      <c r="CT76" s="19">
        <v>19</v>
      </c>
      <c r="CU76" s="19">
        <v>25</v>
      </c>
      <c r="CV76" s="19">
        <v>24</v>
      </c>
      <c r="CW76" s="19">
        <v>12</v>
      </c>
      <c r="CX76" s="19">
        <v>13</v>
      </c>
      <c r="CY76" s="19">
        <v>14</v>
      </c>
      <c r="CZ76" s="19">
        <v>14</v>
      </c>
      <c r="DA76" s="19">
        <v>13</v>
      </c>
      <c r="DB76" s="19">
        <v>5</v>
      </c>
      <c r="DC76" s="19">
        <v>10</v>
      </c>
      <c r="DD76" s="19">
        <v>12</v>
      </c>
      <c r="DE76" s="19">
        <v>4</v>
      </c>
      <c r="DF76" s="19">
        <v>10</v>
      </c>
      <c r="DG76" s="19">
        <v>7</v>
      </c>
      <c r="DH76" s="19">
        <v>4</v>
      </c>
      <c r="DI76" s="19">
        <v>1</v>
      </c>
      <c r="DJ76" s="19">
        <v>7</v>
      </c>
      <c r="DK76" s="19">
        <v>1</v>
      </c>
      <c r="DL76" s="19">
        <v>0</v>
      </c>
      <c r="DM76" s="19">
        <v>1</v>
      </c>
      <c r="DN76" s="19">
        <v>2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C76" s="209">
        <f t="shared" si="32"/>
        <v>8.9444444444444446</v>
      </c>
      <c r="ED76" s="78">
        <f t="shared" si="33"/>
        <v>13.805555555555554</v>
      </c>
      <c r="EE76" s="78">
        <f t="shared" si="34"/>
        <v>63.583333333333336</v>
      </c>
      <c r="EF76" s="78">
        <f t="shared" si="35"/>
        <v>13.666666666666668</v>
      </c>
    </row>
    <row r="77" spans="1:136">
      <c r="A77" s="17">
        <v>7708</v>
      </c>
      <c r="B77" s="17" t="s">
        <v>227</v>
      </c>
      <c r="C77" s="43">
        <f t="shared" si="0"/>
        <v>29</v>
      </c>
      <c r="D77" s="210">
        <f t="shared" si="25"/>
        <v>1.2138970280452073</v>
      </c>
      <c r="E77" s="43">
        <f t="shared" si="2"/>
        <v>130</v>
      </c>
      <c r="F77" s="210">
        <f t="shared" si="26"/>
        <v>5.4416073670992047</v>
      </c>
      <c r="G77" s="43">
        <f t="shared" si="4"/>
        <v>242</v>
      </c>
      <c r="H77" s="210">
        <f t="shared" si="27"/>
        <v>10.129761406446212</v>
      </c>
      <c r="I77" s="43">
        <f t="shared" si="6"/>
        <v>409</v>
      </c>
      <c r="J77" s="210">
        <f t="shared" si="28"/>
        <v>17.120133947258267</v>
      </c>
      <c r="K77" s="43">
        <f t="shared" si="8"/>
        <v>1285</v>
      </c>
      <c r="L77" s="210">
        <f t="shared" si="29"/>
        <v>53.788195897865222</v>
      </c>
      <c r="M77" s="43">
        <f t="shared" si="10"/>
        <v>202</v>
      </c>
      <c r="N77" s="210">
        <f t="shared" si="30"/>
        <v>8.4554206781079948</v>
      </c>
      <c r="O77" s="43">
        <f t="shared" si="12"/>
        <v>92</v>
      </c>
      <c r="P77" s="210">
        <f t="shared" si="31"/>
        <v>3.8509836751778983</v>
      </c>
      <c r="Q77" s="43">
        <f t="shared" si="14"/>
        <v>2389</v>
      </c>
      <c r="S77" s="29">
        <v>7708</v>
      </c>
      <c r="T77" s="29" t="s">
        <v>227</v>
      </c>
      <c r="U77" s="19">
        <v>2389</v>
      </c>
      <c r="V77" s="19">
        <v>29</v>
      </c>
      <c r="W77" s="19">
        <v>17</v>
      </c>
      <c r="X77" s="19">
        <v>26</v>
      </c>
      <c r="Y77" s="19">
        <v>17</v>
      </c>
      <c r="Z77" s="19">
        <v>36</v>
      </c>
      <c r="AA77" s="19">
        <v>34</v>
      </c>
      <c r="AB77" s="19">
        <v>19</v>
      </c>
      <c r="AC77" s="19">
        <v>24</v>
      </c>
      <c r="AD77" s="19">
        <v>25</v>
      </c>
      <c r="AE77" s="19">
        <v>22</v>
      </c>
      <c r="AF77" s="19">
        <v>24</v>
      </c>
      <c r="AG77" s="19">
        <v>23</v>
      </c>
      <c r="AH77" s="19">
        <v>38</v>
      </c>
      <c r="AI77" s="19">
        <v>24</v>
      </c>
      <c r="AJ77" s="19">
        <v>21</v>
      </c>
      <c r="AK77" s="19">
        <v>22</v>
      </c>
      <c r="AL77" s="19">
        <v>32</v>
      </c>
      <c r="AM77" s="19">
        <v>26</v>
      </c>
      <c r="AN77" s="19">
        <v>39</v>
      </c>
      <c r="AO77" s="19">
        <v>37</v>
      </c>
      <c r="AP77" s="19">
        <v>35</v>
      </c>
      <c r="AQ77" s="19">
        <v>50</v>
      </c>
      <c r="AR77" s="19">
        <v>45</v>
      </c>
      <c r="AS77" s="19">
        <v>46</v>
      </c>
      <c r="AT77" s="19">
        <v>36</v>
      </c>
      <c r="AU77" s="19">
        <v>63</v>
      </c>
      <c r="AV77" s="19">
        <v>52</v>
      </c>
      <c r="AW77" s="19">
        <v>59</v>
      </c>
      <c r="AX77" s="19">
        <v>58</v>
      </c>
      <c r="AY77" s="19">
        <v>50</v>
      </c>
      <c r="AZ77" s="19">
        <v>49</v>
      </c>
      <c r="BA77" s="19">
        <v>31</v>
      </c>
      <c r="BB77" s="19">
        <v>34</v>
      </c>
      <c r="BC77" s="19">
        <v>32</v>
      </c>
      <c r="BD77" s="19">
        <v>35</v>
      </c>
      <c r="BE77" s="19">
        <v>35</v>
      </c>
      <c r="BF77" s="19">
        <v>32</v>
      </c>
      <c r="BG77" s="19">
        <v>32</v>
      </c>
      <c r="BH77" s="19">
        <v>23</v>
      </c>
      <c r="BI77" s="19">
        <v>26</v>
      </c>
      <c r="BJ77" s="19">
        <v>19</v>
      </c>
      <c r="BK77" s="19">
        <v>26</v>
      </c>
      <c r="BL77" s="19">
        <v>27</v>
      </c>
      <c r="BM77" s="19">
        <v>25</v>
      </c>
      <c r="BN77" s="19">
        <v>30</v>
      </c>
      <c r="BO77" s="19">
        <v>24</v>
      </c>
      <c r="BP77" s="19">
        <v>31</v>
      </c>
      <c r="BQ77" s="19">
        <v>32</v>
      </c>
      <c r="BR77" s="19">
        <v>23</v>
      </c>
      <c r="BS77" s="19">
        <v>43</v>
      </c>
      <c r="BT77" s="19">
        <v>20</v>
      </c>
      <c r="BU77" s="19">
        <v>32</v>
      </c>
      <c r="BV77" s="19">
        <v>38</v>
      </c>
      <c r="BW77" s="19">
        <v>32</v>
      </c>
      <c r="BX77" s="19">
        <v>24</v>
      </c>
      <c r="BY77" s="19">
        <v>31</v>
      </c>
      <c r="BZ77" s="19">
        <v>29</v>
      </c>
      <c r="CA77" s="19">
        <v>23</v>
      </c>
      <c r="CB77" s="19">
        <v>22</v>
      </c>
      <c r="CC77" s="19">
        <v>27</v>
      </c>
      <c r="CD77" s="19">
        <v>25</v>
      </c>
      <c r="CE77" s="19">
        <v>16</v>
      </c>
      <c r="CF77" s="19">
        <v>30</v>
      </c>
      <c r="CG77" s="19">
        <v>23</v>
      </c>
      <c r="CH77" s="19">
        <v>25</v>
      </c>
      <c r="CI77" s="19">
        <v>33</v>
      </c>
      <c r="CJ77" s="19">
        <v>27</v>
      </c>
      <c r="CK77" s="19">
        <v>23</v>
      </c>
      <c r="CL77" s="19">
        <v>25</v>
      </c>
      <c r="CM77" s="19">
        <v>21</v>
      </c>
      <c r="CN77" s="19">
        <v>22</v>
      </c>
      <c r="CO77" s="19">
        <v>14</v>
      </c>
      <c r="CP77" s="19">
        <v>15</v>
      </c>
      <c r="CQ77" s="19">
        <v>18</v>
      </c>
      <c r="CR77" s="19">
        <v>15</v>
      </c>
      <c r="CS77" s="19">
        <v>20</v>
      </c>
      <c r="CT77" s="19">
        <v>12</v>
      </c>
      <c r="CU77" s="19">
        <v>3</v>
      </c>
      <c r="CV77" s="19">
        <v>9</v>
      </c>
      <c r="CW77" s="19">
        <v>5</v>
      </c>
      <c r="CX77" s="19">
        <v>7</v>
      </c>
      <c r="CY77" s="19">
        <v>10</v>
      </c>
      <c r="CZ77" s="19">
        <v>9</v>
      </c>
      <c r="DA77" s="19">
        <v>9</v>
      </c>
      <c r="DB77" s="19">
        <v>6</v>
      </c>
      <c r="DC77" s="19">
        <v>5</v>
      </c>
      <c r="DD77" s="19">
        <v>9</v>
      </c>
      <c r="DE77" s="19">
        <v>1</v>
      </c>
      <c r="DF77" s="19">
        <v>11</v>
      </c>
      <c r="DG77" s="19">
        <v>7</v>
      </c>
      <c r="DH77" s="19">
        <v>4</v>
      </c>
      <c r="DI77" s="19">
        <v>5</v>
      </c>
      <c r="DJ77" s="19">
        <v>2</v>
      </c>
      <c r="DK77" s="19">
        <v>3</v>
      </c>
      <c r="DL77" s="19">
        <v>2</v>
      </c>
      <c r="DM77" s="19">
        <v>2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19">
        <v>0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C77" s="209">
        <f t="shared" si="32"/>
        <v>6.6555043951444119</v>
      </c>
      <c r="ED77" s="78">
        <f t="shared" si="33"/>
        <v>10.129761406446212</v>
      </c>
      <c r="EE77" s="78">
        <f t="shared" si="34"/>
        <v>70.90832984512349</v>
      </c>
      <c r="EF77" s="78">
        <f t="shared" si="35"/>
        <v>12.306404353285894</v>
      </c>
    </row>
    <row r="78" spans="1:136">
      <c r="A78" s="17"/>
      <c r="B78" s="211" t="s">
        <v>283</v>
      </c>
      <c r="C78" s="57">
        <f>SUM(C70:C77)</f>
        <v>147</v>
      </c>
      <c r="D78" s="212">
        <f t="shared" si="25"/>
        <v>1.1256604640477832</v>
      </c>
      <c r="E78" s="57">
        <f t="shared" ref="E78:Q78" si="36">SUM(E70:E77)</f>
        <v>877</v>
      </c>
      <c r="F78" s="212">
        <f t="shared" si="26"/>
        <v>6.7156750134007197</v>
      </c>
      <c r="G78" s="57">
        <f t="shared" si="36"/>
        <v>1684</v>
      </c>
      <c r="H78" s="212">
        <f t="shared" si="27"/>
        <v>12.895321234397732</v>
      </c>
      <c r="I78" s="57">
        <f t="shared" si="36"/>
        <v>1795</v>
      </c>
      <c r="J78" s="212">
        <f t="shared" si="28"/>
        <v>13.745309748066466</v>
      </c>
      <c r="K78" s="57">
        <f t="shared" si="36"/>
        <v>6799</v>
      </c>
      <c r="L78" s="212">
        <f t="shared" si="29"/>
        <v>52.063710850754276</v>
      </c>
      <c r="M78" s="57">
        <f t="shared" si="36"/>
        <v>1294</v>
      </c>
      <c r="N78" s="212">
        <f t="shared" si="30"/>
        <v>9.9088751052913704</v>
      </c>
      <c r="O78" s="57">
        <f t="shared" si="36"/>
        <v>463</v>
      </c>
      <c r="P78" s="212">
        <f t="shared" si="31"/>
        <v>3.5454475840416571</v>
      </c>
      <c r="Q78" s="57">
        <f t="shared" si="36"/>
        <v>13059</v>
      </c>
      <c r="S78" s="29"/>
      <c r="T78" s="2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C78" s="209"/>
      <c r="ED78" s="78"/>
      <c r="EE78" s="78"/>
      <c r="EF78" s="78"/>
    </row>
    <row r="79" spans="1:136">
      <c r="A79" s="17"/>
      <c r="B79" s="17"/>
      <c r="C79" s="43"/>
      <c r="D79" s="210"/>
      <c r="E79" s="43"/>
      <c r="F79" s="210"/>
      <c r="G79" s="43"/>
      <c r="H79" s="210"/>
      <c r="I79" s="43"/>
      <c r="J79" s="210"/>
      <c r="K79" s="43"/>
      <c r="L79" s="210"/>
      <c r="M79" s="43"/>
      <c r="N79" s="210"/>
      <c r="O79" s="43"/>
      <c r="P79" s="210"/>
      <c r="Q79" s="43"/>
      <c r="S79" s="29"/>
      <c r="T79" s="2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C79" s="209"/>
      <c r="ED79" s="78"/>
      <c r="EE79" s="78"/>
      <c r="EF79" s="78"/>
    </row>
    <row r="80" spans="1:136">
      <c r="A80" s="17">
        <v>8000</v>
      </c>
      <c r="B80" s="47" t="s">
        <v>228</v>
      </c>
      <c r="C80" s="46">
        <f t="shared" si="0"/>
        <v>37</v>
      </c>
      <c r="D80" s="208">
        <f t="shared" si="25"/>
        <v>0.86026505463845626</v>
      </c>
      <c r="E80" s="46">
        <f t="shared" si="2"/>
        <v>260</v>
      </c>
      <c r="F80" s="208">
        <f t="shared" si="26"/>
        <v>6.0451057893513136</v>
      </c>
      <c r="G80" s="46">
        <f t="shared" si="4"/>
        <v>521</v>
      </c>
      <c r="H80" s="208">
        <f t="shared" si="27"/>
        <v>12.113461985584747</v>
      </c>
      <c r="I80" s="46">
        <f t="shared" si="6"/>
        <v>648</v>
      </c>
      <c r="J80" s="208">
        <f t="shared" si="28"/>
        <v>15.066263659614043</v>
      </c>
      <c r="K80" s="46">
        <f t="shared" si="8"/>
        <v>2208</v>
      </c>
      <c r="L80" s="208">
        <f t="shared" si="29"/>
        <v>51.336898395721931</v>
      </c>
      <c r="M80" s="46">
        <f t="shared" si="10"/>
        <v>470</v>
      </c>
      <c r="N80" s="208">
        <f t="shared" si="30"/>
        <v>10.927691234596605</v>
      </c>
      <c r="O80" s="46">
        <f t="shared" si="12"/>
        <v>157</v>
      </c>
      <c r="P80" s="208">
        <f t="shared" si="31"/>
        <v>3.6503138804929085</v>
      </c>
      <c r="Q80" s="46">
        <f t="shared" si="14"/>
        <v>4301</v>
      </c>
      <c r="S80" s="29">
        <v>8000</v>
      </c>
      <c r="T80" s="29" t="s">
        <v>228</v>
      </c>
      <c r="U80" s="19">
        <v>4301</v>
      </c>
      <c r="V80" s="19">
        <v>37</v>
      </c>
      <c r="W80" s="19">
        <v>49</v>
      </c>
      <c r="X80" s="19">
        <v>43</v>
      </c>
      <c r="Y80" s="19">
        <v>52</v>
      </c>
      <c r="Z80" s="19">
        <v>58</v>
      </c>
      <c r="AA80" s="19">
        <v>58</v>
      </c>
      <c r="AB80" s="19">
        <v>46</v>
      </c>
      <c r="AC80" s="19">
        <v>54</v>
      </c>
      <c r="AD80" s="19">
        <v>48</v>
      </c>
      <c r="AE80" s="19">
        <v>60</v>
      </c>
      <c r="AF80" s="19">
        <v>59</v>
      </c>
      <c r="AG80" s="19">
        <v>49</v>
      </c>
      <c r="AH80" s="19">
        <v>51</v>
      </c>
      <c r="AI80" s="19">
        <v>41</v>
      </c>
      <c r="AJ80" s="19">
        <v>61</v>
      </c>
      <c r="AK80" s="19">
        <v>52</v>
      </c>
      <c r="AL80" s="19">
        <v>51</v>
      </c>
      <c r="AM80" s="19">
        <v>61</v>
      </c>
      <c r="AN80" s="19">
        <v>54</v>
      </c>
      <c r="AO80" s="19">
        <v>65</v>
      </c>
      <c r="AP80" s="19">
        <v>67</v>
      </c>
      <c r="AQ80" s="19">
        <v>81</v>
      </c>
      <c r="AR80" s="19">
        <v>68</v>
      </c>
      <c r="AS80" s="19">
        <v>56</v>
      </c>
      <c r="AT80" s="19">
        <v>76</v>
      </c>
      <c r="AU80" s="19">
        <v>69</v>
      </c>
      <c r="AV80" s="19">
        <v>86</v>
      </c>
      <c r="AW80" s="19">
        <v>51</v>
      </c>
      <c r="AX80" s="19">
        <v>65</v>
      </c>
      <c r="AY80" s="19">
        <v>52</v>
      </c>
      <c r="AZ80" s="19">
        <v>37</v>
      </c>
      <c r="BA80" s="19">
        <v>66</v>
      </c>
      <c r="BB80" s="19">
        <v>57</v>
      </c>
      <c r="BC80" s="19">
        <v>45</v>
      </c>
      <c r="BD80" s="19">
        <v>53</v>
      </c>
      <c r="BE80" s="19">
        <v>53</v>
      </c>
      <c r="BF80" s="19">
        <v>42</v>
      </c>
      <c r="BG80" s="19">
        <v>43</v>
      </c>
      <c r="BH80" s="19">
        <v>60</v>
      </c>
      <c r="BI80" s="19">
        <v>48</v>
      </c>
      <c r="BJ80" s="19">
        <v>32</v>
      </c>
      <c r="BK80" s="19">
        <v>46</v>
      </c>
      <c r="BL80" s="19">
        <v>62</v>
      </c>
      <c r="BM80" s="19">
        <v>47</v>
      </c>
      <c r="BN80" s="19">
        <v>50</v>
      </c>
      <c r="BO80" s="19">
        <v>54</v>
      </c>
      <c r="BP80" s="19">
        <v>59</v>
      </c>
      <c r="BQ80" s="19">
        <v>45</v>
      </c>
      <c r="BR80" s="19">
        <v>49</v>
      </c>
      <c r="BS80" s="19">
        <v>46</v>
      </c>
      <c r="BT80" s="19">
        <v>55</v>
      </c>
      <c r="BU80" s="19">
        <v>52</v>
      </c>
      <c r="BV80" s="19">
        <v>61</v>
      </c>
      <c r="BW80" s="19">
        <v>63</v>
      </c>
      <c r="BX80" s="19">
        <v>47</v>
      </c>
      <c r="BY80" s="19">
        <v>60</v>
      </c>
      <c r="BZ80" s="19">
        <v>61</v>
      </c>
      <c r="CA80" s="19">
        <v>62</v>
      </c>
      <c r="CB80" s="19">
        <v>70</v>
      </c>
      <c r="CC80" s="19">
        <v>67</v>
      </c>
      <c r="CD80" s="19">
        <v>58</v>
      </c>
      <c r="CE80" s="19">
        <v>45</v>
      </c>
      <c r="CF80" s="19">
        <v>55</v>
      </c>
      <c r="CG80" s="19">
        <v>49</v>
      </c>
      <c r="CH80" s="19">
        <v>52</v>
      </c>
      <c r="CI80" s="19">
        <v>58</v>
      </c>
      <c r="CJ80" s="19">
        <v>45</v>
      </c>
      <c r="CK80" s="19">
        <v>45</v>
      </c>
      <c r="CL80" s="19">
        <v>43</v>
      </c>
      <c r="CM80" s="19">
        <v>36</v>
      </c>
      <c r="CN80" s="19">
        <v>42</v>
      </c>
      <c r="CO80" s="19">
        <v>34</v>
      </c>
      <c r="CP80" s="19">
        <v>38</v>
      </c>
      <c r="CQ80" s="19">
        <v>36</v>
      </c>
      <c r="CR80" s="19">
        <v>39</v>
      </c>
      <c r="CS80" s="19">
        <v>39</v>
      </c>
      <c r="CT80" s="19">
        <v>39</v>
      </c>
      <c r="CU80" s="19">
        <v>27</v>
      </c>
      <c r="CV80" s="19">
        <v>24</v>
      </c>
      <c r="CW80" s="19">
        <v>28</v>
      </c>
      <c r="CX80" s="19">
        <v>23</v>
      </c>
      <c r="CY80" s="19">
        <v>13</v>
      </c>
      <c r="CZ80" s="19">
        <v>15</v>
      </c>
      <c r="DA80" s="19">
        <v>14</v>
      </c>
      <c r="DB80" s="19">
        <v>15</v>
      </c>
      <c r="DC80" s="19">
        <v>12</v>
      </c>
      <c r="DD80" s="19">
        <v>12</v>
      </c>
      <c r="DE80" s="19">
        <v>13</v>
      </c>
      <c r="DF80" s="19">
        <v>10</v>
      </c>
      <c r="DG80" s="19">
        <v>4</v>
      </c>
      <c r="DH80" s="19">
        <v>8</v>
      </c>
      <c r="DI80" s="19">
        <v>4</v>
      </c>
      <c r="DJ80" s="19">
        <v>3</v>
      </c>
      <c r="DK80" s="19">
        <v>3</v>
      </c>
      <c r="DL80" s="19">
        <v>3</v>
      </c>
      <c r="DM80" s="19">
        <v>2</v>
      </c>
      <c r="DN80" s="19">
        <v>3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C80" s="209">
        <f t="shared" si="32"/>
        <v>6.9053708439897701</v>
      </c>
      <c r="ED80" s="78">
        <f t="shared" si="33"/>
        <v>12.113461985584747</v>
      </c>
      <c r="EE80" s="78">
        <f t="shared" si="34"/>
        <v>66.403162055335969</v>
      </c>
      <c r="EF80" s="78">
        <f t="shared" si="35"/>
        <v>14.578005115089514</v>
      </c>
    </row>
    <row r="81" spans="1:136">
      <c r="A81" s="17">
        <v>8200</v>
      </c>
      <c r="B81" s="17" t="s">
        <v>229</v>
      </c>
      <c r="C81" s="43">
        <f t="shared" si="0"/>
        <v>117</v>
      </c>
      <c r="D81" s="210">
        <f t="shared" si="25"/>
        <v>1.2335266209804956</v>
      </c>
      <c r="E81" s="43">
        <f t="shared" si="2"/>
        <v>592</v>
      </c>
      <c r="F81" s="210">
        <f t="shared" si="26"/>
        <v>6.2414338429098573</v>
      </c>
      <c r="G81" s="43">
        <f t="shared" si="4"/>
        <v>1485</v>
      </c>
      <c r="H81" s="210">
        <f t="shared" si="27"/>
        <v>15.65629942013706</v>
      </c>
      <c r="I81" s="43">
        <f t="shared" si="6"/>
        <v>1286</v>
      </c>
      <c r="J81" s="210">
        <f t="shared" si="28"/>
        <v>13.558249868212968</v>
      </c>
      <c r="K81" s="43">
        <f t="shared" si="8"/>
        <v>4764</v>
      </c>
      <c r="L81" s="210">
        <f t="shared" si="29"/>
        <v>50.226673695308378</v>
      </c>
      <c r="M81" s="43">
        <f t="shared" si="10"/>
        <v>911</v>
      </c>
      <c r="N81" s="210">
        <f t="shared" si="30"/>
        <v>9.6046389035318924</v>
      </c>
      <c r="O81" s="43">
        <f t="shared" si="12"/>
        <v>330</v>
      </c>
      <c r="P81" s="210">
        <f t="shared" si="31"/>
        <v>3.4791776489193458</v>
      </c>
      <c r="Q81" s="43">
        <f t="shared" si="14"/>
        <v>9485</v>
      </c>
      <c r="S81" s="29">
        <v>8200</v>
      </c>
      <c r="T81" s="29" t="s">
        <v>229</v>
      </c>
      <c r="U81" s="19">
        <v>9485</v>
      </c>
      <c r="V81" s="19">
        <v>117</v>
      </c>
      <c r="W81" s="19">
        <v>118</v>
      </c>
      <c r="X81" s="19">
        <v>112</v>
      </c>
      <c r="Y81" s="19">
        <v>135</v>
      </c>
      <c r="Z81" s="19">
        <v>106</v>
      </c>
      <c r="AA81" s="19">
        <v>121</v>
      </c>
      <c r="AB81" s="19">
        <v>132</v>
      </c>
      <c r="AC81" s="19">
        <v>154</v>
      </c>
      <c r="AD81" s="19">
        <v>138</v>
      </c>
      <c r="AE81" s="19">
        <v>143</v>
      </c>
      <c r="AF81" s="19">
        <v>169</v>
      </c>
      <c r="AG81" s="19">
        <v>148</v>
      </c>
      <c r="AH81" s="19">
        <v>168</v>
      </c>
      <c r="AI81" s="19">
        <v>147</v>
      </c>
      <c r="AJ81" s="19">
        <v>140</v>
      </c>
      <c r="AK81" s="19">
        <v>146</v>
      </c>
      <c r="AL81" s="19">
        <v>127</v>
      </c>
      <c r="AM81" s="19">
        <v>134</v>
      </c>
      <c r="AN81" s="19">
        <v>127</v>
      </c>
      <c r="AO81" s="19">
        <v>111</v>
      </c>
      <c r="AP81" s="19">
        <v>134</v>
      </c>
      <c r="AQ81" s="19">
        <v>142</v>
      </c>
      <c r="AR81" s="19">
        <v>132</v>
      </c>
      <c r="AS81" s="19">
        <v>132</v>
      </c>
      <c r="AT81" s="19">
        <v>123</v>
      </c>
      <c r="AU81" s="19">
        <v>124</v>
      </c>
      <c r="AV81" s="19">
        <v>103</v>
      </c>
      <c r="AW81" s="19">
        <v>138</v>
      </c>
      <c r="AX81" s="19">
        <v>130</v>
      </c>
      <c r="AY81" s="19">
        <v>129</v>
      </c>
      <c r="AZ81" s="19">
        <v>144</v>
      </c>
      <c r="BA81" s="19">
        <v>117</v>
      </c>
      <c r="BB81" s="19">
        <v>117</v>
      </c>
      <c r="BC81" s="19">
        <v>137</v>
      </c>
      <c r="BD81" s="19">
        <v>127</v>
      </c>
      <c r="BE81" s="19">
        <v>111</v>
      </c>
      <c r="BF81" s="19">
        <v>138</v>
      </c>
      <c r="BG81" s="19">
        <v>136</v>
      </c>
      <c r="BH81" s="19">
        <v>108</v>
      </c>
      <c r="BI81" s="19">
        <v>120</v>
      </c>
      <c r="BJ81" s="19">
        <v>102</v>
      </c>
      <c r="BK81" s="19">
        <v>115</v>
      </c>
      <c r="BL81" s="19">
        <v>114</v>
      </c>
      <c r="BM81" s="19">
        <v>121</v>
      </c>
      <c r="BN81" s="19">
        <v>117</v>
      </c>
      <c r="BO81" s="19">
        <v>121</v>
      </c>
      <c r="BP81" s="19">
        <v>133</v>
      </c>
      <c r="BQ81" s="19">
        <v>115</v>
      </c>
      <c r="BR81" s="19">
        <v>126</v>
      </c>
      <c r="BS81" s="19">
        <v>111</v>
      </c>
      <c r="BT81" s="19">
        <v>120</v>
      </c>
      <c r="BU81" s="19">
        <v>106</v>
      </c>
      <c r="BV81" s="19">
        <v>114</v>
      </c>
      <c r="BW81" s="19">
        <v>128</v>
      </c>
      <c r="BX81" s="19">
        <v>117</v>
      </c>
      <c r="BY81" s="19">
        <v>121</v>
      </c>
      <c r="BZ81" s="19">
        <v>108</v>
      </c>
      <c r="CA81" s="19">
        <v>101</v>
      </c>
      <c r="CB81" s="19">
        <v>109</v>
      </c>
      <c r="CC81" s="19">
        <v>103</v>
      </c>
      <c r="CD81" s="19">
        <v>101</v>
      </c>
      <c r="CE81" s="19">
        <v>84</v>
      </c>
      <c r="CF81" s="19">
        <v>96</v>
      </c>
      <c r="CG81" s="19">
        <v>112</v>
      </c>
      <c r="CH81" s="19">
        <v>110</v>
      </c>
      <c r="CI81" s="19">
        <v>101</v>
      </c>
      <c r="CJ81" s="19">
        <v>103</v>
      </c>
      <c r="CK81" s="19">
        <v>94</v>
      </c>
      <c r="CL81" s="19">
        <v>101</v>
      </c>
      <c r="CM81" s="19">
        <v>98</v>
      </c>
      <c r="CN81" s="19">
        <v>92</v>
      </c>
      <c r="CO81" s="19">
        <v>62</v>
      </c>
      <c r="CP81" s="19">
        <v>77</v>
      </c>
      <c r="CQ81" s="19">
        <v>58</v>
      </c>
      <c r="CR81" s="19">
        <v>84</v>
      </c>
      <c r="CS81" s="19">
        <v>70</v>
      </c>
      <c r="CT81" s="19">
        <v>56</v>
      </c>
      <c r="CU81" s="19">
        <v>50</v>
      </c>
      <c r="CV81" s="19">
        <v>35</v>
      </c>
      <c r="CW81" s="19">
        <v>34</v>
      </c>
      <c r="CX81" s="19">
        <v>31</v>
      </c>
      <c r="CY81" s="19">
        <v>33</v>
      </c>
      <c r="CZ81" s="19">
        <v>36</v>
      </c>
      <c r="DA81" s="19">
        <v>29</v>
      </c>
      <c r="DB81" s="19">
        <v>30</v>
      </c>
      <c r="DC81" s="19">
        <v>33</v>
      </c>
      <c r="DD81" s="19">
        <v>28</v>
      </c>
      <c r="DE81" s="19">
        <v>27</v>
      </c>
      <c r="DF81" s="19">
        <v>16</v>
      </c>
      <c r="DG81" s="19">
        <v>14</v>
      </c>
      <c r="DH81" s="19">
        <v>10</v>
      </c>
      <c r="DI81" s="19">
        <v>10</v>
      </c>
      <c r="DJ81" s="19">
        <v>7</v>
      </c>
      <c r="DK81" s="19">
        <v>6</v>
      </c>
      <c r="DL81" s="19">
        <v>4</v>
      </c>
      <c r="DM81" s="19">
        <v>4</v>
      </c>
      <c r="DN81" s="19">
        <v>5</v>
      </c>
      <c r="DO81" s="19">
        <v>2</v>
      </c>
      <c r="DP81" s="19">
        <v>4</v>
      </c>
      <c r="DQ81" s="19">
        <v>0</v>
      </c>
      <c r="DR81" s="19">
        <v>1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C81" s="209">
        <f t="shared" si="32"/>
        <v>7.4749604638903531</v>
      </c>
      <c r="ED81" s="78">
        <f t="shared" si="33"/>
        <v>15.65629942013706</v>
      </c>
      <c r="EE81" s="78">
        <f t="shared" si="34"/>
        <v>63.784923563521346</v>
      </c>
      <c r="EF81" s="78">
        <f t="shared" si="35"/>
        <v>13.083816552451239</v>
      </c>
    </row>
    <row r="82" spans="1:136">
      <c r="A82" s="17">
        <v>8508</v>
      </c>
      <c r="B82" s="47" t="s">
        <v>230</v>
      </c>
      <c r="C82" s="46">
        <f t="shared" si="0"/>
        <v>8</v>
      </c>
      <c r="D82" s="208">
        <f t="shared" si="25"/>
        <v>1.1510791366906474</v>
      </c>
      <c r="E82" s="46">
        <f t="shared" si="2"/>
        <v>33</v>
      </c>
      <c r="F82" s="208">
        <f t="shared" si="26"/>
        <v>4.7482014388489207</v>
      </c>
      <c r="G82" s="46">
        <f t="shared" si="4"/>
        <v>51</v>
      </c>
      <c r="H82" s="208">
        <f t="shared" si="27"/>
        <v>7.3381294964028774</v>
      </c>
      <c r="I82" s="46">
        <f t="shared" si="6"/>
        <v>116</v>
      </c>
      <c r="J82" s="208">
        <f t="shared" si="28"/>
        <v>16.690647482014391</v>
      </c>
      <c r="K82" s="46">
        <f t="shared" si="8"/>
        <v>401</v>
      </c>
      <c r="L82" s="208">
        <f t="shared" si="29"/>
        <v>57.697841726618705</v>
      </c>
      <c r="M82" s="46">
        <f t="shared" si="10"/>
        <v>58</v>
      </c>
      <c r="N82" s="208">
        <f t="shared" si="30"/>
        <v>8.3453237410071957</v>
      </c>
      <c r="O82" s="46">
        <f t="shared" si="12"/>
        <v>28</v>
      </c>
      <c r="P82" s="208">
        <f t="shared" si="31"/>
        <v>4.028776978417266</v>
      </c>
      <c r="Q82" s="46">
        <f t="shared" si="14"/>
        <v>695</v>
      </c>
      <c r="S82" s="29">
        <v>8508</v>
      </c>
      <c r="T82" s="29" t="s">
        <v>230</v>
      </c>
      <c r="U82" s="19">
        <v>695</v>
      </c>
      <c r="V82" s="19">
        <v>8</v>
      </c>
      <c r="W82" s="19">
        <v>7</v>
      </c>
      <c r="X82" s="19">
        <v>4</v>
      </c>
      <c r="Y82" s="19">
        <v>4</v>
      </c>
      <c r="Z82" s="19">
        <v>10</v>
      </c>
      <c r="AA82" s="19">
        <v>8</v>
      </c>
      <c r="AB82" s="19">
        <v>7</v>
      </c>
      <c r="AC82" s="19">
        <v>6</v>
      </c>
      <c r="AD82" s="19">
        <v>1</v>
      </c>
      <c r="AE82" s="19">
        <v>4</v>
      </c>
      <c r="AF82" s="19">
        <v>4</v>
      </c>
      <c r="AG82" s="19">
        <v>8</v>
      </c>
      <c r="AH82" s="19">
        <v>4</v>
      </c>
      <c r="AI82" s="19">
        <v>7</v>
      </c>
      <c r="AJ82" s="19">
        <v>5</v>
      </c>
      <c r="AK82" s="19">
        <v>5</v>
      </c>
      <c r="AL82" s="19">
        <v>9</v>
      </c>
      <c r="AM82" s="19">
        <v>7</v>
      </c>
      <c r="AN82" s="19">
        <v>4</v>
      </c>
      <c r="AO82" s="19">
        <v>12</v>
      </c>
      <c r="AP82" s="19">
        <v>10</v>
      </c>
      <c r="AQ82" s="19">
        <v>9</v>
      </c>
      <c r="AR82" s="19">
        <v>14</v>
      </c>
      <c r="AS82" s="19">
        <v>14</v>
      </c>
      <c r="AT82" s="19">
        <v>13</v>
      </c>
      <c r="AU82" s="19">
        <v>24</v>
      </c>
      <c r="AV82" s="19">
        <v>22</v>
      </c>
      <c r="AW82" s="19">
        <v>27</v>
      </c>
      <c r="AX82" s="19">
        <v>23</v>
      </c>
      <c r="AY82" s="19">
        <v>20</v>
      </c>
      <c r="AZ82" s="19">
        <v>21</v>
      </c>
      <c r="BA82" s="19">
        <v>29</v>
      </c>
      <c r="BB82" s="19">
        <v>18</v>
      </c>
      <c r="BC82" s="19">
        <v>22</v>
      </c>
      <c r="BD82" s="19">
        <v>12</v>
      </c>
      <c r="BE82" s="19">
        <v>10</v>
      </c>
      <c r="BF82" s="19">
        <v>13</v>
      </c>
      <c r="BG82" s="19">
        <v>10</v>
      </c>
      <c r="BH82" s="19">
        <v>7</v>
      </c>
      <c r="BI82" s="19">
        <v>11</v>
      </c>
      <c r="BJ82" s="19">
        <v>7</v>
      </c>
      <c r="BK82" s="19">
        <v>6</v>
      </c>
      <c r="BL82" s="19">
        <v>5</v>
      </c>
      <c r="BM82" s="19">
        <v>8</v>
      </c>
      <c r="BN82" s="19">
        <v>4</v>
      </c>
      <c r="BO82" s="19">
        <v>4</v>
      </c>
      <c r="BP82" s="19">
        <v>3</v>
      </c>
      <c r="BQ82" s="19">
        <v>6</v>
      </c>
      <c r="BR82" s="19">
        <v>5</v>
      </c>
      <c r="BS82" s="19">
        <v>6</v>
      </c>
      <c r="BT82" s="19">
        <v>6</v>
      </c>
      <c r="BU82" s="19">
        <v>5</v>
      </c>
      <c r="BV82" s="19">
        <v>4</v>
      </c>
      <c r="BW82" s="19">
        <v>4</v>
      </c>
      <c r="BX82" s="19">
        <v>1</v>
      </c>
      <c r="BY82" s="19">
        <v>8</v>
      </c>
      <c r="BZ82" s="19">
        <v>8</v>
      </c>
      <c r="CA82" s="19">
        <v>5</v>
      </c>
      <c r="CB82" s="19">
        <v>11</v>
      </c>
      <c r="CC82" s="19">
        <v>6</v>
      </c>
      <c r="CD82" s="19">
        <v>7</v>
      </c>
      <c r="CE82" s="19">
        <v>12</v>
      </c>
      <c r="CF82" s="19">
        <v>4</v>
      </c>
      <c r="CG82" s="19">
        <v>5</v>
      </c>
      <c r="CH82" s="19">
        <v>4</v>
      </c>
      <c r="CI82" s="19">
        <v>6</v>
      </c>
      <c r="CJ82" s="19">
        <v>6</v>
      </c>
      <c r="CK82" s="19">
        <v>2</v>
      </c>
      <c r="CL82" s="19">
        <v>9</v>
      </c>
      <c r="CM82" s="19">
        <v>3</v>
      </c>
      <c r="CN82" s="19">
        <v>6</v>
      </c>
      <c r="CO82" s="19">
        <v>7</v>
      </c>
      <c r="CP82" s="19">
        <v>6</v>
      </c>
      <c r="CQ82" s="19">
        <v>2</v>
      </c>
      <c r="CR82" s="19">
        <v>3</v>
      </c>
      <c r="CS82" s="19">
        <v>6</v>
      </c>
      <c r="CT82" s="19">
        <v>2</v>
      </c>
      <c r="CU82" s="19">
        <v>2</v>
      </c>
      <c r="CV82" s="19">
        <v>7</v>
      </c>
      <c r="CW82" s="19">
        <v>3</v>
      </c>
      <c r="CX82" s="19">
        <v>3</v>
      </c>
      <c r="CY82" s="19">
        <v>3</v>
      </c>
      <c r="CZ82" s="19">
        <v>5</v>
      </c>
      <c r="DA82" s="19">
        <v>2</v>
      </c>
      <c r="DB82" s="19">
        <v>5</v>
      </c>
      <c r="DC82" s="19">
        <v>1</v>
      </c>
      <c r="DD82" s="19">
        <v>2</v>
      </c>
      <c r="DE82" s="19">
        <v>1</v>
      </c>
      <c r="DF82" s="19">
        <v>1</v>
      </c>
      <c r="DG82" s="19">
        <v>1</v>
      </c>
      <c r="DH82" s="19">
        <v>3</v>
      </c>
      <c r="DI82" s="19">
        <v>0</v>
      </c>
      <c r="DJ82" s="19">
        <v>1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C82" s="209">
        <f t="shared" si="32"/>
        <v>5.8992805755395681</v>
      </c>
      <c r="ED82" s="78">
        <f t="shared" si="33"/>
        <v>7.3381294964028774</v>
      </c>
      <c r="EE82" s="78">
        <f t="shared" si="34"/>
        <v>74.388489208633104</v>
      </c>
      <c r="EF82" s="78">
        <f t="shared" si="35"/>
        <v>12.374100719424462</v>
      </c>
    </row>
    <row r="83" spans="1:136">
      <c r="A83" s="17">
        <v>8509</v>
      </c>
      <c r="B83" s="17" t="s">
        <v>231</v>
      </c>
      <c r="C83" s="43">
        <f t="shared" si="0"/>
        <v>7</v>
      </c>
      <c r="D83" s="210">
        <f t="shared" si="25"/>
        <v>1.2006861063464835</v>
      </c>
      <c r="E83" s="43">
        <f t="shared" si="2"/>
        <v>30</v>
      </c>
      <c r="F83" s="210">
        <f t="shared" si="26"/>
        <v>5.1457975986277873</v>
      </c>
      <c r="G83" s="43">
        <f t="shared" si="4"/>
        <v>42</v>
      </c>
      <c r="H83" s="210">
        <f t="shared" si="27"/>
        <v>7.2041166380789026</v>
      </c>
      <c r="I83" s="43">
        <f t="shared" si="6"/>
        <v>88</v>
      </c>
      <c r="J83" s="210">
        <f t="shared" si="28"/>
        <v>15.09433962264151</v>
      </c>
      <c r="K83" s="43">
        <f t="shared" si="8"/>
        <v>315</v>
      </c>
      <c r="L83" s="210">
        <f t="shared" si="29"/>
        <v>54.030874785591763</v>
      </c>
      <c r="M83" s="43">
        <f t="shared" si="10"/>
        <v>71</v>
      </c>
      <c r="N83" s="210">
        <f t="shared" si="30"/>
        <v>12.178387650085764</v>
      </c>
      <c r="O83" s="43">
        <f t="shared" si="12"/>
        <v>30</v>
      </c>
      <c r="P83" s="210">
        <f t="shared" si="31"/>
        <v>5.1457975986277873</v>
      </c>
      <c r="Q83" s="43">
        <f t="shared" si="14"/>
        <v>583</v>
      </c>
      <c r="S83" s="29">
        <v>8509</v>
      </c>
      <c r="T83" s="29" t="s">
        <v>231</v>
      </c>
      <c r="U83" s="19">
        <v>583</v>
      </c>
      <c r="V83" s="19">
        <v>7</v>
      </c>
      <c r="W83" s="19">
        <v>6</v>
      </c>
      <c r="X83" s="19">
        <v>10</v>
      </c>
      <c r="Y83" s="19">
        <v>5</v>
      </c>
      <c r="Z83" s="19">
        <v>5</v>
      </c>
      <c r="AA83" s="19">
        <v>4</v>
      </c>
      <c r="AB83" s="19">
        <v>3</v>
      </c>
      <c r="AC83" s="19">
        <v>4</v>
      </c>
      <c r="AD83" s="19">
        <v>2</v>
      </c>
      <c r="AE83" s="19">
        <v>7</v>
      </c>
      <c r="AF83" s="19">
        <v>5</v>
      </c>
      <c r="AG83" s="19">
        <v>1</v>
      </c>
      <c r="AH83" s="19">
        <v>9</v>
      </c>
      <c r="AI83" s="19">
        <v>6</v>
      </c>
      <c r="AJ83" s="19">
        <v>3</v>
      </c>
      <c r="AK83" s="19">
        <v>2</v>
      </c>
      <c r="AL83" s="19">
        <v>6</v>
      </c>
      <c r="AM83" s="19">
        <v>5</v>
      </c>
      <c r="AN83" s="19">
        <v>4</v>
      </c>
      <c r="AO83" s="19">
        <v>4</v>
      </c>
      <c r="AP83" s="19">
        <v>7</v>
      </c>
      <c r="AQ83" s="19">
        <v>5</v>
      </c>
      <c r="AR83" s="19">
        <v>11</v>
      </c>
      <c r="AS83" s="19">
        <v>12</v>
      </c>
      <c r="AT83" s="19">
        <v>16</v>
      </c>
      <c r="AU83" s="19">
        <v>18</v>
      </c>
      <c r="AV83" s="19">
        <v>19</v>
      </c>
      <c r="AW83" s="19">
        <v>12</v>
      </c>
      <c r="AX83" s="19">
        <v>17</v>
      </c>
      <c r="AY83" s="19">
        <v>11</v>
      </c>
      <c r="AZ83" s="19">
        <v>17</v>
      </c>
      <c r="BA83" s="19">
        <v>11</v>
      </c>
      <c r="BB83" s="19">
        <v>12</v>
      </c>
      <c r="BC83" s="19">
        <v>10</v>
      </c>
      <c r="BD83" s="19">
        <v>11</v>
      </c>
      <c r="BE83" s="19">
        <v>10</v>
      </c>
      <c r="BF83" s="19">
        <v>12</v>
      </c>
      <c r="BG83" s="19">
        <v>7</v>
      </c>
      <c r="BH83" s="19">
        <v>7</v>
      </c>
      <c r="BI83" s="19">
        <v>4</v>
      </c>
      <c r="BJ83" s="19">
        <v>5</v>
      </c>
      <c r="BK83" s="19">
        <v>8</v>
      </c>
      <c r="BL83" s="19">
        <v>6</v>
      </c>
      <c r="BM83" s="19">
        <v>6</v>
      </c>
      <c r="BN83" s="19">
        <v>3</v>
      </c>
      <c r="BO83" s="19">
        <v>3</v>
      </c>
      <c r="BP83" s="19">
        <v>6</v>
      </c>
      <c r="BQ83" s="19">
        <v>5</v>
      </c>
      <c r="BR83" s="19">
        <v>4</v>
      </c>
      <c r="BS83" s="19">
        <v>2</v>
      </c>
      <c r="BT83" s="19">
        <v>7</v>
      </c>
      <c r="BU83" s="19">
        <v>1</v>
      </c>
      <c r="BV83" s="19">
        <v>4</v>
      </c>
      <c r="BW83" s="19">
        <v>8</v>
      </c>
      <c r="BX83" s="19">
        <v>8</v>
      </c>
      <c r="BY83" s="19">
        <v>6</v>
      </c>
      <c r="BZ83" s="19">
        <v>7</v>
      </c>
      <c r="CA83" s="19">
        <v>8</v>
      </c>
      <c r="CB83" s="19">
        <v>5</v>
      </c>
      <c r="CC83" s="19">
        <v>8</v>
      </c>
      <c r="CD83" s="19">
        <v>3</v>
      </c>
      <c r="CE83" s="19">
        <v>6</v>
      </c>
      <c r="CF83" s="19">
        <v>8</v>
      </c>
      <c r="CG83" s="19">
        <v>9</v>
      </c>
      <c r="CH83" s="19">
        <v>7</v>
      </c>
      <c r="CI83" s="19">
        <v>5</v>
      </c>
      <c r="CJ83" s="19">
        <v>7</v>
      </c>
      <c r="CK83" s="19">
        <v>8</v>
      </c>
      <c r="CL83" s="19">
        <v>8</v>
      </c>
      <c r="CM83" s="19">
        <v>7</v>
      </c>
      <c r="CN83" s="19">
        <v>4</v>
      </c>
      <c r="CO83" s="19">
        <v>7</v>
      </c>
      <c r="CP83" s="19">
        <v>5</v>
      </c>
      <c r="CQ83" s="19">
        <v>7</v>
      </c>
      <c r="CR83" s="19">
        <v>6</v>
      </c>
      <c r="CS83" s="19">
        <v>2</v>
      </c>
      <c r="CT83" s="19">
        <v>8</v>
      </c>
      <c r="CU83" s="19">
        <v>4</v>
      </c>
      <c r="CV83" s="19">
        <v>2</v>
      </c>
      <c r="CW83" s="19">
        <v>3</v>
      </c>
      <c r="CX83" s="19">
        <v>3</v>
      </c>
      <c r="CY83" s="19">
        <v>3</v>
      </c>
      <c r="CZ83" s="19">
        <v>1</v>
      </c>
      <c r="DA83" s="19">
        <v>3</v>
      </c>
      <c r="DB83" s="19">
        <v>3</v>
      </c>
      <c r="DC83" s="19">
        <v>3</v>
      </c>
      <c r="DD83" s="19">
        <v>3</v>
      </c>
      <c r="DE83" s="19">
        <v>2</v>
      </c>
      <c r="DF83" s="19">
        <v>0</v>
      </c>
      <c r="DG83" s="19">
        <v>3</v>
      </c>
      <c r="DH83" s="19">
        <v>1</v>
      </c>
      <c r="DI83" s="19">
        <v>1</v>
      </c>
      <c r="DJ83" s="19">
        <v>1</v>
      </c>
      <c r="DK83" s="19">
        <v>1</v>
      </c>
      <c r="DL83" s="19">
        <v>1</v>
      </c>
      <c r="DM83" s="19">
        <v>0</v>
      </c>
      <c r="DN83" s="19">
        <v>1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C83" s="209">
        <f t="shared" si="32"/>
        <v>6.3464837049742711</v>
      </c>
      <c r="ED83" s="78">
        <f t="shared" si="33"/>
        <v>7.2041166380789026</v>
      </c>
      <c r="EE83" s="78">
        <f t="shared" si="34"/>
        <v>69.125214408233276</v>
      </c>
      <c r="EF83" s="78">
        <f t="shared" si="35"/>
        <v>17.324185248713551</v>
      </c>
    </row>
    <row r="84" spans="1:136">
      <c r="A84" s="17">
        <v>8610</v>
      </c>
      <c r="B84" s="47" t="s">
        <v>232</v>
      </c>
      <c r="C84" s="46">
        <f t="shared" si="0"/>
        <v>2</v>
      </c>
      <c r="D84" s="208">
        <f t="shared" si="25"/>
        <v>0.80645161290322576</v>
      </c>
      <c r="E84" s="46">
        <f t="shared" si="2"/>
        <v>17</v>
      </c>
      <c r="F84" s="208">
        <f t="shared" si="26"/>
        <v>6.854838709677419</v>
      </c>
      <c r="G84" s="46">
        <f t="shared" si="4"/>
        <v>31</v>
      </c>
      <c r="H84" s="208">
        <f t="shared" si="27"/>
        <v>12.5</v>
      </c>
      <c r="I84" s="46">
        <f t="shared" si="6"/>
        <v>32</v>
      </c>
      <c r="J84" s="208">
        <f t="shared" si="28"/>
        <v>12.903225806451612</v>
      </c>
      <c r="K84" s="46">
        <f t="shared" si="8"/>
        <v>137</v>
      </c>
      <c r="L84" s="208">
        <f t="shared" si="29"/>
        <v>55.241935483870961</v>
      </c>
      <c r="M84" s="46">
        <f t="shared" si="10"/>
        <v>23</v>
      </c>
      <c r="N84" s="208">
        <f t="shared" si="30"/>
        <v>9.2741935483870961</v>
      </c>
      <c r="O84" s="46">
        <f t="shared" si="12"/>
        <v>6</v>
      </c>
      <c r="P84" s="208">
        <f t="shared" si="31"/>
        <v>2.4193548387096775</v>
      </c>
      <c r="Q84" s="46">
        <f t="shared" si="14"/>
        <v>248</v>
      </c>
      <c r="S84" s="29">
        <v>8610</v>
      </c>
      <c r="T84" s="29" t="s">
        <v>232</v>
      </c>
      <c r="U84" s="19">
        <v>248</v>
      </c>
      <c r="V84" s="19">
        <v>2</v>
      </c>
      <c r="W84" s="19">
        <v>2</v>
      </c>
      <c r="X84" s="19">
        <v>3</v>
      </c>
      <c r="Y84" s="19">
        <v>4</v>
      </c>
      <c r="Z84" s="19">
        <v>3</v>
      </c>
      <c r="AA84" s="19">
        <v>5</v>
      </c>
      <c r="AB84" s="19">
        <v>2</v>
      </c>
      <c r="AC84" s="19">
        <v>3</v>
      </c>
      <c r="AD84" s="19">
        <v>5</v>
      </c>
      <c r="AE84" s="19">
        <v>4</v>
      </c>
      <c r="AF84" s="19">
        <v>4</v>
      </c>
      <c r="AG84" s="19">
        <v>2</v>
      </c>
      <c r="AH84" s="19">
        <v>3</v>
      </c>
      <c r="AI84" s="19">
        <v>4</v>
      </c>
      <c r="AJ84" s="19">
        <v>2</v>
      </c>
      <c r="AK84" s="19">
        <v>2</v>
      </c>
      <c r="AL84" s="19">
        <v>1</v>
      </c>
      <c r="AM84" s="19">
        <v>3</v>
      </c>
      <c r="AN84" s="19">
        <v>3</v>
      </c>
      <c r="AO84" s="19">
        <v>3</v>
      </c>
      <c r="AP84" s="19">
        <v>6</v>
      </c>
      <c r="AQ84" s="19">
        <v>6</v>
      </c>
      <c r="AR84" s="19">
        <v>2</v>
      </c>
      <c r="AS84" s="19">
        <v>4</v>
      </c>
      <c r="AT84" s="19">
        <v>4</v>
      </c>
      <c r="AU84" s="19">
        <v>0</v>
      </c>
      <c r="AV84" s="19">
        <v>5</v>
      </c>
      <c r="AW84" s="19">
        <v>6</v>
      </c>
      <c r="AX84" s="19">
        <v>4</v>
      </c>
      <c r="AY84" s="19">
        <v>6</v>
      </c>
      <c r="AZ84" s="19">
        <v>3</v>
      </c>
      <c r="BA84" s="19">
        <v>3</v>
      </c>
      <c r="BB84" s="19">
        <v>4</v>
      </c>
      <c r="BC84" s="19">
        <v>2</v>
      </c>
      <c r="BD84" s="19">
        <v>4</v>
      </c>
      <c r="BE84" s="19">
        <v>8</v>
      </c>
      <c r="BF84" s="19">
        <v>1</v>
      </c>
      <c r="BG84" s="19">
        <v>1</v>
      </c>
      <c r="BH84" s="19">
        <v>4</v>
      </c>
      <c r="BI84" s="19">
        <v>2</v>
      </c>
      <c r="BJ84" s="19">
        <v>2</v>
      </c>
      <c r="BK84" s="19">
        <v>1</v>
      </c>
      <c r="BL84" s="19">
        <v>2</v>
      </c>
      <c r="BM84" s="19">
        <v>5</v>
      </c>
      <c r="BN84" s="19">
        <v>1</v>
      </c>
      <c r="BO84" s="19">
        <v>2</v>
      </c>
      <c r="BP84" s="19">
        <v>3</v>
      </c>
      <c r="BQ84" s="19">
        <v>7</v>
      </c>
      <c r="BR84" s="19">
        <v>3</v>
      </c>
      <c r="BS84" s="19">
        <v>4</v>
      </c>
      <c r="BT84" s="19">
        <v>7</v>
      </c>
      <c r="BU84" s="19">
        <v>4</v>
      </c>
      <c r="BV84" s="19">
        <v>3</v>
      </c>
      <c r="BW84" s="19">
        <v>1</v>
      </c>
      <c r="BX84" s="19">
        <v>1</v>
      </c>
      <c r="BY84" s="19">
        <v>6</v>
      </c>
      <c r="BZ84" s="19">
        <v>1</v>
      </c>
      <c r="CA84" s="19">
        <v>2</v>
      </c>
      <c r="CB84" s="19">
        <v>2</v>
      </c>
      <c r="CC84" s="19">
        <v>3</v>
      </c>
      <c r="CD84" s="19">
        <v>5</v>
      </c>
      <c r="CE84" s="19">
        <v>3</v>
      </c>
      <c r="CF84" s="19">
        <v>3</v>
      </c>
      <c r="CG84" s="19">
        <v>9</v>
      </c>
      <c r="CH84" s="19">
        <v>0</v>
      </c>
      <c r="CI84" s="19">
        <v>2</v>
      </c>
      <c r="CJ84" s="19">
        <v>2</v>
      </c>
      <c r="CK84" s="19">
        <v>3</v>
      </c>
      <c r="CL84" s="19">
        <v>3</v>
      </c>
      <c r="CM84" s="19">
        <v>1</v>
      </c>
      <c r="CN84" s="19">
        <v>4</v>
      </c>
      <c r="CO84" s="19">
        <v>3</v>
      </c>
      <c r="CP84" s="19">
        <v>1</v>
      </c>
      <c r="CQ84" s="19">
        <v>2</v>
      </c>
      <c r="CR84" s="19">
        <v>1</v>
      </c>
      <c r="CS84" s="19">
        <v>1</v>
      </c>
      <c r="CT84" s="19">
        <v>0</v>
      </c>
      <c r="CU84" s="19">
        <v>2</v>
      </c>
      <c r="CV84" s="19">
        <v>1</v>
      </c>
      <c r="CW84" s="19">
        <v>1</v>
      </c>
      <c r="CX84" s="19">
        <v>0</v>
      </c>
      <c r="CY84" s="19">
        <v>1</v>
      </c>
      <c r="CZ84" s="19">
        <v>1</v>
      </c>
      <c r="DA84" s="19">
        <v>1</v>
      </c>
      <c r="DB84" s="19">
        <v>0</v>
      </c>
      <c r="DC84" s="19">
        <v>0</v>
      </c>
      <c r="DD84" s="19">
        <v>2</v>
      </c>
      <c r="DE84" s="19">
        <v>0</v>
      </c>
      <c r="DF84" s="19">
        <v>1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C84" s="209">
        <f t="shared" si="32"/>
        <v>7.661290322580645</v>
      </c>
      <c r="ED84" s="78">
        <f t="shared" si="33"/>
        <v>12.5</v>
      </c>
      <c r="EE84" s="78">
        <f t="shared" si="34"/>
        <v>68.145161290322577</v>
      </c>
      <c r="EF84" s="78">
        <f t="shared" si="35"/>
        <v>11.693548387096774</v>
      </c>
    </row>
    <row r="85" spans="1:136">
      <c r="A85" s="17">
        <v>8613</v>
      </c>
      <c r="B85" s="17" t="s">
        <v>233</v>
      </c>
      <c r="C85" s="43">
        <f t="shared" si="0"/>
        <v>20</v>
      </c>
      <c r="D85" s="210">
        <f t="shared" si="25"/>
        <v>1.0395010395010396</v>
      </c>
      <c r="E85" s="43">
        <f t="shared" si="2"/>
        <v>96</v>
      </c>
      <c r="F85" s="210">
        <f t="shared" si="26"/>
        <v>4.9896049896049899</v>
      </c>
      <c r="G85" s="43">
        <f t="shared" si="4"/>
        <v>238</v>
      </c>
      <c r="H85" s="210">
        <f t="shared" si="27"/>
        <v>12.370062370062371</v>
      </c>
      <c r="I85" s="43">
        <f t="shared" si="6"/>
        <v>269</v>
      </c>
      <c r="J85" s="210">
        <f t="shared" si="28"/>
        <v>13.98128898128898</v>
      </c>
      <c r="K85" s="43">
        <f t="shared" si="8"/>
        <v>1025</v>
      </c>
      <c r="L85" s="210">
        <f t="shared" si="29"/>
        <v>53.274428274428274</v>
      </c>
      <c r="M85" s="43">
        <f t="shared" si="10"/>
        <v>178</v>
      </c>
      <c r="N85" s="210">
        <f t="shared" si="30"/>
        <v>9.251559251559252</v>
      </c>
      <c r="O85" s="43">
        <f t="shared" si="12"/>
        <v>98</v>
      </c>
      <c r="P85" s="210">
        <f t="shared" si="31"/>
        <v>5.0935550935550937</v>
      </c>
      <c r="Q85" s="43">
        <f t="shared" si="14"/>
        <v>1924</v>
      </c>
      <c r="S85" s="29">
        <v>8613</v>
      </c>
      <c r="T85" s="29" t="s">
        <v>233</v>
      </c>
      <c r="U85" s="19">
        <v>1924</v>
      </c>
      <c r="V85" s="19">
        <v>20</v>
      </c>
      <c r="W85" s="19">
        <v>18</v>
      </c>
      <c r="X85" s="19">
        <v>16</v>
      </c>
      <c r="Y85" s="19">
        <v>17</v>
      </c>
      <c r="Z85" s="19">
        <v>26</v>
      </c>
      <c r="AA85" s="19">
        <v>19</v>
      </c>
      <c r="AB85" s="19">
        <v>20</v>
      </c>
      <c r="AC85" s="19">
        <v>29</v>
      </c>
      <c r="AD85" s="19">
        <v>24</v>
      </c>
      <c r="AE85" s="19">
        <v>15</v>
      </c>
      <c r="AF85" s="19">
        <v>26</v>
      </c>
      <c r="AG85" s="19">
        <v>20</v>
      </c>
      <c r="AH85" s="19">
        <v>30</v>
      </c>
      <c r="AI85" s="19">
        <v>21</v>
      </c>
      <c r="AJ85" s="19">
        <v>25</v>
      </c>
      <c r="AK85" s="19">
        <v>28</v>
      </c>
      <c r="AL85" s="19">
        <v>16</v>
      </c>
      <c r="AM85" s="19">
        <v>23</v>
      </c>
      <c r="AN85" s="19">
        <v>28</v>
      </c>
      <c r="AO85" s="19">
        <v>23</v>
      </c>
      <c r="AP85" s="19">
        <v>19</v>
      </c>
      <c r="AQ85" s="19">
        <v>22</v>
      </c>
      <c r="AR85" s="19">
        <v>29</v>
      </c>
      <c r="AS85" s="19">
        <v>31</v>
      </c>
      <c r="AT85" s="19">
        <v>40</v>
      </c>
      <c r="AU85" s="19">
        <v>38</v>
      </c>
      <c r="AV85" s="19">
        <v>25</v>
      </c>
      <c r="AW85" s="19">
        <v>45</v>
      </c>
      <c r="AX85" s="19">
        <v>36</v>
      </c>
      <c r="AY85" s="19">
        <v>37</v>
      </c>
      <c r="AZ85" s="19">
        <v>32</v>
      </c>
      <c r="BA85" s="19">
        <v>39</v>
      </c>
      <c r="BB85" s="19">
        <v>31</v>
      </c>
      <c r="BC85" s="19">
        <v>33</v>
      </c>
      <c r="BD85" s="19">
        <v>27</v>
      </c>
      <c r="BE85" s="19">
        <v>23</v>
      </c>
      <c r="BF85" s="19">
        <v>31</v>
      </c>
      <c r="BG85" s="19">
        <v>27</v>
      </c>
      <c r="BH85" s="19">
        <v>21</v>
      </c>
      <c r="BI85" s="19">
        <v>23</v>
      </c>
      <c r="BJ85" s="19">
        <v>24</v>
      </c>
      <c r="BK85" s="19">
        <v>23</v>
      </c>
      <c r="BL85" s="19">
        <v>18</v>
      </c>
      <c r="BM85" s="19">
        <v>29</v>
      </c>
      <c r="BN85" s="19">
        <v>13</v>
      </c>
      <c r="BO85" s="19">
        <v>17</v>
      </c>
      <c r="BP85" s="19">
        <v>19</v>
      </c>
      <c r="BQ85" s="19">
        <v>25</v>
      </c>
      <c r="BR85" s="19">
        <v>23</v>
      </c>
      <c r="BS85" s="19">
        <v>11</v>
      </c>
      <c r="BT85" s="19">
        <v>20</v>
      </c>
      <c r="BU85" s="19">
        <v>22</v>
      </c>
      <c r="BV85" s="19">
        <v>25</v>
      </c>
      <c r="BW85" s="19">
        <v>36</v>
      </c>
      <c r="BX85" s="19">
        <v>22</v>
      </c>
      <c r="BY85" s="19">
        <v>23</v>
      </c>
      <c r="BZ85" s="19">
        <v>29</v>
      </c>
      <c r="CA85" s="19">
        <v>26</v>
      </c>
      <c r="CB85" s="19">
        <v>25</v>
      </c>
      <c r="CC85" s="19">
        <v>23</v>
      </c>
      <c r="CD85" s="19">
        <v>28</v>
      </c>
      <c r="CE85" s="19">
        <v>19</v>
      </c>
      <c r="CF85" s="19">
        <v>18</v>
      </c>
      <c r="CG85" s="19">
        <v>18</v>
      </c>
      <c r="CH85" s="19">
        <v>22</v>
      </c>
      <c r="CI85" s="19">
        <v>23</v>
      </c>
      <c r="CJ85" s="19">
        <v>14</v>
      </c>
      <c r="CK85" s="19">
        <v>14</v>
      </c>
      <c r="CL85" s="19">
        <v>22</v>
      </c>
      <c r="CM85" s="19">
        <v>11</v>
      </c>
      <c r="CN85" s="19">
        <v>11</v>
      </c>
      <c r="CO85" s="19">
        <v>19</v>
      </c>
      <c r="CP85" s="19">
        <v>13</v>
      </c>
      <c r="CQ85" s="19">
        <v>26</v>
      </c>
      <c r="CR85" s="19">
        <v>10</v>
      </c>
      <c r="CS85" s="19">
        <v>16</v>
      </c>
      <c r="CT85" s="19">
        <v>12</v>
      </c>
      <c r="CU85" s="19">
        <v>7</v>
      </c>
      <c r="CV85" s="19">
        <v>9</v>
      </c>
      <c r="CW85" s="19">
        <v>8</v>
      </c>
      <c r="CX85" s="19">
        <v>11</v>
      </c>
      <c r="CY85" s="19">
        <v>16</v>
      </c>
      <c r="CZ85" s="19">
        <v>9</v>
      </c>
      <c r="DA85" s="19">
        <v>7</v>
      </c>
      <c r="DB85" s="19">
        <v>6</v>
      </c>
      <c r="DC85" s="19">
        <v>6</v>
      </c>
      <c r="DD85" s="19">
        <v>4</v>
      </c>
      <c r="DE85" s="19">
        <v>3</v>
      </c>
      <c r="DF85" s="19">
        <v>9</v>
      </c>
      <c r="DG85" s="19">
        <v>9</v>
      </c>
      <c r="DH85" s="19">
        <v>1</v>
      </c>
      <c r="DI85" s="19">
        <v>3</v>
      </c>
      <c r="DJ85" s="19">
        <v>2</v>
      </c>
      <c r="DK85" s="19">
        <v>3</v>
      </c>
      <c r="DL85" s="19">
        <v>3</v>
      </c>
      <c r="DM85" s="19">
        <v>1</v>
      </c>
      <c r="DN85" s="19">
        <v>1</v>
      </c>
      <c r="DO85" s="19">
        <v>2</v>
      </c>
      <c r="DP85" s="19">
        <v>0</v>
      </c>
      <c r="DQ85" s="19">
        <v>0</v>
      </c>
      <c r="DR85" s="19">
        <v>1</v>
      </c>
      <c r="DS85" s="19">
        <v>1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C85" s="209">
        <f t="shared" si="32"/>
        <v>6.0291060291060292</v>
      </c>
      <c r="ED85" s="78">
        <f t="shared" si="33"/>
        <v>12.370062370062371</v>
      </c>
      <c r="EE85" s="78">
        <f t="shared" si="34"/>
        <v>67.255717255717258</v>
      </c>
      <c r="EF85" s="78">
        <f t="shared" si="35"/>
        <v>14.345114345114347</v>
      </c>
    </row>
    <row r="86" spans="1:136">
      <c r="A86" s="17">
        <v>8614</v>
      </c>
      <c r="B86" s="47" t="s">
        <v>234</v>
      </c>
      <c r="C86" s="46">
        <f t="shared" si="0"/>
        <v>22</v>
      </c>
      <c r="D86" s="208">
        <f t="shared" si="25"/>
        <v>1.3447432762836184</v>
      </c>
      <c r="E86" s="46">
        <f t="shared" si="2"/>
        <v>110</v>
      </c>
      <c r="F86" s="208">
        <f t="shared" si="26"/>
        <v>6.7237163814180931</v>
      </c>
      <c r="G86" s="46">
        <f t="shared" si="4"/>
        <v>165</v>
      </c>
      <c r="H86" s="208">
        <f t="shared" si="27"/>
        <v>10.08557457212714</v>
      </c>
      <c r="I86" s="46">
        <f t="shared" si="6"/>
        <v>221</v>
      </c>
      <c r="J86" s="208">
        <f t="shared" si="28"/>
        <v>13.508557457212714</v>
      </c>
      <c r="K86" s="46">
        <f t="shared" si="8"/>
        <v>894</v>
      </c>
      <c r="L86" s="208">
        <f t="shared" si="29"/>
        <v>54.645476772616142</v>
      </c>
      <c r="M86" s="46">
        <f t="shared" si="10"/>
        <v>169</v>
      </c>
      <c r="N86" s="208">
        <f t="shared" si="30"/>
        <v>10.330073349633253</v>
      </c>
      <c r="O86" s="46">
        <f t="shared" si="12"/>
        <v>55</v>
      </c>
      <c r="P86" s="208">
        <f t="shared" si="31"/>
        <v>3.3618581907090466</v>
      </c>
      <c r="Q86" s="46">
        <f t="shared" si="14"/>
        <v>1636</v>
      </c>
      <c r="S86" s="29">
        <v>8614</v>
      </c>
      <c r="T86" s="29" t="s">
        <v>234</v>
      </c>
      <c r="U86" s="19">
        <v>1636</v>
      </c>
      <c r="V86" s="19">
        <v>22</v>
      </c>
      <c r="W86" s="19">
        <v>28</v>
      </c>
      <c r="X86" s="19">
        <v>15</v>
      </c>
      <c r="Y86" s="19">
        <v>23</v>
      </c>
      <c r="Z86" s="19">
        <v>22</v>
      </c>
      <c r="AA86" s="19">
        <v>22</v>
      </c>
      <c r="AB86" s="19">
        <v>9</v>
      </c>
      <c r="AC86" s="19">
        <v>19</v>
      </c>
      <c r="AD86" s="19">
        <v>17</v>
      </c>
      <c r="AE86" s="19">
        <v>15</v>
      </c>
      <c r="AF86" s="19">
        <v>16</v>
      </c>
      <c r="AG86" s="19">
        <v>11</v>
      </c>
      <c r="AH86" s="19">
        <v>19</v>
      </c>
      <c r="AI86" s="19">
        <v>19</v>
      </c>
      <c r="AJ86" s="19">
        <v>18</v>
      </c>
      <c r="AK86" s="19">
        <v>22</v>
      </c>
      <c r="AL86" s="19">
        <v>16</v>
      </c>
      <c r="AM86" s="19">
        <v>15</v>
      </c>
      <c r="AN86" s="19">
        <v>15</v>
      </c>
      <c r="AO86" s="19">
        <v>20</v>
      </c>
      <c r="AP86" s="19">
        <v>18</v>
      </c>
      <c r="AQ86" s="19">
        <v>18</v>
      </c>
      <c r="AR86" s="19">
        <v>29</v>
      </c>
      <c r="AS86" s="19">
        <v>25</v>
      </c>
      <c r="AT86" s="19">
        <v>30</v>
      </c>
      <c r="AU86" s="19">
        <v>35</v>
      </c>
      <c r="AV86" s="19">
        <v>35</v>
      </c>
      <c r="AW86" s="19">
        <v>30</v>
      </c>
      <c r="AX86" s="19">
        <v>25</v>
      </c>
      <c r="AY86" s="19">
        <v>32</v>
      </c>
      <c r="AZ86" s="19">
        <v>18</v>
      </c>
      <c r="BA86" s="19">
        <v>18</v>
      </c>
      <c r="BB86" s="19">
        <v>30</v>
      </c>
      <c r="BC86" s="19">
        <v>19</v>
      </c>
      <c r="BD86" s="19">
        <v>20</v>
      </c>
      <c r="BE86" s="19">
        <v>22</v>
      </c>
      <c r="BF86" s="19">
        <v>22</v>
      </c>
      <c r="BG86" s="19">
        <v>10</v>
      </c>
      <c r="BH86" s="19">
        <v>20</v>
      </c>
      <c r="BI86" s="19">
        <v>24</v>
      </c>
      <c r="BJ86" s="19">
        <v>8</v>
      </c>
      <c r="BK86" s="19">
        <v>25</v>
      </c>
      <c r="BL86" s="19">
        <v>19</v>
      </c>
      <c r="BM86" s="19">
        <v>20</v>
      </c>
      <c r="BN86" s="19">
        <v>16</v>
      </c>
      <c r="BO86" s="19">
        <v>22</v>
      </c>
      <c r="BP86" s="19">
        <v>18</v>
      </c>
      <c r="BQ86" s="19">
        <v>18</v>
      </c>
      <c r="BR86" s="19">
        <v>14</v>
      </c>
      <c r="BS86" s="19">
        <v>14</v>
      </c>
      <c r="BT86" s="19">
        <v>19</v>
      </c>
      <c r="BU86" s="19">
        <v>20</v>
      </c>
      <c r="BV86" s="19">
        <v>23</v>
      </c>
      <c r="BW86" s="19">
        <v>26</v>
      </c>
      <c r="BX86" s="19">
        <v>27</v>
      </c>
      <c r="BY86" s="19">
        <v>22</v>
      </c>
      <c r="BZ86" s="19">
        <v>20</v>
      </c>
      <c r="CA86" s="19">
        <v>21</v>
      </c>
      <c r="CB86" s="19">
        <v>28</v>
      </c>
      <c r="CC86" s="19">
        <v>31</v>
      </c>
      <c r="CD86" s="19">
        <v>17</v>
      </c>
      <c r="CE86" s="19">
        <v>20</v>
      </c>
      <c r="CF86" s="19">
        <v>22</v>
      </c>
      <c r="CG86" s="19">
        <v>24</v>
      </c>
      <c r="CH86" s="19">
        <v>26</v>
      </c>
      <c r="CI86" s="19">
        <v>23</v>
      </c>
      <c r="CJ86" s="19">
        <v>26</v>
      </c>
      <c r="CK86" s="19">
        <v>12</v>
      </c>
      <c r="CL86" s="19">
        <v>22</v>
      </c>
      <c r="CM86" s="19">
        <v>14</v>
      </c>
      <c r="CN86" s="19">
        <v>13</v>
      </c>
      <c r="CO86" s="19">
        <v>17</v>
      </c>
      <c r="CP86" s="19">
        <v>13</v>
      </c>
      <c r="CQ86" s="19">
        <v>23</v>
      </c>
      <c r="CR86" s="19">
        <v>9</v>
      </c>
      <c r="CS86" s="19">
        <v>10</v>
      </c>
      <c r="CT86" s="19">
        <v>9</v>
      </c>
      <c r="CU86" s="19">
        <v>11</v>
      </c>
      <c r="CV86" s="19">
        <v>10</v>
      </c>
      <c r="CW86" s="19">
        <v>6</v>
      </c>
      <c r="CX86" s="19">
        <v>9</v>
      </c>
      <c r="CY86" s="19">
        <v>9</v>
      </c>
      <c r="CZ86" s="19">
        <v>3</v>
      </c>
      <c r="DA86" s="19">
        <v>3</v>
      </c>
      <c r="DB86" s="19">
        <v>5</v>
      </c>
      <c r="DC86" s="19">
        <v>5</v>
      </c>
      <c r="DD86" s="19">
        <v>6</v>
      </c>
      <c r="DE86" s="19">
        <v>6</v>
      </c>
      <c r="DF86" s="19">
        <v>0</v>
      </c>
      <c r="DG86" s="19">
        <v>3</v>
      </c>
      <c r="DH86" s="19">
        <v>1</v>
      </c>
      <c r="DI86" s="19">
        <v>2</v>
      </c>
      <c r="DJ86" s="19">
        <v>0</v>
      </c>
      <c r="DK86" s="19">
        <v>2</v>
      </c>
      <c r="DL86" s="19">
        <v>0</v>
      </c>
      <c r="DM86" s="19">
        <v>0</v>
      </c>
      <c r="DN86" s="19">
        <v>0</v>
      </c>
      <c r="DO86" s="19">
        <v>0</v>
      </c>
      <c r="DP86" s="19">
        <v>1</v>
      </c>
      <c r="DQ86" s="19">
        <v>0</v>
      </c>
      <c r="DR86" s="19">
        <v>0</v>
      </c>
      <c r="DS86" s="19">
        <v>0</v>
      </c>
      <c r="DT86" s="19">
        <v>0</v>
      </c>
      <c r="DU86" s="19">
        <v>0</v>
      </c>
      <c r="DV86" s="19">
        <v>0</v>
      </c>
      <c r="DW86" s="19">
        <v>0</v>
      </c>
      <c r="DX86" s="19">
        <v>0</v>
      </c>
      <c r="DY86" s="19">
        <v>0</v>
      </c>
      <c r="DZ86" s="19">
        <v>0</v>
      </c>
      <c r="EA86" s="19">
        <v>0</v>
      </c>
      <c r="EC86" s="209">
        <f t="shared" si="32"/>
        <v>8.0684596577017125</v>
      </c>
      <c r="ED86" s="78">
        <f t="shared" si="33"/>
        <v>10.08557457212714</v>
      </c>
      <c r="EE86" s="78">
        <f t="shared" si="34"/>
        <v>68.154034229828852</v>
      </c>
      <c r="EF86" s="78">
        <f t="shared" si="35"/>
        <v>13.691931540342299</v>
      </c>
    </row>
    <row r="87" spans="1:136">
      <c r="A87" s="17">
        <v>8710</v>
      </c>
      <c r="B87" s="17" t="s">
        <v>235</v>
      </c>
      <c r="C87" s="43">
        <f t="shared" ref="C87:C93" si="37">V87</f>
        <v>5</v>
      </c>
      <c r="D87" s="210">
        <f t="shared" si="25"/>
        <v>0.63613231552162841</v>
      </c>
      <c r="E87" s="43">
        <f t="shared" ref="E87:E93" si="38">SUM(W87:AA87)</f>
        <v>42</v>
      </c>
      <c r="F87" s="210">
        <f t="shared" si="26"/>
        <v>5.343511450381679</v>
      </c>
      <c r="G87" s="43">
        <f t="shared" ref="G87:G93" si="39">SUM(AB87:AK87)</f>
        <v>77</v>
      </c>
      <c r="H87" s="210">
        <f t="shared" si="27"/>
        <v>9.7964376590330797</v>
      </c>
      <c r="I87" s="43">
        <f t="shared" ref="I87:I93" si="40">SUM(AL87:AU87)</f>
        <v>141</v>
      </c>
      <c r="J87" s="210">
        <f t="shared" si="28"/>
        <v>17.938931297709924</v>
      </c>
      <c r="K87" s="43">
        <f t="shared" ref="K87:K93" si="41">SUM(AV87:CJ87)</f>
        <v>414</v>
      </c>
      <c r="L87" s="210">
        <f t="shared" si="29"/>
        <v>52.671755725190842</v>
      </c>
      <c r="M87" s="43">
        <f t="shared" ref="M87:M93" si="42">SUM(CK87:CW87)</f>
        <v>66</v>
      </c>
      <c r="N87" s="210">
        <f t="shared" si="30"/>
        <v>8.3969465648854964</v>
      </c>
      <c r="O87" s="43">
        <f t="shared" ref="O87:O93" si="43">SUM(CX87:EA87)</f>
        <v>41</v>
      </c>
      <c r="P87" s="210">
        <f t="shared" si="31"/>
        <v>5.216284987277354</v>
      </c>
      <c r="Q87" s="43">
        <f t="shared" ref="Q87:Q93" si="44">C87+E87+G87+I87+K87+M87+O87</f>
        <v>786</v>
      </c>
      <c r="S87" s="29">
        <v>8710</v>
      </c>
      <c r="T87" s="29" t="s">
        <v>235</v>
      </c>
      <c r="U87" s="19">
        <v>786</v>
      </c>
      <c r="V87" s="19">
        <v>5</v>
      </c>
      <c r="W87" s="19">
        <v>9</v>
      </c>
      <c r="X87" s="19">
        <v>8</v>
      </c>
      <c r="Y87" s="19">
        <v>9</v>
      </c>
      <c r="Z87" s="19">
        <v>12</v>
      </c>
      <c r="AA87" s="19">
        <v>4</v>
      </c>
      <c r="AB87" s="19">
        <v>5</v>
      </c>
      <c r="AC87" s="19">
        <v>7</v>
      </c>
      <c r="AD87" s="19">
        <v>5</v>
      </c>
      <c r="AE87" s="19">
        <v>9</v>
      </c>
      <c r="AF87" s="19">
        <v>4</v>
      </c>
      <c r="AG87" s="19">
        <v>10</v>
      </c>
      <c r="AH87" s="19">
        <v>5</v>
      </c>
      <c r="AI87" s="19">
        <v>13</v>
      </c>
      <c r="AJ87" s="19">
        <v>9</v>
      </c>
      <c r="AK87" s="19">
        <v>10</v>
      </c>
      <c r="AL87" s="19">
        <v>5</v>
      </c>
      <c r="AM87" s="19">
        <v>10</v>
      </c>
      <c r="AN87" s="19">
        <v>16</v>
      </c>
      <c r="AO87" s="19">
        <v>17</v>
      </c>
      <c r="AP87" s="19">
        <v>15</v>
      </c>
      <c r="AQ87" s="19">
        <v>11</v>
      </c>
      <c r="AR87" s="19">
        <v>17</v>
      </c>
      <c r="AS87" s="19">
        <v>15</v>
      </c>
      <c r="AT87" s="19">
        <v>19</v>
      </c>
      <c r="AU87" s="19">
        <v>16</v>
      </c>
      <c r="AV87" s="19">
        <v>16</v>
      </c>
      <c r="AW87" s="19">
        <v>16</v>
      </c>
      <c r="AX87" s="19">
        <v>6</v>
      </c>
      <c r="AY87" s="19">
        <v>13</v>
      </c>
      <c r="AZ87" s="19">
        <v>14</v>
      </c>
      <c r="BA87" s="19">
        <v>10</v>
      </c>
      <c r="BB87" s="19">
        <v>12</v>
      </c>
      <c r="BC87" s="19">
        <v>10</v>
      </c>
      <c r="BD87" s="19">
        <v>9</v>
      </c>
      <c r="BE87" s="19">
        <v>12</v>
      </c>
      <c r="BF87" s="19">
        <v>12</v>
      </c>
      <c r="BG87" s="19">
        <v>4</v>
      </c>
      <c r="BH87" s="19">
        <v>12</v>
      </c>
      <c r="BI87" s="19">
        <v>6</v>
      </c>
      <c r="BJ87" s="19">
        <v>9</v>
      </c>
      <c r="BK87" s="19">
        <v>7</v>
      </c>
      <c r="BL87" s="19">
        <v>6</v>
      </c>
      <c r="BM87" s="19">
        <v>8</v>
      </c>
      <c r="BN87" s="19">
        <v>9</v>
      </c>
      <c r="BO87" s="19">
        <v>12</v>
      </c>
      <c r="BP87" s="19">
        <v>5</v>
      </c>
      <c r="BQ87" s="19">
        <v>5</v>
      </c>
      <c r="BR87" s="19">
        <v>9</v>
      </c>
      <c r="BS87" s="19">
        <v>10</v>
      </c>
      <c r="BT87" s="19">
        <v>9</v>
      </c>
      <c r="BU87" s="19">
        <v>3</v>
      </c>
      <c r="BV87" s="19">
        <v>12</v>
      </c>
      <c r="BW87" s="19">
        <v>13</v>
      </c>
      <c r="BX87" s="19">
        <v>20</v>
      </c>
      <c r="BY87" s="19">
        <v>16</v>
      </c>
      <c r="BZ87" s="19">
        <v>19</v>
      </c>
      <c r="CA87" s="19">
        <v>8</v>
      </c>
      <c r="CB87" s="19">
        <v>13</v>
      </c>
      <c r="CC87" s="19">
        <v>10</v>
      </c>
      <c r="CD87" s="19">
        <v>16</v>
      </c>
      <c r="CE87" s="19">
        <v>13</v>
      </c>
      <c r="CF87" s="19">
        <v>9</v>
      </c>
      <c r="CG87" s="19">
        <v>11</v>
      </c>
      <c r="CH87" s="19">
        <v>4</v>
      </c>
      <c r="CI87" s="19">
        <v>4</v>
      </c>
      <c r="CJ87" s="19">
        <v>2</v>
      </c>
      <c r="CK87" s="19">
        <v>5</v>
      </c>
      <c r="CL87" s="19">
        <v>1</v>
      </c>
      <c r="CM87" s="19">
        <v>2</v>
      </c>
      <c r="CN87" s="19">
        <v>7</v>
      </c>
      <c r="CO87" s="19">
        <v>5</v>
      </c>
      <c r="CP87" s="19">
        <v>4</v>
      </c>
      <c r="CQ87" s="19">
        <v>10</v>
      </c>
      <c r="CR87" s="19">
        <v>7</v>
      </c>
      <c r="CS87" s="19">
        <v>9</v>
      </c>
      <c r="CT87" s="19">
        <v>5</v>
      </c>
      <c r="CU87" s="19">
        <v>5</v>
      </c>
      <c r="CV87" s="19">
        <v>3</v>
      </c>
      <c r="CW87" s="19">
        <v>3</v>
      </c>
      <c r="CX87" s="19">
        <v>5</v>
      </c>
      <c r="CY87" s="19">
        <v>4</v>
      </c>
      <c r="CZ87" s="19">
        <v>8</v>
      </c>
      <c r="DA87" s="19">
        <v>5</v>
      </c>
      <c r="DB87" s="19">
        <v>6</v>
      </c>
      <c r="DC87" s="19">
        <v>3</v>
      </c>
      <c r="DD87" s="19">
        <v>2</v>
      </c>
      <c r="DE87" s="19">
        <v>2</v>
      </c>
      <c r="DF87" s="19">
        <v>3</v>
      </c>
      <c r="DG87" s="19">
        <v>1</v>
      </c>
      <c r="DH87" s="19">
        <v>1</v>
      </c>
      <c r="DI87" s="19">
        <v>0</v>
      </c>
      <c r="DJ87" s="19">
        <v>1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9">
        <v>0</v>
      </c>
      <c r="EC87" s="209">
        <f t="shared" si="32"/>
        <v>5.9796437659033073</v>
      </c>
      <c r="ED87" s="78">
        <f t="shared" si="33"/>
        <v>9.7964376590330797</v>
      </c>
      <c r="EE87" s="78">
        <f t="shared" si="34"/>
        <v>70.610687022900763</v>
      </c>
      <c r="EF87" s="78">
        <f t="shared" si="35"/>
        <v>13.613231552162851</v>
      </c>
    </row>
    <row r="88" spans="1:136">
      <c r="A88" s="17">
        <v>8716</v>
      </c>
      <c r="B88" s="47" t="s">
        <v>236</v>
      </c>
      <c r="C88" s="46">
        <f t="shared" si="37"/>
        <v>22</v>
      </c>
      <c r="D88" s="208">
        <f t="shared" si="25"/>
        <v>0.83713850837138504</v>
      </c>
      <c r="E88" s="46">
        <f t="shared" si="38"/>
        <v>169</v>
      </c>
      <c r="F88" s="208">
        <f t="shared" si="26"/>
        <v>6.4307458143074578</v>
      </c>
      <c r="G88" s="46">
        <f t="shared" si="39"/>
        <v>332</v>
      </c>
      <c r="H88" s="208">
        <f t="shared" si="27"/>
        <v>12.633181126331811</v>
      </c>
      <c r="I88" s="46">
        <f t="shared" si="40"/>
        <v>315</v>
      </c>
      <c r="J88" s="208">
        <f t="shared" si="28"/>
        <v>11.986301369863012</v>
      </c>
      <c r="K88" s="46">
        <f t="shared" si="41"/>
        <v>1320</v>
      </c>
      <c r="L88" s="208">
        <f t="shared" si="29"/>
        <v>50.228310502283101</v>
      </c>
      <c r="M88" s="46">
        <f t="shared" si="42"/>
        <v>353</v>
      </c>
      <c r="N88" s="208">
        <f t="shared" si="30"/>
        <v>13.43226788432268</v>
      </c>
      <c r="O88" s="46">
        <f t="shared" si="43"/>
        <v>117</v>
      </c>
      <c r="P88" s="208">
        <f t="shared" si="31"/>
        <v>4.4520547945205475</v>
      </c>
      <c r="Q88" s="46">
        <f t="shared" si="44"/>
        <v>2628</v>
      </c>
      <c r="S88" s="29">
        <v>8716</v>
      </c>
      <c r="T88" s="29" t="s">
        <v>236</v>
      </c>
      <c r="U88" s="19">
        <v>2628</v>
      </c>
      <c r="V88" s="19">
        <v>22</v>
      </c>
      <c r="W88" s="19">
        <v>27</v>
      </c>
      <c r="X88" s="19">
        <v>34</v>
      </c>
      <c r="Y88" s="19">
        <v>32</v>
      </c>
      <c r="Z88" s="19">
        <v>41</v>
      </c>
      <c r="AA88" s="19">
        <v>35</v>
      </c>
      <c r="AB88" s="19">
        <v>29</v>
      </c>
      <c r="AC88" s="19">
        <v>42</v>
      </c>
      <c r="AD88" s="19">
        <v>42</v>
      </c>
      <c r="AE88" s="19">
        <v>34</v>
      </c>
      <c r="AF88" s="19">
        <v>39</v>
      </c>
      <c r="AG88" s="19">
        <v>36</v>
      </c>
      <c r="AH88" s="19">
        <v>24</v>
      </c>
      <c r="AI88" s="19">
        <v>31</v>
      </c>
      <c r="AJ88" s="19">
        <v>32</v>
      </c>
      <c r="AK88" s="19">
        <v>23</v>
      </c>
      <c r="AL88" s="19">
        <v>25</v>
      </c>
      <c r="AM88" s="19">
        <v>31</v>
      </c>
      <c r="AN88" s="19">
        <v>37</v>
      </c>
      <c r="AO88" s="19">
        <v>23</v>
      </c>
      <c r="AP88" s="19">
        <v>28</v>
      </c>
      <c r="AQ88" s="19">
        <v>32</v>
      </c>
      <c r="AR88" s="19">
        <v>43</v>
      </c>
      <c r="AS88" s="19">
        <v>34</v>
      </c>
      <c r="AT88" s="19">
        <v>29</v>
      </c>
      <c r="AU88" s="19">
        <v>33</v>
      </c>
      <c r="AV88" s="19">
        <v>36</v>
      </c>
      <c r="AW88" s="19">
        <v>35</v>
      </c>
      <c r="AX88" s="19">
        <v>29</v>
      </c>
      <c r="AY88" s="19">
        <v>53</v>
      </c>
      <c r="AZ88" s="19">
        <v>28</v>
      </c>
      <c r="BA88" s="19">
        <v>25</v>
      </c>
      <c r="BB88" s="19">
        <v>38</v>
      </c>
      <c r="BC88" s="19">
        <v>40</v>
      </c>
      <c r="BD88" s="19">
        <v>28</v>
      </c>
      <c r="BE88" s="19">
        <v>32</v>
      </c>
      <c r="BF88" s="19">
        <v>29</v>
      </c>
      <c r="BG88" s="19">
        <v>25</v>
      </c>
      <c r="BH88" s="19">
        <v>39</v>
      </c>
      <c r="BI88" s="19">
        <v>26</v>
      </c>
      <c r="BJ88" s="19">
        <v>22</v>
      </c>
      <c r="BK88" s="19">
        <v>25</v>
      </c>
      <c r="BL88" s="19">
        <v>26</v>
      </c>
      <c r="BM88" s="19">
        <v>17</v>
      </c>
      <c r="BN88" s="19">
        <v>27</v>
      </c>
      <c r="BO88" s="19">
        <v>32</v>
      </c>
      <c r="BP88" s="19">
        <v>27</v>
      </c>
      <c r="BQ88" s="19">
        <v>25</v>
      </c>
      <c r="BR88" s="19">
        <v>21</v>
      </c>
      <c r="BS88" s="19">
        <v>31</v>
      </c>
      <c r="BT88" s="19">
        <v>30</v>
      </c>
      <c r="BU88" s="19">
        <v>26</v>
      </c>
      <c r="BV88" s="19">
        <v>32</v>
      </c>
      <c r="BW88" s="19">
        <v>29</v>
      </c>
      <c r="BX88" s="19">
        <v>46</v>
      </c>
      <c r="BY88" s="19">
        <v>33</v>
      </c>
      <c r="BZ88" s="19">
        <v>35</v>
      </c>
      <c r="CA88" s="19">
        <v>29</v>
      </c>
      <c r="CB88" s="19">
        <v>36</v>
      </c>
      <c r="CC88" s="19">
        <v>38</v>
      </c>
      <c r="CD88" s="19">
        <v>37</v>
      </c>
      <c r="CE88" s="19">
        <v>36</v>
      </c>
      <c r="CF88" s="19">
        <v>44</v>
      </c>
      <c r="CG88" s="19">
        <v>28</v>
      </c>
      <c r="CH88" s="19">
        <v>40</v>
      </c>
      <c r="CI88" s="19">
        <v>42</v>
      </c>
      <c r="CJ88" s="19">
        <v>43</v>
      </c>
      <c r="CK88" s="19">
        <v>42</v>
      </c>
      <c r="CL88" s="19">
        <v>48</v>
      </c>
      <c r="CM88" s="19">
        <v>24</v>
      </c>
      <c r="CN88" s="19">
        <v>29</v>
      </c>
      <c r="CO88" s="19">
        <v>43</v>
      </c>
      <c r="CP88" s="19">
        <v>20</v>
      </c>
      <c r="CQ88" s="19">
        <v>30</v>
      </c>
      <c r="CR88" s="19">
        <v>21</v>
      </c>
      <c r="CS88" s="19">
        <v>22</v>
      </c>
      <c r="CT88" s="19">
        <v>18</v>
      </c>
      <c r="CU88" s="19">
        <v>19</v>
      </c>
      <c r="CV88" s="19">
        <v>19</v>
      </c>
      <c r="CW88" s="19">
        <v>18</v>
      </c>
      <c r="CX88" s="19">
        <v>10</v>
      </c>
      <c r="CY88" s="19">
        <v>16</v>
      </c>
      <c r="CZ88" s="19">
        <v>12</v>
      </c>
      <c r="DA88" s="19">
        <v>12</v>
      </c>
      <c r="DB88" s="19">
        <v>12</v>
      </c>
      <c r="DC88" s="19">
        <v>12</v>
      </c>
      <c r="DD88" s="19">
        <v>8</v>
      </c>
      <c r="DE88" s="19">
        <v>3</v>
      </c>
      <c r="DF88" s="19">
        <v>6</v>
      </c>
      <c r="DG88" s="19">
        <v>9</v>
      </c>
      <c r="DH88" s="19">
        <v>6</v>
      </c>
      <c r="DI88" s="19">
        <v>5</v>
      </c>
      <c r="DJ88" s="19">
        <v>3</v>
      </c>
      <c r="DK88" s="19">
        <v>2</v>
      </c>
      <c r="DL88" s="19">
        <v>1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9">
        <v>0</v>
      </c>
      <c r="EC88" s="209">
        <f t="shared" si="32"/>
        <v>7.2678843226788432</v>
      </c>
      <c r="ED88" s="78">
        <f t="shared" si="33"/>
        <v>12.633181126331811</v>
      </c>
      <c r="EE88" s="78">
        <f t="shared" si="34"/>
        <v>62.214611872146115</v>
      </c>
      <c r="EF88" s="78">
        <f t="shared" si="35"/>
        <v>17.884322678843226</v>
      </c>
    </row>
    <row r="89" spans="1:136">
      <c r="A89" s="17">
        <v>8717</v>
      </c>
      <c r="B89" s="17" t="s">
        <v>237</v>
      </c>
      <c r="C89" s="43">
        <f t="shared" si="37"/>
        <v>22</v>
      </c>
      <c r="D89" s="210">
        <f t="shared" si="25"/>
        <v>1.0218300046446818</v>
      </c>
      <c r="E89" s="43">
        <f t="shared" si="38"/>
        <v>118</v>
      </c>
      <c r="F89" s="210">
        <f t="shared" si="26"/>
        <v>5.4807245703669301</v>
      </c>
      <c r="G89" s="43">
        <f t="shared" si="39"/>
        <v>263</v>
      </c>
      <c r="H89" s="210">
        <f t="shared" si="27"/>
        <v>12.215513237343242</v>
      </c>
      <c r="I89" s="43">
        <f t="shared" si="40"/>
        <v>311</v>
      </c>
      <c r="J89" s="210">
        <f t="shared" si="28"/>
        <v>14.444960520204367</v>
      </c>
      <c r="K89" s="43">
        <f t="shared" si="41"/>
        <v>1212</v>
      </c>
      <c r="L89" s="210">
        <f t="shared" si="29"/>
        <v>56.293543892243378</v>
      </c>
      <c r="M89" s="43">
        <f t="shared" si="42"/>
        <v>182</v>
      </c>
      <c r="N89" s="210">
        <f t="shared" si="30"/>
        <v>8.4533209475150954</v>
      </c>
      <c r="O89" s="43">
        <f t="shared" si="43"/>
        <v>45</v>
      </c>
      <c r="P89" s="210">
        <f t="shared" si="31"/>
        <v>2.090106827682304</v>
      </c>
      <c r="Q89" s="43">
        <f t="shared" si="44"/>
        <v>2153</v>
      </c>
      <c r="S89" s="29">
        <v>8717</v>
      </c>
      <c r="T89" s="29" t="s">
        <v>237</v>
      </c>
      <c r="U89" s="19">
        <v>2153</v>
      </c>
      <c r="V89" s="19">
        <v>22</v>
      </c>
      <c r="W89" s="19">
        <v>24</v>
      </c>
      <c r="X89" s="19">
        <v>17</v>
      </c>
      <c r="Y89" s="19">
        <v>23</v>
      </c>
      <c r="Z89" s="19">
        <v>26</v>
      </c>
      <c r="AA89" s="19">
        <v>28</v>
      </c>
      <c r="AB89" s="19">
        <v>31</v>
      </c>
      <c r="AC89" s="19">
        <v>25</v>
      </c>
      <c r="AD89" s="19">
        <v>24</v>
      </c>
      <c r="AE89" s="19">
        <v>24</v>
      </c>
      <c r="AF89" s="19">
        <v>31</v>
      </c>
      <c r="AG89" s="19">
        <v>31</v>
      </c>
      <c r="AH89" s="19">
        <v>25</v>
      </c>
      <c r="AI89" s="19">
        <v>30</v>
      </c>
      <c r="AJ89" s="19">
        <v>21</v>
      </c>
      <c r="AK89" s="19">
        <v>21</v>
      </c>
      <c r="AL89" s="19">
        <v>40</v>
      </c>
      <c r="AM89" s="19">
        <v>24</v>
      </c>
      <c r="AN89" s="19">
        <v>29</v>
      </c>
      <c r="AO89" s="19">
        <v>37</v>
      </c>
      <c r="AP89" s="19">
        <v>32</v>
      </c>
      <c r="AQ89" s="19">
        <v>33</v>
      </c>
      <c r="AR89" s="19">
        <v>24</v>
      </c>
      <c r="AS89" s="19">
        <v>31</v>
      </c>
      <c r="AT89" s="19">
        <v>32</v>
      </c>
      <c r="AU89" s="19">
        <v>29</v>
      </c>
      <c r="AV89" s="19">
        <v>24</v>
      </c>
      <c r="AW89" s="19">
        <v>36</v>
      </c>
      <c r="AX89" s="19">
        <v>35</v>
      </c>
      <c r="AY89" s="19">
        <v>37</v>
      </c>
      <c r="AZ89" s="19">
        <v>36</v>
      </c>
      <c r="BA89" s="19">
        <v>19</v>
      </c>
      <c r="BB89" s="19">
        <v>22</v>
      </c>
      <c r="BC89" s="19">
        <v>31</v>
      </c>
      <c r="BD89" s="19">
        <v>25</v>
      </c>
      <c r="BE89" s="19">
        <v>40</v>
      </c>
      <c r="BF89" s="19">
        <v>30</v>
      </c>
      <c r="BG89" s="19">
        <v>35</v>
      </c>
      <c r="BH89" s="19">
        <v>26</v>
      </c>
      <c r="BI89" s="19">
        <v>23</v>
      </c>
      <c r="BJ89" s="19">
        <v>34</v>
      </c>
      <c r="BK89" s="19">
        <v>31</v>
      </c>
      <c r="BL89" s="19">
        <v>36</v>
      </c>
      <c r="BM89" s="19">
        <v>37</v>
      </c>
      <c r="BN89" s="19">
        <v>30</v>
      </c>
      <c r="BO89" s="19">
        <v>32</v>
      </c>
      <c r="BP89" s="19">
        <v>36</v>
      </c>
      <c r="BQ89" s="19">
        <v>23</v>
      </c>
      <c r="BR89" s="19">
        <v>28</v>
      </c>
      <c r="BS89" s="19">
        <v>36</v>
      </c>
      <c r="BT89" s="19">
        <v>36</v>
      </c>
      <c r="BU89" s="19">
        <v>24</v>
      </c>
      <c r="BV89" s="19">
        <v>31</v>
      </c>
      <c r="BW89" s="19">
        <v>32</v>
      </c>
      <c r="BX89" s="19">
        <v>35</v>
      </c>
      <c r="BY89" s="19">
        <v>34</v>
      </c>
      <c r="BZ89" s="19">
        <v>34</v>
      </c>
      <c r="CA89" s="19">
        <v>31</v>
      </c>
      <c r="CB89" s="19">
        <v>30</v>
      </c>
      <c r="CC89" s="19">
        <v>26</v>
      </c>
      <c r="CD89" s="19">
        <v>27</v>
      </c>
      <c r="CE89" s="19">
        <v>24</v>
      </c>
      <c r="CF89" s="19">
        <v>20</v>
      </c>
      <c r="CG89" s="19">
        <v>22</v>
      </c>
      <c r="CH89" s="19">
        <v>19</v>
      </c>
      <c r="CI89" s="19">
        <v>25</v>
      </c>
      <c r="CJ89" s="19">
        <v>20</v>
      </c>
      <c r="CK89" s="19">
        <v>15</v>
      </c>
      <c r="CL89" s="19">
        <v>17</v>
      </c>
      <c r="CM89" s="19">
        <v>15</v>
      </c>
      <c r="CN89" s="19">
        <v>9</v>
      </c>
      <c r="CO89" s="19">
        <v>20</v>
      </c>
      <c r="CP89" s="19">
        <v>15</v>
      </c>
      <c r="CQ89" s="19">
        <v>18</v>
      </c>
      <c r="CR89" s="19">
        <v>11</v>
      </c>
      <c r="CS89" s="19">
        <v>9</v>
      </c>
      <c r="CT89" s="19">
        <v>22</v>
      </c>
      <c r="CU89" s="19">
        <v>8</v>
      </c>
      <c r="CV89" s="19">
        <v>9</v>
      </c>
      <c r="CW89" s="19">
        <v>14</v>
      </c>
      <c r="CX89" s="19">
        <v>5</v>
      </c>
      <c r="CY89" s="19">
        <v>11</v>
      </c>
      <c r="CZ89" s="19">
        <v>4</v>
      </c>
      <c r="DA89" s="19">
        <v>3</v>
      </c>
      <c r="DB89" s="19">
        <v>5</v>
      </c>
      <c r="DC89" s="19">
        <v>4</v>
      </c>
      <c r="DD89" s="19">
        <v>3</v>
      </c>
      <c r="DE89" s="19">
        <v>2</v>
      </c>
      <c r="DF89" s="19">
        <v>2</v>
      </c>
      <c r="DG89" s="19">
        <v>1</v>
      </c>
      <c r="DH89" s="19">
        <v>4</v>
      </c>
      <c r="DI89" s="19">
        <v>0</v>
      </c>
      <c r="DJ89" s="19">
        <v>0</v>
      </c>
      <c r="DK89" s="19">
        <v>0</v>
      </c>
      <c r="DL89" s="19">
        <v>0</v>
      </c>
      <c r="DM89" s="19">
        <v>1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9">
        <v>0</v>
      </c>
      <c r="EC89" s="209">
        <f t="shared" si="32"/>
        <v>6.5025545750116116</v>
      </c>
      <c r="ED89" s="78">
        <f t="shared" si="33"/>
        <v>12.215513237343242</v>
      </c>
      <c r="EE89" s="78">
        <f t="shared" si="34"/>
        <v>70.738504412447739</v>
      </c>
      <c r="EF89" s="78">
        <f t="shared" si="35"/>
        <v>10.543427775197399</v>
      </c>
    </row>
    <row r="90" spans="1:136">
      <c r="A90" s="17">
        <v>8719</v>
      </c>
      <c r="B90" s="47" t="s">
        <v>296</v>
      </c>
      <c r="C90" s="46">
        <f t="shared" si="37"/>
        <v>5</v>
      </c>
      <c r="D90" s="208">
        <f t="shared" si="25"/>
        <v>1.0141987829614605</v>
      </c>
      <c r="E90" s="46">
        <f t="shared" si="38"/>
        <v>31</v>
      </c>
      <c r="F90" s="208">
        <f t="shared" si="26"/>
        <v>6.2880324543610548</v>
      </c>
      <c r="G90" s="46">
        <f t="shared" si="39"/>
        <v>36</v>
      </c>
      <c r="H90" s="208">
        <f t="shared" si="27"/>
        <v>7.3022312373225153</v>
      </c>
      <c r="I90" s="46">
        <f t="shared" si="40"/>
        <v>60</v>
      </c>
      <c r="J90" s="208">
        <f t="shared" si="28"/>
        <v>12.170385395537526</v>
      </c>
      <c r="K90" s="46">
        <f t="shared" si="41"/>
        <v>301</v>
      </c>
      <c r="L90" s="208">
        <f t="shared" si="29"/>
        <v>61.054766734279923</v>
      </c>
      <c r="M90" s="46">
        <f t="shared" si="42"/>
        <v>50</v>
      </c>
      <c r="N90" s="208">
        <f t="shared" si="30"/>
        <v>10.141987829614605</v>
      </c>
      <c r="O90" s="46">
        <f t="shared" si="43"/>
        <v>10</v>
      </c>
      <c r="P90" s="208">
        <f t="shared" si="31"/>
        <v>2.028397565922921</v>
      </c>
      <c r="Q90" s="46">
        <f t="shared" si="44"/>
        <v>493</v>
      </c>
      <c r="S90" s="29">
        <v>8719</v>
      </c>
      <c r="T90" s="29" t="s">
        <v>238</v>
      </c>
      <c r="U90" s="19">
        <v>493</v>
      </c>
      <c r="V90" s="19">
        <v>5</v>
      </c>
      <c r="W90" s="19">
        <v>4</v>
      </c>
      <c r="X90" s="19">
        <v>3</v>
      </c>
      <c r="Y90" s="19">
        <v>4</v>
      </c>
      <c r="Z90" s="19">
        <v>9</v>
      </c>
      <c r="AA90" s="19">
        <v>11</v>
      </c>
      <c r="AB90" s="19">
        <v>6</v>
      </c>
      <c r="AC90" s="19">
        <v>3</v>
      </c>
      <c r="AD90" s="19">
        <v>5</v>
      </c>
      <c r="AE90" s="19">
        <v>7</v>
      </c>
      <c r="AF90" s="19">
        <v>0</v>
      </c>
      <c r="AG90" s="19">
        <v>6</v>
      </c>
      <c r="AH90" s="19">
        <v>0</v>
      </c>
      <c r="AI90" s="19">
        <v>3</v>
      </c>
      <c r="AJ90" s="19">
        <v>4</v>
      </c>
      <c r="AK90" s="19">
        <v>2</v>
      </c>
      <c r="AL90" s="19">
        <v>6</v>
      </c>
      <c r="AM90" s="19">
        <v>6</v>
      </c>
      <c r="AN90" s="19">
        <v>5</v>
      </c>
      <c r="AO90" s="19">
        <v>5</v>
      </c>
      <c r="AP90" s="19">
        <v>4</v>
      </c>
      <c r="AQ90" s="19">
        <v>4</v>
      </c>
      <c r="AR90" s="19">
        <v>8</v>
      </c>
      <c r="AS90" s="19">
        <v>10</v>
      </c>
      <c r="AT90" s="19">
        <v>6</v>
      </c>
      <c r="AU90" s="19">
        <v>6</v>
      </c>
      <c r="AV90" s="19">
        <v>8</v>
      </c>
      <c r="AW90" s="19">
        <v>10</v>
      </c>
      <c r="AX90" s="19">
        <v>8</v>
      </c>
      <c r="AY90" s="19">
        <v>15</v>
      </c>
      <c r="AZ90" s="19">
        <v>8</v>
      </c>
      <c r="BA90" s="19">
        <v>4</v>
      </c>
      <c r="BB90" s="19">
        <v>9</v>
      </c>
      <c r="BC90" s="19">
        <v>5</v>
      </c>
      <c r="BD90" s="19">
        <v>6</v>
      </c>
      <c r="BE90" s="19">
        <v>11</v>
      </c>
      <c r="BF90" s="19">
        <v>7</v>
      </c>
      <c r="BG90" s="19">
        <v>11</v>
      </c>
      <c r="BH90" s="19">
        <v>8</v>
      </c>
      <c r="BI90" s="19">
        <v>6</v>
      </c>
      <c r="BJ90" s="19">
        <v>5</v>
      </c>
      <c r="BK90" s="19">
        <v>4</v>
      </c>
      <c r="BL90" s="19">
        <v>3</v>
      </c>
      <c r="BM90" s="19">
        <v>5</v>
      </c>
      <c r="BN90" s="19">
        <v>6</v>
      </c>
      <c r="BO90" s="19">
        <v>4</v>
      </c>
      <c r="BP90" s="19">
        <v>7</v>
      </c>
      <c r="BQ90" s="19">
        <v>4</v>
      </c>
      <c r="BR90" s="19">
        <v>6</v>
      </c>
      <c r="BS90" s="19">
        <v>4</v>
      </c>
      <c r="BT90" s="19">
        <v>7</v>
      </c>
      <c r="BU90" s="19">
        <v>4</v>
      </c>
      <c r="BV90" s="19">
        <v>8</v>
      </c>
      <c r="BW90" s="19">
        <v>9</v>
      </c>
      <c r="BX90" s="19">
        <v>8</v>
      </c>
      <c r="BY90" s="19">
        <v>9</v>
      </c>
      <c r="BZ90" s="19">
        <v>13</v>
      </c>
      <c r="CA90" s="19">
        <v>7</v>
      </c>
      <c r="CB90" s="19">
        <v>7</v>
      </c>
      <c r="CC90" s="19">
        <v>7</v>
      </c>
      <c r="CD90" s="19">
        <v>13</v>
      </c>
      <c r="CE90" s="19">
        <v>10</v>
      </c>
      <c r="CF90" s="19">
        <v>3</v>
      </c>
      <c r="CG90" s="19">
        <v>11</v>
      </c>
      <c r="CH90" s="19">
        <v>6</v>
      </c>
      <c r="CI90" s="19">
        <v>7</v>
      </c>
      <c r="CJ90" s="19">
        <v>8</v>
      </c>
      <c r="CK90" s="19">
        <v>6</v>
      </c>
      <c r="CL90" s="19">
        <v>10</v>
      </c>
      <c r="CM90" s="19">
        <v>2</v>
      </c>
      <c r="CN90" s="19">
        <v>3</v>
      </c>
      <c r="CO90" s="19">
        <v>2</v>
      </c>
      <c r="CP90" s="19">
        <v>6</v>
      </c>
      <c r="CQ90" s="19">
        <v>3</v>
      </c>
      <c r="CR90" s="19">
        <v>5</v>
      </c>
      <c r="CS90" s="19">
        <v>2</v>
      </c>
      <c r="CT90" s="19">
        <v>5</v>
      </c>
      <c r="CU90" s="19">
        <v>4</v>
      </c>
      <c r="CV90" s="19">
        <v>1</v>
      </c>
      <c r="CW90" s="19">
        <v>1</v>
      </c>
      <c r="CX90" s="19">
        <v>1</v>
      </c>
      <c r="CY90" s="19">
        <v>1</v>
      </c>
      <c r="CZ90" s="19">
        <v>0</v>
      </c>
      <c r="DA90" s="19">
        <v>3</v>
      </c>
      <c r="DB90" s="19">
        <v>1</v>
      </c>
      <c r="DC90" s="19">
        <v>0</v>
      </c>
      <c r="DD90" s="19">
        <v>0</v>
      </c>
      <c r="DE90" s="19">
        <v>0</v>
      </c>
      <c r="DF90" s="19">
        <v>0</v>
      </c>
      <c r="DG90" s="19">
        <v>1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1</v>
      </c>
      <c r="DN90" s="19">
        <v>1</v>
      </c>
      <c r="DO90" s="19">
        <v>1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  <c r="DZ90" s="19">
        <v>0</v>
      </c>
      <c r="EA90" s="19">
        <v>0</v>
      </c>
      <c r="EC90" s="209">
        <f t="shared" si="32"/>
        <v>7.3022312373225153</v>
      </c>
      <c r="ED90" s="78">
        <f t="shared" si="33"/>
        <v>7.3022312373225153</v>
      </c>
      <c r="EE90" s="78">
        <f t="shared" si="34"/>
        <v>73.225152129817445</v>
      </c>
      <c r="EF90" s="78">
        <f t="shared" si="35"/>
        <v>12.170385395537526</v>
      </c>
    </row>
    <row r="91" spans="1:136">
      <c r="A91" s="17">
        <v>8720</v>
      </c>
      <c r="B91" s="17" t="s">
        <v>297</v>
      </c>
      <c r="C91" s="43">
        <f t="shared" si="37"/>
        <v>10</v>
      </c>
      <c r="D91" s="210">
        <f t="shared" si="25"/>
        <v>1.5974440894568689</v>
      </c>
      <c r="E91" s="43">
        <f t="shared" si="38"/>
        <v>28</v>
      </c>
      <c r="F91" s="210">
        <f t="shared" si="26"/>
        <v>4.4728434504792327</v>
      </c>
      <c r="G91" s="43">
        <f t="shared" si="39"/>
        <v>64</v>
      </c>
      <c r="H91" s="210">
        <f t="shared" si="27"/>
        <v>10.223642172523961</v>
      </c>
      <c r="I91" s="43">
        <f t="shared" si="40"/>
        <v>77</v>
      </c>
      <c r="J91" s="210">
        <f t="shared" si="28"/>
        <v>12.300319488817891</v>
      </c>
      <c r="K91" s="43">
        <f t="shared" si="41"/>
        <v>369</v>
      </c>
      <c r="L91" s="210">
        <f t="shared" si="29"/>
        <v>58.945686900958471</v>
      </c>
      <c r="M91" s="43">
        <f t="shared" si="42"/>
        <v>58</v>
      </c>
      <c r="N91" s="210">
        <f t="shared" si="30"/>
        <v>9.2651757188498394</v>
      </c>
      <c r="O91" s="43">
        <f t="shared" si="43"/>
        <v>20</v>
      </c>
      <c r="P91" s="210">
        <f t="shared" si="31"/>
        <v>3.1948881789137378</v>
      </c>
      <c r="Q91" s="43">
        <f t="shared" si="44"/>
        <v>626</v>
      </c>
      <c r="S91" s="29">
        <v>8720</v>
      </c>
      <c r="T91" s="29" t="s">
        <v>239</v>
      </c>
      <c r="U91" s="19">
        <v>626</v>
      </c>
      <c r="V91" s="19">
        <v>10</v>
      </c>
      <c r="W91" s="19">
        <v>4</v>
      </c>
      <c r="X91" s="19">
        <v>9</v>
      </c>
      <c r="Y91" s="19">
        <v>6</v>
      </c>
      <c r="Z91" s="19">
        <v>6</v>
      </c>
      <c r="AA91" s="19">
        <v>3</v>
      </c>
      <c r="AB91" s="19">
        <v>5</v>
      </c>
      <c r="AC91" s="19">
        <v>6</v>
      </c>
      <c r="AD91" s="19">
        <v>5</v>
      </c>
      <c r="AE91" s="19">
        <v>10</v>
      </c>
      <c r="AF91" s="19">
        <v>6</v>
      </c>
      <c r="AG91" s="19">
        <v>7</v>
      </c>
      <c r="AH91" s="19">
        <v>6</v>
      </c>
      <c r="AI91" s="19">
        <v>6</v>
      </c>
      <c r="AJ91" s="19">
        <v>7</v>
      </c>
      <c r="AK91" s="19">
        <v>6</v>
      </c>
      <c r="AL91" s="19">
        <v>6</v>
      </c>
      <c r="AM91" s="19">
        <v>4</v>
      </c>
      <c r="AN91" s="19">
        <v>12</v>
      </c>
      <c r="AO91" s="19">
        <v>5</v>
      </c>
      <c r="AP91" s="19">
        <v>4</v>
      </c>
      <c r="AQ91" s="19">
        <v>9</v>
      </c>
      <c r="AR91" s="19">
        <v>9</v>
      </c>
      <c r="AS91" s="19">
        <v>8</v>
      </c>
      <c r="AT91" s="19">
        <v>6</v>
      </c>
      <c r="AU91" s="19">
        <v>14</v>
      </c>
      <c r="AV91" s="19">
        <v>13</v>
      </c>
      <c r="AW91" s="19">
        <v>14</v>
      </c>
      <c r="AX91" s="19">
        <v>10</v>
      </c>
      <c r="AY91" s="19">
        <v>12</v>
      </c>
      <c r="AZ91" s="19">
        <v>12</v>
      </c>
      <c r="BA91" s="19">
        <v>15</v>
      </c>
      <c r="BB91" s="19">
        <v>13</v>
      </c>
      <c r="BC91" s="19">
        <v>5</v>
      </c>
      <c r="BD91" s="19">
        <v>8</v>
      </c>
      <c r="BE91" s="19">
        <v>10</v>
      </c>
      <c r="BF91" s="19">
        <v>6</v>
      </c>
      <c r="BG91" s="19">
        <v>9</v>
      </c>
      <c r="BH91" s="19">
        <v>3</v>
      </c>
      <c r="BI91" s="19">
        <v>8</v>
      </c>
      <c r="BJ91" s="19">
        <v>7</v>
      </c>
      <c r="BK91" s="19">
        <v>10</v>
      </c>
      <c r="BL91" s="19">
        <v>17</v>
      </c>
      <c r="BM91" s="19">
        <v>8</v>
      </c>
      <c r="BN91" s="19">
        <v>12</v>
      </c>
      <c r="BO91" s="19">
        <v>8</v>
      </c>
      <c r="BP91" s="19">
        <v>9</v>
      </c>
      <c r="BQ91" s="19">
        <v>6</v>
      </c>
      <c r="BR91" s="19">
        <v>9</v>
      </c>
      <c r="BS91" s="19">
        <v>11</v>
      </c>
      <c r="BT91" s="19">
        <v>6</v>
      </c>
      <c r="BU91" s="19">
        <v>9</v>
      </c>
      <c r="BV91" s="19">
        <v>12</v>
      </c>
      <c r="BW91" s="19">
        <v>10</v>
      </c>
      <c r="BX91" s="19">
        <v>4</v>
      </c>
      <c r="BY91" s="19">
        <v>13</v>
      </c>
      <c r="BZ91" s="19">
        <v>10</v>
      </c>
      <c r="CA91" s="19">
        <v>6</v>
      </c>
      <c r="CB91" s="19">
        <v>9</v>
      </c>
      <c r="CC91" s="19">
        <v>3</v>
      </c>
      <c r="CD91" s="19">
        <v>6</v>
      </c>
      <c r="CE91" s="19">
        <v>4</v>
      </c>
      <c r="CF91" s="19">
        <v>9</v>
      </c>
      <c r="CG91" s="19">
        <v>9</v>
      </c>
      <c r="CH91" s="19">
        <v>10</v>
      </c>
      <c r="CI91" s="19">
        <v>7</v>
      </c>
      <c r="CJ91" s="19">
        <v>7</v>
      </c>
      <c r="CK91" s="19">
        <v>10</v>
      </c>
      <c r="CL91" s="19">
        <v>3</v>
      </c>
      <c r="CM91" s="19">
        <v>9</v>
      </c>
      <c r="CN91" s="19">
        <v>6</v>
      </c>
      <c r="CO91" s="19">
        <v>4</v>
      </c>
      <c r="CP91" s="19">
        <v>5</v>
      </c>
      <c r="CQ91" s="19">
        <v>4</v>
      </c>
      <c r="CR91" s="19">
        <v>3</v>
      </c>
      <c r="CS91" s="19">
        <v>3</v>
      </c>
      <c r="CT91" s="19">
        <v>4</v>
      </c>
      <c r="CU91" s="19">
        <v>5</v>
      </c>
      <c r="CV91" s="19">
        <v>1</v>
      </c>
      <c r="CW91" s="19">
        <v>1</v>
      </c>
      <c r="CX91" s="19">
        <v>1</v>
      </c>
      <c r="CY91" s="19">
        <v>1</v>
      </c>
      <c r="CZ91" s="19">
        <v>2</v>
      </c>
      <c r="DA91" s="19">
        <v>2</v>
      </c>
      <c r="DB91" s="19">
        <v>2</v>
      </c>
      <c r="DC91" s="19">
        <v>1</v>
      </c>
      <c r="DD91" s="19">
        <v>2</v>
      </c>
      <c r="DE91" s="19">
        <v>0</v>
      </c>
      <c r="DF91" s="19">
        <v>2</v>
      </c>
      <c r="DG91" s="19">
        <v>0</v>
      </c>
      <c r="DH91" s="19">
        <v>1</v>
      </c>
      <c r="DI91" s="19">
        <v>1</v>
      </c>
      <c r="DJ91" s="19">
        <v>2</v>
      </c>
      <c r="DK91" s="19">
        <v>2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1</v>
      </c>
      <c r="DR91" s="19">
        <v>0</v>
      </c>
      <c r="DS91" s="19">
        <v>0</v>
      </c>
      <c r="DT91" s="19">
        <v>0</v>
      </c>
      <c r="DU91" s="19">
        <v>0</v>
      </c>
      <c r="DV91" s="19">
        <v>0</v>
      </c>
      <c r="DW91" s="19">
        <v>0</v>
      </c>
      <c r="DX91" s="19">
        <v>0</v>
      </c>
      <c r="DY91" s="19">
        <v>0</v>
      </c>
      <c r="DZ91" s="19">
        <v>0</v>
      </c>
      <c r="EA91" s="19">
        <v>0</v>
      </c>
      <c r="EC91" s="209">
        <f t="shared" si="32"/>
        <v>6.0702875399361016</v>
      </c>
      <c r="ED91" s="78">
        <f t="shared" si="33"/>
        <v>10.223642172523961</v>
      </c>
      <c r="EE91" s="78">
        <f t="shared" si="34"/>
        <v>71.246006389776369</v>
      </c>
      <c r="EF91" s="78">
        <f t="shared" si="35"/>
        <v>12.460063897763577</v>
      </c>
    </row>
    <row r="92" spans="1:136">
      <c r="A92" s="17">
        <v>8721</v>
      </c>
      <c r="B92" s="47" t="s">
        <v>240</v>
      </c>
      <c r="C92" s="46">
        <f t="shared" si="37"/>
        <v>13</v>
      </c>
      <c r="D92" s="208">
        <f t="shared" si="25"/>
        <v>1.1596788581623549</v>
      </c>
      <c r="E92" s="46">
        <f t="shared" si="38"/>
        <v>57</v>
      </c>
      <c r="F92" s="208">
        <f t="shared" si="26"/>
        <v>5.0847457627118651</v>
      </c>
      <c r="G92" s="46">
        <f t="shared" si="39"/>
        <v>137</v>
      </c>
      <c r="H92" s="208">
        <f t="shared" si="27"/>
        <v>12.221231043710972</v>
      </c>
      <c r="I92" s="46">
        <f t="shared" si="40"/>
        <v>166</v>
      </c>
      <c r="J92" s="208">
        <f t="shared" si="28"/>
        <v>14.80820695807315</v>
      </c>
      <c r="K92" s="46">
        <f t="shared" si="41"/>
        <v>629</v>
      </c>
      <c r="L92" s="208">
        <f t="shared" si="29"/>
        <v>56.110615521855486</v>
      </c>
      <c r="M92" s="46">
        <f t="shared" si="42"/>
        <v>97</v>
      </c>
      <c r="N92" s="208">
        <f t="shared" si="30"/>
        <v>8.6529884032114186</v>
      </c>
      <c r="O92" s="46">
        <f t="shared" si="43"/>
        <v>22</v>
      </c>
      <c r="P92" s="208">
        <f t="shared" si="31"/>
        <v>1.9625334522747548</v>
      </c>
      <c r="Q92" s="46">
        <f t="shared" si="44"/>
        <v>1121</v>
      </c>
      <c r="S92" s="29">
        <v>8721</v>
      </c>
      <c r="T92" s="29" t="s">
        <v>240</v>
      </c>
      <c r="U92" s="19">
        <v>1121</v>
      </c>
      <c r="V92" s="19">
        <v>13</v>
      </c>
      <c r="W92" s="19">
        <v>9</v>
      </c>
      <c r="X92" s="19">
        <v>13</v>
      </c>
      <c r="Y92" s="19">
        <v>15</v>
      </c>
      <c r="Z92" s="19">
        <v>10</v>
      </c>
      <c r="AA92" s="19">
        <v>10</v>
      </c>
      <c r="AB92" s="19">
        <v>19</v>
      </c>
      <c r="AC92" s="19">
        <v>12</v>
      </c>
      <c r="AD92" s="19">
        <v>15</v>
      </c>
      <c r="AE92" s="19">
        <v>13</v>
      </c>
      <c r="AF92" s="19">
        <v>14</v>
      </c>
      <c r="AG92" s="19">
        <v>18</v>
      </c>
      <c r="AH92" s="19">
        <v>13</v>
      </c>
      <c r="AI92" s="19">
        <v>10</v>
      </c>
      <c r="AJ92" s="19">
        <v>12</v>
      </c>
      <c r="AK92" s="19">
        <v>11</v>
      </c>
      <c r="AL92" s="19">
        <v>7</v>
      </c>
      <c r="AM92" s="19">
        <v>7</v>
      </c>
      <c r="AN92" s="19">
        <v>13</v>
      </c>
      <c r="AO92" s="19">
        <v>16</v>
      </c>
      <c r="AP92" s="19">
        <v>14</v>
      </c>
      <c r="AQ92" s="19">
        <v>8</v>
      </c>
      <c r="AR92" s="19">
        <v>24</v>
      </c>
      <c r="AS92" s="19">
        <v>17</v>
      </c>
      <c r="AT92" s="19">
        <v>20</v>
      </c>
      <c r="AU92" s="19">
        <v>40</v>
      </c>
      <c r="AV92" s="19">
        <v>34</v>
      </c>
      <c r="AW92" s="19">
        <v>33</v>
      </c>
      <c r="AX92" s="19">
        <v>31</v>
      </c>
      <c r="AY92" s="19">
        <v>27</v>
      </c>
      <c r="AZ92" s="19">
        <v>20</v>
      </c>
      <c r="BA92" s="19">
        <v>21</v>
      </c>
      <c r="BB92" s="19">
        <v>16</v>
      </c>
      <c r="BC92" s="19">
        <v>22</v>
      </c>
      <c r="BD92" s="19">
        <v>10</v>
      </c>
      <c r="BE92" s="19">
        <v>17</v>
      </c>
      <c r="BF92" s="19">
        <v>21</v>
      </c>
      <c r="BG92" s="19">
        <v>10</v>
      </c>
      <c r="BH92" s="19">
        <v>13</v>
      </c>
      <c r="BI92" s="19">
        <v>20</v>
      </c>
      <c r="BJ92" s="19">
        <v>13</v>
      </c>
      <c r="BK92" s="19">
        <v>8</v>
      </c>
      <c r="BL92" s="19">
        <v>13</v>
      </c>
      <c r="BM92" s="19">
        <v>16</v>
      </c>
      <c r="BN92" s="19">
        <v>14</v>
      </c>
      <c r="BO92" s="19">
        <v>14</v>
      </c>
      <c r="BP92" s="19">
        <v>1</v>
      </c>
      <c r="BQ92" s="19">
        <v>8</v>
      </c>
      <c r="BR92" s="19">
        <v>15</v>
      </c>
      <c r="BS92" s="19">
        <v>11</v>
      </c>
      <c r="BT92" s="19">
        <v>9</v>
      </c>
      <c r="BU92" s="19">
        <v>13</v>
      </c>
      <c r="BV92" s="19">
        <v>17</v>
      </c>
      <c r="BW92" s="19">
        <v>14</v>
      </c>
      <c r="BX92" s="19">
        <v>19</v>
      </c>
      <c r="BY92" s="19">
        <v>5</v>
      </c>
      <c r="BZ92" s="19">
        <v>11</v>
      </c>
      <c r="CA92" s="19">
        <v>10</v>
      </c>
      <c r="CB92" s="19">
        <v>10</v>
      </c>
      <c r="CC92" s="19">
        <v>11</v>
      </c>
      <c r="CD92" s="19">
        <v>13</v>
      </c>
      <c r="CE92" s="19">
        <v>15</v>
      </c>
      <c r="CF92" s="19">
        <v>17</v>
      </c>
      <c r="CG92" s="19">
        <v>14</v>
      </c>
      <c r="CH92" s="19">
        <v>15</v>
      </c>
      <c r="CI92" s="19">
        <v>18</v>
      </c>
      <c r="CJ92" s="19">
        <v>10</v>
      </c>
      <c r="CK92" s="19">
        <v>11</v>
      </c>
      <c r="CL92" s="19">
        <v>17</v>
      </c>
      <c r="CM92" s="19">
        <v>9</v>
      </c>
      <c r="CN92" s="19">
        <v>6</v>
      </c>
      <c r="CO92" s="19">
        <v>10</v>
      </c>
      <c r="CP92" s="19">
        <v>8</v>
      </c>
      <c r="CQ92" s="19">
        <v>9</v>
      </c>
      <c r="CR92" s="19">
        <v>8</v>
      </c>
      <c r="CS92" s="19">
        <v>2</v>
      </c>
      <c r="CT92" s="19">
        <v>6</v>
      </c>
      <c r="CU92" s="19">
        <v>1</v>
      </c>
      <c r="CV92" s="19">
        <v>3</v>
      </c>
      <c r="CW92" s="19">
        <v>7</v>
      </c>
      <c r="CX92" s="19">
        <v>3</v>
      </c>
      <c r="CY92" s="19">
        <v>4</v>
      </c>
      <c r="CZ92" s="19">
        <v>2</v>
      </c>
      <c r="DA92" s="19">
        <v>2</v>
      </c>
      <c r="DB92" s="19">
        <v>4</v>
      </c>
      <c r="DC92" s="19">
        <v>0</v>
      </c>
      <c r="DD92" s="19">
        <v>2</v>
      </c>
      <c r="DE92" s="19">
        <v>1</v>
      </c>
      <c r="DF92" s="19">
        <v>1</v>
      </c>
      <c r="DG92" s="19">
        <v>0</v>
      </c>
      <c r="DH92" s="19">
        <v>0</v>
      </c>
      <c r="DI92" s="19">
        <v>0</v>
      </c>
      <c r="DJ92" s="19">
        <v>1</v>
      </c>
      <c r="DK92" s="19">
        <v>0</v>
      </c>
      <c r="DL92" s="19">
        <v>1</v>
      </c>
      <c r="DM92" s="19">
        <v>0</v>
      </c>
      <c r="DN92" s="19">
        <v>0</v>
      </c>
      <c r="DO92" s="19">
        <v>0</v>
      </c>
      <c r="DP92" s="19">
        <v>0</v>
      </c>
      <c r="DQ92" s="19">
        <v>1</v>
      </c>
      <c r="DR92" s="19">
        <v>0</v>
      </c>
      <c r="DS92" s="19">
        <v>0</v>
      </c>
      <c r="DT92" s="19">
        <v>0</v>
      </c>
      <c r="DU92" s="19">
        <v>0</v>
      </c>
      <c r="DV92" s="19">
        <v>0</v>
      </c>
      <c r="DW92" s="19">
        <v>0</v>
      </c>
      <c r="DX92" s="19">
        <v>0</v>
      </c>
      <c r="DY92" s="19">
        <v>0</v>
      </c>
      <c r="DZ92" s="19">
        <v>0</v>
      </c>
      <c r="EA92" s="19">
        <v>0</v>
      </c>
      <c r="EC92" s="209">
        <f t="shared" si="32"/>
        <v>6.24442462087422</v>
      </c>
      <c r="ED92" s="78">
        <f t="shared" si="33"/>
        <v>12.221231043710972</v>
      </c>
      <c r="EE92" s="78">
        <f t="shared" si="34"/>
        <v>70.918822479928636</v>
      </c>
      <c r="EF92" s="78">
        <f t="shared" si="35"/>
        <v>10.615521855486174</v>
      </c>
    </row>
    <row r="93" spans="1:136">
      <c r="A93" s="17">
        <v>8722</v>
      </c>
      <c r="B93" s="17" t="s">
        <v>241</v>
      </c>
      <c r="C93" s="43">
        <f t="shared" si="37"/>
        <v>9</v>
      </c>
      <c r="D93" s="210">
        <f t="shared" si="25"/>
        <v>1.3493253373313343</v>
      </c>
      <c r="E93" s="43">
        <f t="shared" si="38"/>
        <v>41</v>
      </c>
      <c r="F93" s="210">
        <f t="shared" si="26"/>
        <v>6.1469265367316339</v>
      </c>
      <c r="G93" s="43">
        <f t="shared" si="39"/>
        <v>103</v>
      </c>
      <c r="H93" s="210">
        <f t="shared" si="27"/>
        <v>15.442278860569717</v>
      </c>
      <c r="I93" s="43">
        <f t="shared" si="40"/>
        <v>102</v>
      </c>
      <c r="J93" s="210">
        <f t="shared" si="28"/>
        <v>15.292353823088456</v>
      </c>
      <c r="K93" s="43">
        <f t="shared" si="41"/>
        <v>342</v>
      </c>
      <c r="L93" s="210">
        <f t="shared" si="29"/>
        <v>51.274362818590703</v>
      </c>
      <c r="M93" s="43">
        <f t="shared" si="42"/>
        <v>56</v>
      </c>
      <c r="N93" s="210">
        <f t="shared" si="30"/>
        <v>8.3958020989505258</v>
      </c>
      <c r="O93" s="43">
        <f t="shared" si="43"/>
        <v>14</v>
      </c>
      <c r="P93" s="210">
        <f t="shared" si="31"/>
        <v>2.0989505247376314</v>
      </c>
      <c r="Q93" s="43">
        <f t="shared" si="44"/>
        <v>667</v>
      </c>
      <c r="S93" s="29">
        <v>8722</v>
      </c>
      <c r="T93" s="29" t="s">
        <v>241</v>
      </c>
      <c r="U93" s="19">
        <v>667</v>
      </c>
      <c r="V93" s="19">
        <v>9</v>
      </c>
      <c r="W93" s="19">
        <v>6</v>
      </c>
      <c r="X93" s="19">
        <v>6</v>
      </c>
      <c r="Y93" s="19">
        <v>14</v>
      </c>
      <c r="Z93" s="19">
        <v>10</v>
      </c>
      <c r="AA93" s="19">
        <v>5</v>
      </c>
      <c r="AB93" s="19">
        <v>10</v>
      </c>
      <c r="AC93" s="19">
        <v>10</v>
      </c>
      <c r="AD93" s="19">
        <v>11</v>
      </c>
      <c r="AE93" s="19">
        <v>11</v>
      </c>
      <c r="AF93" s="19">
        <v>8</v>
      </c>
      <c r="AG93" s="19">
        <v>10</v>
      </c>
      <c r="AH93" s="19">
        <v>14</v>
      </c>
      <c r="AI93" s="19">
        <v>12</v>
      </c>
      <c r="AJ93" s="19">
        <v>6</v>
      </c>
      <c r="AK93" s="19">
        <v>11</v>
      </c>
      <c r="AL93" s="19">
        <v>11</v>
      </c>
      <c r="AM93" s="19">
        <v>6</v>
      </c>
      <c r="AN93" s="19">
        <v>12</v>
      </c>
      <c r="AO93" s="19">
        <v>9</v>
      </c>
      <c r="AP93" s="19">
        <v>9</v>
      </c>
      <c r="AQ93" s="19">
        <v>13</v>
      </c>
      <c r="AR93" s="19">
        <v>12</v>
      </c>
      <c r="AS93" s="19">
        <v>10</v>
      </c>
      <c r="AT93" s="19">
        <v>10</v>
      </c>
      <c r="AU93" s="19">
        <v>10</v>
      </c>
      <c r="AV93" s="19">
        <v>8</v>
      </c>
      <c r="AW93" s="19">
        <v>9</v>
      </c>
      <c r="AX93" s="19">
        <v>8</v>
      </c>
      <c r="AY93" s="19">
        <v>10</v>
      </c>
      <c r="AZ93" s="19">
        <v>7</v>
      </c>
      <c r="BA93" s="19">
        <v>9</v>
      </c>
      <c r="BB93" s="19">
        <v>9</v>
      </c>
      <c r="BC93" s="19">
        <v>7</v>
      </c>
      <c r="BD93" s="19">
        <v>9</v>
      </c>
      <c r="BE93" s="19">
        <v>11</v>
      </c>
      <c r="BF93" s="19">
        <v>7</v>
      </c>
      <c r="BG93" s="19">
        <v>9</v>
      </c>
      <c r="BH93" s="19">
        <v>7</v>
      </c>
      <c r="BI93" s="19">
        <v>6</v>
      </c>
      <c r="BJ93" s="19">
        <v>11</v>
      </c>
      <c r="BK93" s="19">
        <v>7</v>
      </c>
      <c r="BL93" s="19">
        <v>6</v>
      </c>
      <c r="BM93" s="19">
        <v>5</v>
      </c>
      <c r="BN93" s="19">
        <v>4</v>
      </c>
      <c r="BO93" s="19">
        <v>10</v>
      </c>
      <c r="BP93" s="19">
        <v>7</v>
      </c>
      <c r="BQ93" s="19">
        <v>8</v>
      </c>
      <c r="BR93" s="19">
        <v>7</v>
      </c>
      <c r="BS93" s="19">
        <v>7</v>
      </c>
      <c r="BT93" s="19">
        <v>3</v>
      </c>
      <c r="BU93" s="19">
        <v>9</v>
      </c>
      <c r="BV93" s="19">
        <v>9</v>
      </c>
      <c r="BW93" s="19">
        <v>11</v>
      </c>
      <c r="BX93" s="19">
        <v>11</v>
      </c>
      <c r="BY93" s="19">
        <v>8</v>
      </c>
      <c r="BZ93" s="19">
        <v>9</v>
      </c>
      <c r="CA93" s="19">
        <v>13</v>
      </c>
      <c r="CB93" s="19">
        <v>8</v>
      </c>
      <c r="CC93" s="19">
        <v>15</v>
      </c>
      <c r="CD93" s="19">
        <v>10</v>
      </c>
      <c r="CE93" s="19">
        <v>11</v>
      </c>
      <c r="CF93" s="19">
        <v>8</v>
      </c>
      <c r="CG93" s="19">
        <v>10</v>
      </c>
      <c r="CH93" s="19">
        <v>8</v>
      </c>
      <c r="CI93" s="19">
        <v>8</v>
      </c>
      <c r="CJ93" s="19">
        <v>3</v>
      </c>
      <c r="CK93" s="19">
        <v>5</v>
      </c>
      <c r="CL93" s="19">
        <v>6</v>
      </c>
      <c r="CM93" s="19">
        <v>7</v>
      </c>
      <c r="CN93" s="19">
        <v>4</v>
      </c>
      <c r="CO93" s="19">
        <v>4</v>
      </c>
      <c r="CP93" s="19">
        <v>4</v>
      </c>
      <c r="CQ93" s="19">
        <v>7</v>
      </c>
      <c r="CR93" s="19">
        <v>4</v>
      </c>
      <c r="CS93" s="19">
        <v>3</v>
      </c>
      <c r="CT93" s="19">
        <v>6</v>
      </c>
      <c r="CU93" s="19">
        <v>3</v>
      </c>
      <c r="CV93" s="19">
        <v>1</v>
      </c>
      <c r="CW93" s="19">
        <v>2</v>
      </c>
      <c r="CX93" s="19">
        <v>2</v>
      </c>
      <c r="CY93" s="19">
        <v>0</v>
      </c>
      <c r="CZ93" s="19">
        <v>1</v>
      </c>
      <c r="DA93" s="19">
        <v>0</v>
      </c>
      <c r="DB93" s="19">
        <v>1</v>
      </c>
      <c r="DC93" s="19">
        <v>1</v>
      </c>
      <c r="DD93" s="19">
        <v>0</v>
      </c>
      <c r="DE93" s="19">
        <v>6</v>
      </c>
      <c r="DF93" s="19">
        <v>1</v>
      </c>
      <c r="DG93" s="19">
        <v>0</v>
      </c>
      <c r="DH93" s="19">
        <v>0</v>
      </c>
      <c r="DI93" s="19">
        <v>0</v>
      </c>
      <c r="DJ93" s="19">
        <v>0</v>
      </c>
      <c r="DK93" s="19">
        <v>1</v>
      </c>
      <c r="DL93" s="19">
        <v>0</v>
      </c>
      <c r="DM93" s="19">
        <v>0</v>
      </c>
      <c r="DN93" s="19">
        <v>0</v>
      </c>
      <c r="DO93" s="19">
        <v>0</v>
      </c>
      <c r="DP93" s="19">
        <v>1</v>
      </c>
      <c r="DQ93" s="19">
        <v>0</v>
      </c>
      <c r="DR93" s="19">
        <v>0</v>
      </c>
      <c r="DS93" s="19">
        <v>0</v>
      </c>
      <c r="DT93" s="19">
        <v>0</v>
      </c>
      <c r="DU93" s="19">
        <v>0</v>
      </c>
      <c r="DV93" s="19">
        <v>0</v>
      </c>
      <c r="DW93" s="19">
        <v>0</v>
      </c>
      <c r="DX93" s="19">
        <v>0</v>
      </c>
      <c r="DY93" s="19">
        <v>0</v>
      </c>
      <c r="DZ93" s="19">
        <v>0</v>
      </c>
      <c r="EA93" s="19">
        <v>0</v>
      </c>
      <c r="EC93" s="209">
        <f t="shared" si="32"/>
        <v>7.4962518740629687</v>
      </c>
      <c r="ED93" s="78">
        <f t="shared" si="33"/>
        <v>15.442278860569717</v>
      </c>
      <c r="EE93" s="78">
        <f t="shared" si="34"/>
        <v>66.566716641679164</v>
      </c>
      <c r="EF93" s="78">
        <f t="shared" si="35"/>
        <v>10.494752623688157</v>
      </c>
    </row>
    <row r="94" spans="1:136">
      <c r="A94" s="17"/>
      <c r="B94" s="211" t="s">
        <v>284</v>
      </c>
      <c r="C94" s="57">
        <f>SUM(C80:C93)</f>
        <v>299</v>
      </c>
      <c r="D94" s="212">
        <f t="shared" si="25"/>
        <v>1.0933957434359687</v>
      </c>
      <c r="E94" s="57">
        <f t="shared" ref="E94:Q94" si="45">SUM(E80:E93)</f>
        <v>1624</v>
      </c>
      <c r="F94" s="212">
        <f t="shared" si="26"/>
        <v>5.9387113288963649</v>
      </c>
      <c r="G94" s="57">
        <f t="shared" si="45"/>
        <v>3545</v>
      </c>
      <c r="H94" s="212">
        <f t="shared" si="27"/>
        <v>12.963504717326115</v>
      </c>
      <c r="I94" s="57">
        <f t="shared" si="45"/>
        <v>3832</v>
      </c>
      <c r="J94" s="212">
        <f t="shared" si="28"/>
        <v>14.013018357346596</v>
      </c>
      <c r="K94" s="57">
        <f t="shared" si="45"/>
        <v>14331</v>
      </c>
      <c r="L94" s="212">
        <f t="shared" si="29"/>
        <v>52.406202003949389</v>
      </c>
      <c r="M94" s="57">
        <f t="shared" si="45"/>
        <v>2742</v>
      </c>
      <c r="N94" s="212">
        <f t="shared" si="30"/>
        <v>10.027060630439552</v>
      </c>
      <c r="O94" s="57">
        <f t="shared" si="45"/>
        <v>973</v>
      </c>
      <c r="P94" s="212">
        <f t="shared" si="31"/>
        <v>3.5581072186060116</v>
      </c>
      <c r="Q94" s="57">
        <f t="shared" si="45"/>
        <v>27346</v>
      </c>
      <c r="EC94" s="209"/>
      <c r="ED94" s="78"/>
      <c r="EE94" s="78"/>
      <c r="EF94" s="78"/>
    </row>
    <row r="95" spans="1:136">
      <c r="A95" s="17"/>
      <c r="B95" s="17"/>
      <c r="C95" s="17"/>
      <c r="D95" s="210"/>
      <c r="E95" s="17"/>
      <c r="F95" s="210"/>
      <c r="G95" s="17"/>
      <c r="H95" s="210"/>
      <c r="I95" s="17"/>
      <c r="J95" s="210"/>
      <c r="K95" s="17"/>
      <c r="L95" s="210"/>
      <c r="M95" s="17"/>
      <c r="N95" s="210"/>
      <c r="O95" s="17"/>
      <c r="P95" s="210"/>
      <c r="Q95" s="17"/>
      <c r="EC95" s="205" t="s">
        <v>658</v>
      </c>
      <c r="ED95" s="206" t="s">
        <v>659</v>
      </c>
      <c r="EE95" s="206" t="s">
        <v>660</v>
      </c>
      <c r="EF95" s="206" t="s">
        <v>661</v>
      </c>
    </row>
    <row r="96" spans="1:136">
      <c r="A96" s="17"/>
      <c r="B96" s="211" t="s">
        <v>18</v>
      </c>
      <c r="C96" s="57">
        <f>C15+C21+C33+C44+C53+C68+C78+C94</f>
        <v>4231</v>
      </c>
      <c r="D96" s="212">
        <f t="shared" si="25"/>
        <v>1.185183940211378</v>
      </c>
      <c r="E96" s="57">
        <f t="shared" ref="E96:Q96" si="46">E15+E21+E33+E44+E53+E68+E78+E94</f>
        <v>21456</v>
      </c>
      <c r="F96" s="212">
        <f t="shared" si="26"/>
        <v>6.010235552156777</v>
      </c>
      <c r="G96" s="57">
        <f t="shared" si="46"/>
        <v>46459</v>
      </c>
      <c r="H96" s="212">
        <f t="shared" si="27"/>
        <v>13.014053575580336</v>
      </c>
      <c r="I96" s="57">
        <f t="shared" si="46"/>
        <v>49481</v>
      </c>
      <c r="J96" s="212">
        <f t="shared" si="28"/>
        <v>13.860573515858942</v>
      </c>
      <c r="K96" s="57">
        <f t="shared" si="46"/>
        <v>191598</v>
      </c>
      <c r="L96" s="212">
        <f t="shared" si="29"/>
        <v>53.670260594804908</v>
      </c>
      <c r="M96" s="57">
        <f t="shared" si="46"/>
        <v>31288</v>
      </c>
      <c r="N96" s="212">
        <f t="shared" si="30"/>
        <v>8.7643666086820122</v>
      </c>
      <c r="O96" s="57">
        <f t="shared" si="46"/>
        <v>12478</v>
      </c>
      <c r="P96" s="212">
        <f t="shared" si="31"/>
        <v>3.4953262127056428</v>
      </c>
      <c r="Q96" s="57">
        <f t="shared" si="46"/>
        <v>356991</v>
      </c>
      <c r="EB96" t="s">
        <v>665</v>
      </c>
      <c r="EC96" s="209">
        <f t="shared" ref="EC96" si="47">D96+F96</f>
        <v>7.1954194923681545</v>
      </c>
      <c r="ED96" s="78">
        <f t="shared" ref="ED96" si="48">H96</f>
        <v>13.014053575580336</v>
      </c>
      <c r="EE96" s="78">
        <f t="shared" ref="EE96" si="49">J96+L96</f>
        <v>67.530834110663847</v>
      </c>
      <c r="EF96" s="78">
        <f t="shared" ref="EF96" si="50">N96+P96</f>
        <v>12.259692821387656</v>
      </c>
    </row>
    <row r="97" spans="132:136">
      <c r="EB97" t="s">
        <v>666</v>
      </c>
      <c r="EC97" s="209">
        <f>MAX(EC8:EC93)</f>
        <v>9.6899224806201545</v>
      </c>
      <c r="ED97" s="209">
        <f t="shared" ref="ED97:EF97" si="51">MAX(ED8:ED93)</f>
        <v>18.681318681318682</v>
      </c>
      <c r="EE97" s="209">
        <f t="shared" si="51"/>
        <v>79.729729729729726</v>
      </c>
      <c r="EF97" s="209">
        <f t="shared" si="51"/>
        <v>42.5</v>
      </c>
    </row>
    <row r="98" spans="132:136">
      <c r="EB98" t="s">
        <v>667</v>
      </c>
      <c r="EC98" s="209">
        <f>MIN(EC8:EC93)</f>
        <v>0</v>
      </c>
      <c r="ED98" s="209">
        <f t="shared" ref="ED98:EF98" si="52">MIN(ED8:ED93)</f>
        <v>1.8181818181818181</v>
      </c>
      <c r="EE98" s="209">
        <f t="shared" si="52"/>
        <v>55</v>
      </c>
      <c r="EF98" s="209">
        <f t="shared" si="52"/>
        <v>7.3872472783825822</v>
      </c>
    </row>
  </sheetData>
  <hyperlinks>
    <hyperlink ref="B1" location="Efnisyfirlit!A1" display="Efnisyfirlit" xr:uid="{B9A5F720-3E4E-4716-85DC-CA744C9EFB0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B46C-B8E4-4F4E-B043-FDAF36D860E0}">
  <dimension ref="A1:J73"/>
  <sheetViews>
    <sheetView workbookViewId="0">
      <selection activeCell="B1" sqref="B1"/>
    </sheetView>
  </sheetViews>
  <sheetFormatPr defaultRowHeight="14.4"/>
  <cols>
    <col min="1" max="1" width="5.6640625" customWidth="1"/>
    <col min="2" max="2" width="26.33203125" customWidth="1"/>
    <col min="3" max="7" width="9.5546875" customWidth="1"/>
    <col min="8" max="8" width="10.44140625" customWidth="1"/>
  </cols>
  <sheetData>
    <row r="1" spans="1:10">
      <c r="B1" s="298" t="s">
        <v>1290</v>
      </c>
    </row>
    <row r="2" spans="1:10" ht="15.6">
      <c r="A2" s="3" t="s">
        <v>668</v>
      </c>
      <c r="B2" s="17"/>
      <c r="C2" s="17"/>
      <c r="D2" s="17"/>
      <c r="E2" s="17"/>
      <c r="F2" s="17"/>
      <c r="G2" s="17"/>
      <c r="H2" s="17"/>
    </row>
    <row r="3" spans="1:10">
      <c r="A3" s="17"/>
      <c r="B3" s="17"/>
      <c r="C3" s="17"/>
      <c r="D3" s="17"/>
      <c r="E3" s="17"/>
      <c r="F3" s="17"/>
      <c r="G3" s="17"/>
      <c r="H3" s="17"/>
    </row>
    <row r="4" spans="1:10">
      <c r="A4" s="17"/>
      <c r="B4" s="17"/>
      <c r="C4" s="214"/>
      <c r="D4" s="215"/>
      <c r="E4" s="215"/>
      <c r="F4" s="215"/>
      <c r="G4" s="215"/>
      <c r="H4" s="30" t="s">
        <v>165</v>
      </c>
    </row>
    <row r="5" spans="1:10">
      <c r="A5" s="17"/>
      <c r="B5" s="17"/>
      <c r="C5" s="216" t="s">
        <v>669</v>
      </c>
      <c r="D5" s="39" t="s">
        <v>670</v>
      </c>
      <c r="E5" s="39" t="s">
        <v>671</v>
      </c>
      <c r="F5" s="39" t="s">
        <v>672</v>
      </c>
      <c r="G5" s="39" t="s">
        <v>285</v>
      </c>
      <c r="H5" s="37" t="s">
        <v>673</v>
      </c>
    </row>
    <row r="6" spans="1:10">
      <c r="A6" s="17"/>
      <c r="B6" s="17"/>
      <c r="C6" s="36"/>
      <c r="D6" s="36"/>
      <c r="E6" s="36"/>
      <c r="F6" s="36"/>
      <c r="G6" s="36"/>
      <c r="H6" s="202"/>
    </row>
    <row r="7" spans="1:10">
      <c r="A7" s="137">
        <v>0</v>
      </c>
      <c r="B7" s="120" t="s">
        <v>19</v>
      </c>
      <c r="C7" s="217">
        <v>3116.3</v>
      </c>
      <c r="D7" s="217">
        <v>776.9</v>
      </c>
      <c r="E7" s="217">
        <v>2017.6</v>
      </c>
      <c r="F7" s="217">
        <v>1822.8</v>
      </c>
      <c r="G7" s="217">
        <v>361.5</v>
      </c>
      <c r="H7" s="217">
        <v>8095.1</v>
      </c>
      <c r="I7" s="29"/>
      <c r="J7" s="29"/>
    </row>
    <row r="8" spans="1:10">
      <c r="A8" s="29">
        <v>1000</v>
      </c>
      <c r="B8" s="29" t="s">
        <v>167</v>
      </c>
      <c r="C8" s="218">
        <v>785.8</v>
      </c>
      <c r="D8" s="218">
        <v>202.2</v>
      </c>
      <c r="E8" s="218">
        <v>759.7</v>
      </c>
      <c r="F8" s="218">
        <v>211.1</v>
      </c>
      <c r="G8" s="218">
        <v>16</v>
      </c>
      <c r="H8" s="218">
        <v>1974.8</v>
      </c>
      <c r="I8" s="29"/>
      <c r="J8" s="29"/>
    </row>
    <row r="9" spans="1:10">
      <c r="A9" s="120">
        <v>1100</v>
      </c>
      <c r="B9" s="120" t="s">
        <v>326</v>
      </c>
      <c r="C9" s="217">
        <v>114.1</v>
      </c>
      <c r="D9" s="217">
        <v>23</v>
      </c>
      <c r="E9" s="217">
        <v>106.89999999999999</v>
      </c>
      <c r="F9" s="217">
        <v>22.8</v>
      </c>
      <c r="G9" s="217">
        <v>2.8</v>
      </c>
      <c r="H9" s="217">
        <v>269.60000000000002</v>
      </c>
      <c r="I9" s="29"/>
      <c r="J9" s="29"/>
    </row>
    <row r="10" spans="1:10">
      <c r="A10" s="29">
        <v>1300</v>
      </c>
      <c r="B10" s="29" t="s">
        <v>169</v>
      </c>
      <c r="C10" s="218">
        <v>348.6</v>
      </c>
      <c r="D10" s="218">
        <v>61.1</v>
      </c>
      <c r="E10" s="218">
        <v>314.70000000000005</v>
      </c>
      <c r="F10" s="218">
        <v>8.5</v>
      </c>
      <c r="G10" s="218">
        <v>4</v>
      </c>
      <c r="H10" s="218">
        <v>736.90000000000009</v>
      </c>
      <c r="I10" s="29"/>
      <c r="J10" s="29"/>
    </row>
    <row r="11" spans="1:10">
      <c r="A11" s="137">
        <v>1400</v>
      </c>
      <c r="B11" s="120" t="s">
        <v>170</v>
      </c>
      <c r="C11" s="217">
        <v>407.29999999999995</v>
      </c>
      <c r="D11" s="217">
        <v>179.6</v>
      </c>
      <c r="E11" s="217">
        <v>641.00000000000011</v>
      </c>
      <c r="F11" s="217">
        <v>272.8</v>
      </c>
      <c r="G11" s="217">
        <v>20.3</v>
      </c>
      <c r="H11" s="217">
        <v>1521</v>
      </c>
      <c r="I11" s="29"/>
      <c r="J11" s="29"/>
    </row>
    <row r="12" spans="1:10">
      <c r="A12" s="29">
        <v>1604</v>
      </c>
      <c r="B12" s="29" t="s">
        <v>171</v>
      </c>
      <c r="C12" s="218">
        <v>269.3</v>
      </c>
      <c r="D12" s="218">
        <v>49.2</v>
      </c>
      <c r="E12" s="218">
        <v>247.3</v>
      </c>
      <c r="F12" s="218">
        <v>0</v>
      </c>
      <c r="G12" s="218">
        <v>7</v>
      </c>
      <c r="H12" s="218">
        <v>572.79999999999995</v>
      </c>
      <c r="I12" s="29"/>
      <c r="J12" s="29"/>
    </row>
    <row r="13" spans="1:10">
      <c r="A13" s="120">
        <v>1606</v>
      </c>
      <c r="B13" s="120" t="s">
        <v>172</v>
      </c>
      <c r="C13" s="217">
        <v>0</v>
      </c>
      <c r="D13" s="217">
        <v>0.4</v>
      </c>
      <c r="E13" s="217">
        <v>0</v>
      </c>
      <c r="F13" s="217">
        <v>1.35</v>
      </c>
      <c r="G13" s="217">
        <v>2.2000000000000002</v>
      </c>
      <c r="H13" s="217">
        <v>3.95</v>
      </c>
      <c r="I13" s="29"/>
      <c r="J13" s="29"/>
    </row>
    <row r="14" spans="1:10">
      <c r="A14" s="29">
        <v>2000</v>
      </c>
      <c r="B14" s="29" t="s">
        <v>173</v>
      </c>
      <c r="C14" s="218">
        <v>241.42000000000002</v>
      </c>
      <c r="D14" s="218">
        <v>95.12</v>
      </c>
      <c r="E14" s="218">
        <v>346.53000000000003</v>
      </c>
      <c r="F14" s="218">
        <v>130.91999999999999</v>
      </c>
      <c r="G14" s="218">
        <v>17.53</v>
      </c>
      <c r="H14" s="218">
        <v>831.52</v>
      </c>
      <c r="I14" s="29"/>
      <c r="J14" s="29"/>
    </row>
    <row r="15" spans="1:10">
      <c r="A15" s="137">
        <v>2300</v>
      </c>
      <c r="B15" s="120" t="s">
        <v>174</v>
      </c>
      <c r="C15" s="217">
        <v>34.270000000000003</v>
      </c>
      <c r="D15" s="217">
        <v>15.305</v>
      </c>
      <c r="E15" s="217">
        <v>66.05</v>
      </c>
      <c r="F15" s="217">
        <v>54.8</v>
      </c>
      <c r="G15" s="217">
        <v>7</v>
      </c>
      <c r="H15" s="217">
        <v>177.42500000000001</v>
      </c>
      <c r="I15" s="29"/>
      <c r="J15" s="29"/>
    </row>
    <row r="16" spans="1:10">
      <c r="A16" s="29">
        <v>2506</v>
      </c>
      <c r="B16" s="29" t="s">
        <v>177</v>
      </c>
      <c r="C16" s="218">
        <v>38.97</v>
      </c>
      <c r="D16" s="218">
        <v>5</v>
      </c>
      <c r="E16" s="218">
        <v>33.07</v>
      </c>
      <c r="F16" s="218">
        <v>1</v>
      </c>
      <c r="G16" s="218">
        <v>0</v>
      </c>
      <c r="H16" s="218">
        <v>78.039999999999992</v>
      </c>
      <c r="I16" s="29"/>
      <c r="J16" s="29"/>
    </row>
    <row r="17" spans="1:10">
      <c r="A17" s="120">
        <v>2510</v>
      </c>
      <c r="B17" s="120" t="s">
        <v>294</v>
      </c>
      <c r="C17" s="217">
        <v>69.5</v>
      </c>
      <c r="D17" s="217">
        <v>27.9</v>
      </c>
      <c r="E17" s="217">
        <v>66.400000000000006</v>
      </c>
      <c r="F17" s="217">
        <v>18.7</v>
      </c>
      <c r="G17" s="217">
        <v>1</v>
      </c>
      <c r="H17" s="217">
        <v>183.5</v>
      </c>
      <c r="I17" s="29"/>
      <c r="J17" s="29"/>
    </row>
    <row r="18" spans="1:10">
      <c r="A18" s="29">
        <v>3000</v>
      </c>
      <c r="B18" s="29" t="s">
        <v>178</v>
      </c>
      <c r="C18" s="218">
        <v>64.44</v>
      </c>
      <c r="D18" s="218">
        <v>57.67</v>
      </c>
      <c r="E18" s="218">
        <v>179.39000000000001</v>
      </c>
      <c r="F18" s="218">
        <v>154.69</v>
      </c>
      <c r="G18" s="218">
        <v>5</v>
      </c>
      <c r="H18" s="218">
        <v>461.19</v>
      </c>
      <c r="I18" s="29"/>
      <c r="J18" s="29"/>
    </row>
    <row r="19" spans="1:10">
      <c r="A19" s="137">
        <v>3511</v>
      </c>
      <c r="B19" s="120" t="s">
        <v>180</v>
      </c>
      <c r="C19" s="217">
        <v>2.2000000000000002</v>
      </c>
      <c r="D19" s="217">
        <v>2</v>
      </c>
      <c r="E19" s="217">
        <v>19.899999999999999</v>
      </c>
      <c r="F19" s="217">
        <v>19.3</v>
      </c>
      <c r="G19" s="217">
        <v>3</v>
      </c>
      <c r="H19" s="217">
        <v>46.4</v>
      </c>
      <c r="I19" s="29"/>
      <c r="J19" s="29"/>
    </row>
    <row r="20" spans="1:10">
      <c r="A20" s="29">
        <v>3609</v>
      </c>
      <c r="B20" s="29" t="s">
        <v>181</v>
      </c>
      <c r="C20" s="218">
        <v>112.07</v>
      </c>
      <c r="D20" s="218">
        <v>24.04</v>
      </c>
      <c r="E20" s="218">
        <v>112.31999999999998</v>
      </c>
      <c r="F20" s="218">
        <v>36.369999999999997</v>
      </c>
      <c r="G20" s="218">
        <v>5.4</v>
      </c>
      <c r="H20" s="218">
        <v>290.19999999999993</v>
      </c>
      <c r="I20" s="29"/>
      <c r="J20" s="29"/>
    </row>
    <row r="21" spans="1:10">
      <c r="A21" s="120">
        <v>3709</v>
      </c>
      <c r="B21" s="120" t="s">
        <v>182</v>
      </c>
      <c r="C21" s="217">
        <v>27.455699999999997</v>
      </c>
      <c r="D21" s="217">
        <v>2.9649999999999999</v>
      </c>
      <c r="E21" s="217">
        <v>19.649999999999999</v>
      </c>
      <c r="F21" s="217">
        <v>2.02</v>
      </c>
      <c r="G21" s="217">
        <v>6</v>
      </c>
      <c r="H21" s="217">
        <v>58.090699999999998</v>
      </c>
      <c r="I21" s="29"/>
      <c r="J21" s="29"/>
    </row>
    <row r="22" spans="1:10">
      <c r="A22" s="29">
        <v>3714</v>
      </c>
      <c r="B22" s="29" t="s">
        <v>186</v>
      </c>
      <c r="C22" s="218">
        <v>89.88000000000001</v>
      </c>
      <c r="D22" s="218">
        <v>3.65</v>
      </c>
      <c r="E22" s="218">
        <v>47.47</v>
      </c>
      <c r="F22" s="218">
        <v>0.5</v>
      </c>
      <c r="G22" s="218">
        <v>2.9</v>
      </c>
      <c r="H22" s="218">
        <v>144.4</v>
      </c>
      <c r="I22" s="29"/>
      <c r="J22" s="29"/>
    </row>
    <row r="23" spans="1:10">
      <c r="A23" s="137">
        <v>3811</v>
      </c>
      <c r="B23" s="120" t="s">
        <v>187</v>
      </c>
      <c r="C23" s="217">
        <v>31.299999999999997</v>
      </c>
      <c r="D23" s="217">
        <v>1.6</v>
      </c>
      <c r="E23" s="217">
        <v>17.3</v>
      </c>
      <c r="F23" s="217">
        <v>0.5</v>
      </c>
      <c r="G23" s="217">
        <v>3</v>
      </c>
      <c r="H23" s="217">
        <v>53.7</v>
      </c>
      <c r="I23" s="29"/>
      <c r="J23" s="29"/>
    </row>
    <row r="24" spans="1:10">
      <c r="A24" s="29">
        <v>4100</v>
      </c>
      <c r="B24" s="29" t="s">
        <v>188</v>
      </c>
      <c r="C24" s="218">
        <v>9.8999999999999986</v>
      </c>
      <c r="D24" s="218">
        <v>3.1</v>
      </c>
      <c r="E24" s="218">
        <v>29.000000000000004</v>
      </c>
      <c r="F24" s="218">
        <v>30.8</v>
      </c>
      <c r="G24" s="218">
        <v>1.6</v>
      </c>
      <c r="H24" s="218">
        <v>74.399999999999991</v>
      </c>
      <c r="I24" s="29"/>
      <c r="J24" s="29"/>
    </row>
    <row r="25" spans="1:10">
      <c r="A25" s="120">
        <v>4200</v>
      </c>
      <c r="B25" s="120" t="s">
        <v>189</v>
      </c>
      <c r="C25" s="217">
        <v>81.5</v>
      </c>
      <c r="D25" s="217">
        <v>27.2</v>
      </c>
      <c r="E25" s="217">
        <v>87</v>
      </c>
      <c r="F25" s="217">
        <v>68.3</v>
      </c>
      <c r="G25" s="217">
        <v>10</v>
      </c>
      <c r="H25" s="217">
        <v>274</v>
      </c>
      <c r="I25" s="29"/>
      <c r="J25" s="29"/>
    </row>
    <row r="26" spans="1:10">
      <c r="A26" s="29">
        <v>4502</v>
      </c>
      <c r="B26" s="29" t="s">
        <v>190</v>
      </c>
      <c r="C26" s="218">
        <v>1.3</v>
      </c>
      <c r="D26" s="218">
        <v>2.6</v>
      </c>
      <c r="E26" s="218">
        <v>10.49</v>
      </c>
      <c r="F26" s="218">
        <v>0</v>
      </c>
      <c r="G26" s="218">
        <v>30.5</v>
      </c>
      <c r="H26" s="218">
        <v>44.89</v>
      </c>
      <c r="I26" s="29"/>
      <c r="J26" s="29"/>
    </row>
    <row r="27" spans="1:10">
      <c r="A27" s="137">
        <v>4604</v>
      </c>
      <c r="B27" s="120" t="s">
        <v>191</v>
      </c>
      <c r="C27" s="217">
        <v>7.8</v>
      </c>
      <c r="D27" s="217">
        <v>1</v>
      </c>
      <c r="E27" s="217">
        <v>7</v>
      </c>
      <c r="F27" s="217">
        <v>4.9000000000000004</v>
      </c>
      <c r="G27" s="217">
        <v>0</v>
      </c>
      <c r="H27" s="217">
        <v>20.700000000000003</v>
      </c>
      <c r="I27" s="29"/>
      <c r="J27" s="29"/>
    </row>
    <row r="28" spans="1:10">
      <c r="A28" s="29">
        <v>4607</v>
      </c>
      <c r="B28" s="29" t="s">
        <v>192</v>
      </c>
      <c r="C28" s="218">
        <v>19.399999999999999</v>
      </c>
      <c r="D28" s="218">
        <v>6.4</v>
      </c>
      <c r="E28" s="218">
        <v>26.5</v>
      </c>
      <c r="F28" s="218">
        <v>32.799999999999997</v>
      </c>
      <c r="G28" s="218">
        <v>2.5</v>
      </c>
      <c r="H28" s="218">
        <v>87.6</v>
      </c>
      <c r="I28" s="29"/>
      <c r="J28" s="29"/>
    </row>
    <row r="29" spans="1:10">
      <c r="A29" s="120">
        <v>4803</v>
      </c>
      <c r="B29" s="120" t="s">
        <v>193</v>
      </c>
      <c r="C29" s="217">
        <v>7.05</v>
      </c>
      <c r="D29" s="217">
        <v>0.1</v>
      </c>
      <c r="E29" s="217">
        <v>6.8000000000000007</v>
      </c>
      <c r="F29" s="217">
        <v>3</v>
      </c>
      <c r="G29" s="217">
        <v>0</v>
      </c>
      <c r="H29" s="217">
        <v>16.95</v>
      </c>
      <c r="I29" s="29"/>
      <c r="J29" s="29"/>
    </row>
    <row r="30" spans="1:10">
      <c r="A30" s="29">
        <v>4902</v>
      </c>
      <c r="B30" s="29" t="s">
        <v>195</v>
      </c>
      <c r="C30" s="218">
        <v>3.8</v>
      </c>
      <c r="D30" s="218">
        <v>0</v>
      </c>
      <c r="E30" s="218">
        <v>2.81</v>
      </c>
      <c r="F30" s="218">
        <v>1.1000000000000001</v>
      </c>
      <c r="G30" s="218">
        <v>0</v>
      </c>
      <c r="H30" s="218">
        <v>7.7099999999999991</v>
      </c>
      <c r="I30" s="29"/>
      <c r="J30" s="29"/>
    </row>
    <row r="31" spans="1:10">
      <c r="A31" s="137">
        <v>5200</v>
      </c>
      <c r="B31" s="120" t="s">
        <v>197</v>
      </c>
      <c r="C31" s="217">
        <v>98.9</v>
      </c>
      <c r="D31" s="217">
        <v>30.799999999999997</v>
      </c>
      <c r="E31" s="217">
        <v>108.8</v>
      </c>
      <c r="F31" s="217">
        <v>93.800000000000011</v>
      </c>
      <c r="G31" s="217">
        <v>8</v>
      </c>
      <c r="H31" s="217">
        <v>340.3</v>
      </c>
      <c r="I31" s="29"/>
      <c r="J31" s="29"/>
    </row>
    <row r="32" spans="1:10">
      <c r="A32" s="29">
        <v>5508</v>
      </c>
      <c r="B32" s="29" t="s">
        <v>198</v>
      </c>
      <c r="C32" s="218">
        <v>8.15</v>
      </c>
      <c r="D32" s="218">
        <v>3.35</v>
      </c>
      <c r="E32" s="218">
        <v>28.62</v>
      </c>
      <c r="F32" s="218">
        <v>38.5</v>
      </c>
      <c r="G32" s="218">
        <v>3</v>
      </c>
      <c r="H32" s="218">
        <v>81.62</v>
      </c>
      <c r="I32" s="29"/>
      <c r="J32" s="29"/>
    </row>
    <row r="33" spans="1:10">
      <c r="A33" s="120">
        <v>5604</v>
      </c>
      <c r="B33" s="120" t="s">
        <v>199</v>
      </c>
      <c r="C33" s="217">
        <v>16.29</v>
      </c>
      <c r="D33" s="217">
        <v>2</v>
      </c>
      <c r="E33" s="217">
        <v>18.16</v>
      </c>
      <c r="F33" s="217">
        <v>24.199999999999996</v>
      </c>
      <c r="G33" s="217">
        <v>0</v>
      </c>
      <c r="H33" s="217">
        <v>60.65</v>
      </c>
      <c r="I33" s="29"/>
      <c r="J33" s="29"/>
    </row>
    <row r="34" spans="1:10">
      <c r="A34" s="29">
        <v>5609</v>
      </c>
      <c r="B34" s="29" t="s">
        <v>200</v>
      </c>
      <c r="C34" s="218">
        <v>13.59</v>
      </c>
      <c r="D34" s="218">
        <v>0</v>
      </c>
      <c r="E34" s="218">
        <v>12.6</v>
      </c>
      <c r="F34" s="218">
        <v>1</v>
      </c>
      <c r="G34" s="218">
        <v>1</v>
      </c>
      <c r="H34" s="218">
        <v>28.189999999999998</v>
      </c>
      <c r="I34" s="29"/>
      <c r="J34" s="29"/>
    </row>
    <row r="35" spans="1:10">
      <c r="A35" s="137">
        <v>5706</v>
      </c>
      <c r="B35" s="120" t="s">
        <v>203</v>
      </c>
      <c r="C35" s="217">
        <v>0</v>
      </c>
      <c r="D35" s="217">
        <v>0.3</v>
      </c>
      <c r="E35" s="217">
        <v>0</v>
      </c>
      <c r="F35" s="217">
        <v>0.6</v>
      </c>
      <c r="G35" s="217">
        <v>0.25</v>
      </c>
      <c r="H35" s="217">
        <v>1.1499999999999999</v>
      </c>
      <c r="I35" s="29"/>
      <c r="J35" s="29"/>
    </row>
    <row r="36" spans="1:10">
      <c r="A36" s="29">
        <v>6000</v>
      </c>
      <c r="B36" s="29" t="s">
        <v>204</v>
      </c>
      <c r="C36" s="218">
        <v>276.60000000000002</v>
      </c>
      <c r="D36" s="218">
        <v>147.20000000000005</v>
      </c>
      <c r="E36" s="218">
        <v>435</v>
      </c>
      <c r="F36" s="218">
        <v>552.5</v>
      </c>
      <c r="G36" s="218">
        <v>56.1</v>
      </c>
      <c r="H36" s="218">
        <v>1467.4</v>
      </c>
      <c r="I36" s="29"/>
      <c r="J36" s="29"/>
    </row>
    <row r="37" spans="1:10">
      <c r="A37" s="120">
        <v>6100</v>
      </c>
      <c r="B37" s="120" t="s">
        <v>205</v>
      </c>
      <c r="C37" s="217">
        <v>53</v>
      </c>
      <c r="D37" s="217">
        <v>18</v>
      </c>
      <c r="E37" s="217">
        <v>78</v>
      </c>
      <c r="F37" s="217">
        <v>91</v>
      </c>
      <c r="G37" s="217">
        <v>1</v>
      </c>
      <c r="H37" s="217">
        <v>241</v>
      </c>
      <c r="I37" s="29"/>
      <c r="J37" s="29"/>
    </row>
    <row r="38" spans="1:10">
      <c r="A38" s="29">
        <v>6250</v>
      </c>
      <c r="B38" s="29" t="s">
        <v>206</v>
      </c>
      <c r="C38" s="218">
        <v>79.38</v>
      </c>
      <c r="D38" s="218">
        <v>8.3999999999999986</v>
      </c>
      <c r="E38" s="218">
        <v>33.739999999999995</v>
      </c>
      <c r="F38" s="218">
        <v>37.299999999999997</v>
      </c>
      <c r="G38" s="218">
        <v>5.9</v>
      </c>
      <c r="H38" s="218">
        <v>164.71999999999997</v>
      </c>
      <c r="I38" s="29"/>
      <c r="J38" s="29"/>
    </row>
    <row r="39" spans="1:10">
      <c r="A39" s="137">
        <v>6400</v>
      </c>
      <c r="B39" s="120" t="s">
        <v>207</v>
      </c>
      <c r="C39" s="217">
        <v>51.14</v>
      </c>
      <c r="D39" s="217">
        <v>16.100000000000001</v>
      </c>
      <c r="E39" s="217">
        <v>56.8</v>
      </c>
      <c r="F39" s="217">
        <v>6.7</v>
      </c>
      <c r="G39" s="217">
        <v>2.15</v>
      </c>
      <c r="H39" s="217">
        <v>132.89000000000001</v>
      </c>
      <c r="I39" s="29"/>
      <c r="J39" s="29"/>
    </row>
    <row r="40" spans="1:10">
      <c r="A40" s="29">
        <v>6513</v>
      </c>
      <c r="B40" s="29" t="s">
        <v>208</v>
      </c>
      <c r="C40" s="218">
        <v>4.9000000000000004</v>
      </c>
      <c r="D40" s="218">
        <v>2.5</v>
      </c>
      <c r="E40" s="218">
        <v>26.53</v>
      </c>
      <c r="F40" s="218">
        <v>26.79</v>
      </c>
      <c r="G40" s="218">
        <v>1</v>
      </c>
      <c r="H40" s="218">
        <v>61.72</v>
      </c>
      <c r="I40" s="29"/>
      <c r="J40" s="29"/>
    </row>
    <row r="41" spans="1:10">
      <c r="A41" s="120">
        <v>6515</v>
      </c>
      <c r="B41" s="120" t="s">
        <v>209</v>
      </c>
      <c r="C41" s="217">
        <v>0</v>
      </c>
      <c r="D41" s="217">
        <v>1.7</v>
      </c>
      <c r="E41" s="217">
        <v>17.000000000000004</v>
      </c>
      <c r="F41" s="217">
        <v>16.2</v>
      </c>
      <c r="G41" s="217">
        <v>1</v>
      </c>
      <c r="H41" s="217">
        <v>35.900000000000006</v>
      </c>
      <c r="I41" s="29"/>
      <c r="J41" s="29"/>
    </row>
    <row r="42" spans="1:10">
      <c r="A42" s="29">
        <v>6601</v>
      </c>
      <c r="B42" s="29" t="s">
        <v>210</v>
      </c>
      <c r="C42" s="218">
        <v>0.1</v>
      </c>
      <c r="D42" s="218">
        <v>2</v>
      </c>
      <c r="E42" s="218">
        <v>12.997499999999999</v>
      </c>
      <c r="F42" s="218">
        <v>9.0900000000000016</v>
      </c>
      <c r="G42" s="218">
        <v>2</v>
      </c>
      <c r="H42" s="218">
        <v>26.1875</v>
      </c>
      <c r="I42" s="29"/>
      <c r="J42" s="29"/>
    </row>
    <row r="43" spans="1:10">
      <c r="A43" s="137">
        <v>6602</v>
      </c>
      <c r="B43" s="120" t="s">
        <v>213</v>
      </c>
      <c r="C43" s="217">
        <v>6.05</v>
      </c>
      <c r="D43" s="217">
        <v>0</v>
      </c>
      <c r="E43" s="217">
        <v>12.13</v>
      </c>
      <c r="F43" s="217">
        <v>13.969999999999999</v>
      </c>
      <c r="G43" s="217">
        <v>1.65</v>
      </c>
      <c r="H43" s="217">
        <v>33.799999999999997</v>
      </c>
      <c r="I43" s="29"/>
      <c r="J43" s="29"/>
    </row>
    <row r="44" spans="1:10">
      <c r="A44" s="29">
        <v>6607</v>
      </c>
      <c r="B44" s="29" t="s">
        <v>214</v>
      </c>
      <c r="C44" s="218">
        <v>0</v>
      </c>
      <c r="D44" s="218">
        <v>1</v>
      </c>
      <c r="E44" s="218">
        <v>7.3</v>
      </c>
      <c r="F44" s="218">
        <v>13.6</v>
      </c>
      <c r="G44" s="218">
        <v>0</v>
      </c>
      <c r="H44" s="218">
        <v>21.9</v>
      </c>
      <c r="I44" s="29"/>
      <c r="J44" s="29"/>
    </row>
    <row r="45" spans="1:10">
      <c r="A45" s="120">
        <v>6611</v>
      </c>
      <c r="B45" s="120" t="s">
        <v>215</v>
      </c>
      <c r="C45" s="217">
        <v>0</v>
      </c>
      <c r="D45" s="217">
        <v>0</v>
      </c>
      <c r="E45" s="217">
        <v>0</v>
      </c>
      <c r="F45" s="217">
        <v>0.5</v>
      </c>
      <c r="G45" s="217">
        <v>0</v>
      </c>
      <c r="H45" s="217">
        <v>0.5</v>
      </c>
      <c r="I45" s="29"/>
      <c r="J45" s="29"/>
    </row>
    <row r="46" spans="1:10">
      <c r="A46" s="29">
        <v>6612</v>
      </c>
      <c r="B46" s="29" t="s">
        <v>216</v>
      </c>
      <c r="C46" s="218">
        <v>1.5</v>
      </c>
      <c r="D46" s="218">
        <v>2.8</v>
      </c>
      <c r="E46" s="218">
        <v>33.5</v>
      </c>
      <c r="F46" s="218">
        <v>38.799999999999997</v>
      </c>
      <c r="G46" s="218">
        <v>2</v>
      </c>
      <c r="H46" s="218">
        <v>78.599999999999994</v>
      </c>
      <c r="I46" s="29"/>
      <c r="J46" s="29"/>
    </row>
    <row r="47" spans="1:10">
      <c r="A47" s="137">
        <v>6709</v>
      </c>
      <c r="B47" s="120" t="s">
        <v>218</v>
      </c>
      <c r="C47" s="217">
        <v>1.8</v>
      </c>
      <c r="D47" s="217">
        <v>1</v>
      </c>
      <c r="E47" s="217">
        <v>13.4</v>
      </c>
      <c r="F47" s="217">
        <v>28.9</v>
      </c>
      <c r="G47" s="217">
        <v>0</v>
      </c>
      <c r="H47" s="217">
        <v>45.099999999999994</v>
      </c>
      <c r="I47" s="29"/>
      <c r="J47" s="29"/>
    </row>
    <row r="48" spans="1:10">
      <c r="A48" s="29">
        <v>7300</v>
      </c>
      <c r="B48" s="29" t="s">
        <v>220</v>
      </c>
      <c r="C48" s="218">
        <v>72.63</v>
      </c>
      <c r="D48" s="218">
        <v>24</v>
      </c>
      <c r="E48" s="218">
        <v>121.5</v>
      </c>
      <c r="F48" s="218">
        <v>148.5</v>
      </c>
      <c r="G48" s="218">
        <v>10</v>
      </c>
      <c r="H48" s="218">
        <v>376.63</v>
      </c>
      <c r="I48" s="29"/>
      <c r="J48" s="29"/>
    </row>
    <row r="49" spans="1:10">
      <c r="A49" s="120">
        <v>7502</v>
      </c>
      <c r="B49" s="120" t="s">
        <v>221</v>
      </c>
      <c r="C49" s="217">
        <v>7</v>
      </c>
      <c r="D49" s="217">
        <v>2.8</v>
      </c>
      <c r="E49" s="217">
        <v>21.94</v>
      </c>
      <c r="F49" s="217">
        <v>37.17</v>
      </c>
      <c r="G49" s="217">
        <v>2.4</v>
      </c>
      <c r="H49" s="217">
        <v>71.31</v>
      </c>
      <c r="I49" s="29"/>
      <c r="J49" s="29"/>
    </row>
    <row r="50" spans="1:10">
      <c r="A50" s="29">
        <v>7505</v>
      </c>
      <c r="B50" s="29" t="s">
        <v>222</v>
      </c>
      <c r="C50" s="218">
        <v>0</v>
      </c>
      <c r="D50" s="218">
        <v>0</v>
      </c>
      <c r="E50" s="218">
        <v>0</v>
      </c>
      <c r="F50" s="218">
        <v>1.2</v>
      </c>
      <c r="G50" s="218">
        <v>0</v>
      </c>
      <c r="H50" s="218">
        <v>1.2</v>
      </c>
      <c r="I50" s="29"/>
      <c r="J50" s="29"/>
    </row>
    <row r="51" spans="1:10">
      <c r="A51" s="137">
        <v>7509</v>
      </c>
      <c r="B51" s="120" t="s">
        <v>223</v>
      </c>
      <c r="C51" s="217">
        <v>0</v>
      </c>
      <c r="D51" s="217">
        <v>0</v>
      </c>
      <c r="E51" s="217">
        <v>2</v>
      </c>
      <c r="F51" s="217">
        <v>4</v>
      </c>
      <c r="G51" s="217">
        <v>1</v>
      </c>
      <c r="H51" s="217">
        <v>7</v>
      </c>
      <c r="I51" s="29"/>
      <c r="J51" s="29"/>
    </row>
    <row r="52" spans="1:10">
      <c r="A52" s="29">
        <v>7617</v>
      </c>
      <c r="B52" s="29" t="s">
        <v>225</v>
      </c>
      <c r="C52" s="218">
        <v>1.45</v>
      </c>
      <c r="D52" s="218">
        <v>1.675</v>
      </c>
      <c r="E52" s="218">
        <v>19.71</v>
      </c>
      <c r="F52" s="218">
        <v>23.334299999999999</v>
      </c>
      <c r="G52" s="218">
        <v>3</v>
      </c>
      <c r="H52" s="218">
        <v>49.1693</v>
      </c>
      <c r="I52" s="29"/>
      <c r="J52" s="29"/>
    </row>
    <row r="53" spans="1:10">
      <c r="A53" s="120">
        <v>7620</v>
      </c>
      <c r="B53" s="120" t="s">
        <v>226</v>
      </c>
      <c r="C53" s="217">
        <v>53.4</v>
      </c>
      <c r="D53" s="217">
        <v>27.000000000000004</v>
      </c>
      <c r="E53" s="217">
        <v>113</v>
      </c>
      <c r="F53" s="217">
        <v>75.900000000000006</v>
      </c>
      <c r="G53" s="217">
        <v>3</v>
      </c>
      <c r="H53" s="217">
        <v>272.3</v>
      </c>
      <c r="I53" s="29"/>
      <c r="J53" s="29"/>
    </row>
    <row r="54" spans="1:10">
      <c r="A54" s="29">
        <v>7708</v>
      </c>
      <c r="B54" s="29" t="s">
        <v>227</v>
      </c>
      <c r="C54" s="218">
        <v>15.08</v>
      </c>
      <c r="D54" s="218">
        <v>17.89</v>
      </c>
      <c r="E54" s="218">
        <v>46.43</v>
      </c>
      <c r="F54" s="218">
        <v>68.28</v>
      </c>
      <c r="G54" s="218">
        <v>0</v>
      </c>
      <c r="H54" s="218">
        <v>147.68</v>
      </c>
      <c r="I54" s="29"/>
      <c r="J54" s="29"/>
    </row>
    <row r="55" spans="1:10">
      <c r="A55" s="137">
        <v>8000</v>
      </c>
      <c r="B55" s="120" t="s">
        <v>228</v>
      </c>
      <c r="C55" s="217">
        <v>132.9</v>
      </c>
      <c r="D55" s="217">
        <v>14.700000000000001</v>
      </c>
      <c r="E55" s="217">
        <v>78.100000000000009</v>
      </c>
      <c r="F55" s="217">
        <v>61.9</v>
      </c>
      <c r="G55" s="217">
        <v>5.5</v>
      </c>
      <c r="H55" s="217">
        <v>293.09999999999997</v>
      </c>
      <c r="I55" s="29"/>
      <c r="J55" s="29"/>
    </row>
    <row r="56" spans="1:10">
      <c r="A56" s="29">
        <v>8200</v>
      </c>
      <c r="B56" s="29" t="s">
        <v>229</v>
      </c>
      <c r="C56" s="218">
        <v>189.3</v>
      </c>
      <c r="D56" s="218">
        <v>61</v>
      </c>
      <c r="E56" s="218">
        <v>183.8</v>
      </c>
      <c r="F56" s="218">
        <v>113.1</v>
      </c>
      <c r="G56" s="218">
        <v>13.8</v>
      </c>
      <c r="H56" s="218">
        <v>561</v>
      </c>
      <c r="I56" s="29"/>
      <c r="J56" s="29"/>
    </row>
    <row r="57" spans="1:10">
      <c r="A57" s="120">
        <v>8508</v>
      </c>
      <c r="B57" s="120" t="s">
        <v>230</v>
      </c>
      <c r="C57" s="217">
        <v>12.9</v>
      </c>
      <c r="D57" s="217">
        <v>2.7</v>
      </c>
      <c r="E57" s="217">
        <v>17.899999999999999</v>
      </c>
      <c r="F57" s="217">
        <v>4.2</v>
      </c>
      <c r="G57" s="217">
        <v>1</v>
      </c>
      <c r="H57" s="217">
        <v>38.700000000000003</v>
      </c>
      <c r="I57" s="29"/>
      <c r="J57" s="29"/>
    </row>
    <row r="58" spans="1:10">
      <c r="A58" s="29">
        <v>8509</v>
      </c>
      <c r="B58" s="29" t="s">
        <v>231</v>
      </c>
      <c r="C58" s="218">
        <v>2.8000000000000003</v>
      </c>
      <c r="D58" s="218">
        <v>1</v>
      </c>
      <c r="E58" s="218">
        <v>12</v>
      </c>
      <c r="F58" s="218">
        <v>16</v>
      </c>
      <c r="G58" s="218">
        <v>0</v>
      </c>
      <c r="H58" s="218">
        <v>31.8</v>
      </c>
      <c r="I58" s="29"/>
      <c r="J58" s="29"/>
    </row>
    <row r="59" spans="1:10">
      <c r="A59" s="137">
        <v>8610</v>
      </c>
      <c r="B59" s="120" t="s">
        <v>232</v>
      </c>
      <c r="C59" s="217">
        <v>1.28</v>
      </c>
      <c r="D59" s="217">
        <v>0</v>
      </c>
      <c r="E59" s="217">
        <v>0</v>
      </c>
      <c r="F59" s="217">
        <v>0</v>
      </c>
      <c r="G59" s="217">
        <v>0</v>
      </c>
      <c r="H59" s="217">
        <v>1.28</v>
      </c>
      <c r="I59" s="29"/>
      <c r="J59" s="29"/>
    </row>
    <row r="60" spans="1:10">
      <c r="A60" s="29">
        <v>8613</v>
      </c>
      <c r="B60" s="29" t="s">
        <v>233</v>
      </c>
      <c r="C60" s="218">
        <v>57.3</v>
      </c>
      <c r="D60" s="218">
        <v>5.38</v>
      </c>
      <c r="E60" s="218">
        <v>39.76</v>
      </c>
      <c r="F60" s="218">
        <v>4.6500000000000004</v>
      </c>
      <c r="G60" s="218">
        <v>2.1</v>
      </c>
      <c r="H60" s="218">
        <v>109.19</v>
      </c>
      <c r="I60" s="29"/>
      <c r="J60" s="29"/>
    </row>
    <row r="61" spans="1:10">
      <c r="A61" s="120">
        <v>8614</v>
      </c>
      <c r="B61" s="120" t="s">
        <v>234</v>
      </c>
      <c r="C61" s="217">
        <v>50.199999999999996</v>
      </c>
      <c r="D61" s="217">
        <v>5.8</v>
      </c>
      <c r="E61" s="217">
        <v>42</v>
      </c>
      <c r="F61" s="217">
        <v>14.35</v>
      </c>
      <c r="G61" s="217">
        <v>2</v>
      </c>
      <c r="H61" s="217">
        <v>114.35</v>
      </c>
      <c r="I61" s="29"/>
      <c r="J61" s="29"/>
    </row>
    <row r="62" spans="1:10">
      <c r="A62" s="29">
        <v>8710</v>
      </c>
      <c r="B62" s="29" t="s">
        <v>235</v>
      </c>
      <c r="C62" s="218">
        <v>22.7</v>
      </c>
      <c r="D62" s="218">
        <v>3.1</v>
      </c>
      <c r="E62" s="218">
        <v>21.8</v>
      </c>
      <c r="F62" s="218">
        <v>22.6</v>
      </c>
      <c r="G62" s="218">
        <v>1</v>
      </c>
      <c r="H62" s="218">
        <v>71.2</v>
      </c>
      <c r="I62" s="29"/>
      <c r="J62" s="29"/>
    </row>
    <row r="63" spans="1:10">
      <c r="A63" s="137">
        <v>8716</v>
      </c>
      <c r="B63" s="120" t="s">
        <v>236</v>
      </c>
      <c r="C63" s="217">
        <v>134.30000000000001</v>
      </c>
      <c r="D63" s="217">
        <v>15.1</v>
      </c>
      <c r="E63" s="217">
        <v>70.199999999999989</v>
      </c>
      <c r="F63" s="217">
        <v>0</v>
      </c>
      <c r="G63" s="217">
        <v>1.5</v>
      </c>
      <c r="H63" s="217">
        <v>221.1</v>
      </c>
      <c r="I63" s="29"/>
      <c r="J63" s="29"/>
    </row>
    <row r="64" spans="1:10">
      <c r="A64" s="29">
        <v>8717</v>
      </c>
      <c r="B64" s="29" t="s">
        <v>237</v>
      </c>
      <c r="C64" s="218">
        <v>98.35</v>
      </c>
      <c r="D64" s="218">
        <v>6</v>
      </c>
      <c r="E64" s="218">
        <v>44.7</v>
      </c>
      <c r="F64" s="218">
        <v>3.4</v>
      </c>
      <c r="G64" s="218">
        <v>1.5</v>
      </c>
      <c r="H64" s="218">
        <v>153.95000000000002</v>
      </c>
      <c r="I64" s="29"/>
      <c r="J64" s="29"/>
    </row>
    <row r="65" spans="1:10">
      <c r="A65" s="120">
        <v>8719</v>
      </c>
      <c r="B65" s="120" t="s">
        <v>238</v>
      </c>
      <c r="C65" s="217">
        <v>14.15</v>
      </c>
      <c r="D65" s="217">
        <v>0.75</v>
      </c>
      <c r="E65" s="217">
        <v>11.760000000000002</v>
      </c>
      <c r="F65" s="217">
        <v>10.19</v>
      </c>
      <c r="G65" s="217">
        <v>0</v>
      </c>
      <c r="H65" s="217">
        <v>36.85</v>
      </c>
      <c r="I65" s="29"/>
      <c r="J65" s="29"/>
    </row>
    <row r="66" spans="1:10">
      <c r="A66" s="29">
        <v>8721</v>
      </c>
      <c r="B66" s="29" t="s">
        <v>240</v>
      </c>
      <c r="C66" s="218">
        <v>30</v>
      </c>
      <c r="D66" s="218">
        <v>5.75</v>
      </c>
      <c r="E66" s="218">
        <v>32.92</v>
      </c>
      <c r="F66" s="218">
        <v>3.36</v>
      </c>
      <c r="G66" s="218">
        <v>0</v>
      </c>
      <c r="H66" s="218">
        <v>72.03</v>
      </c>
      <c r="I66" s="29"/>
      <c r="J66" s="29"/>
    </row>
    <row r="67" spans="1:10">
      <c r="A67" s="137">
        <v>8722</v>
      </c>
      <c r="B67" s="120" t="s">
        <v>241</v>
      </c>
      <c r="C67" s="217">
        <v>20</v>
      </c>
      <c r="D67" s="217">
        <v>4</v>
      </c>
      <c r="E67" s="217">
        <v>24</v>
      </c>
      <c r="F67" s="217">
        <v>8</v>
      </c>
      <c r="G67" s="217">
        <v>2</v>
      </c>
      <c r="H67" s="217">
        <v>58</v>
      </c>
      <c r="I67" s="29"/>
      <c r="J67" s="29"/>
    </row>
    <row r="68" spans="1:10">
      <c r="A68" s="29"/>
      <c r="B68" s="29" t="s">
        <v>674</v>
      </c>
      <c r="C68" s="218">
        <v>157.97500000000002</v>
      </c>
      <c r="D68" s="218">
        <v>73.324799999999982</v>
      </c>
      <c r="E68" s="218">
        <v>36.9452</v>
      </c>
      <c r="F68" s="218">
        <v>146.52500000000001</v>
      </c>
      <c r="G68" s="218">
        <v>33.450000000000003</v>
      </c>
      <c r="H68" s="218">
        <v>448.21999999999997</v>
      </c>
      <c r="I68" s="29"/>
      <c r="J68" s="29"/>
    </row>
    <row r="69" spans="1:10">
      <c r="I69" s="29"/>
      <c r="J69" s="29"/>
    </row>
    <row r="70" spans="1:10">
      <c r="A70" s="29"/>
      <c r="B70" s="29"/>
      <c r="C70" s="219">
        <f>SUM(C7:C68)</f>
        <v>7568.7707000000009</v>
      </c>
      <c r="D70" s="219">
        <f t="shared" ref="D70:H70" si="0">SUM(D7:D68)</f>
        <v>2077.1697999999997</v>
      </c>
      <c r="E70" s="219">
        <f t="shared" si="0"/>
        <v>6999.922700000001</v>
      </c>
      <c r="F70" s="219">
        <f t="shared" si="0"/>
        <v>4659.1592999999984</v>
      </c>
      <c r="G70" s="219">
        <f t="shared" si="0"/>
        <v>677.53</v>
      </c>
      <c r="H70" s="219">
        <f t="shared" si="0"/>
        <v>21982.552500000002</v>
      </c>
      <c r="I70" s="29"/>
      <c r="J70" s="29"/>
    </row>
    <row r="71" spans="1:10">
      <c r="A71" s="29"/>
      <c r="B71" s="29"/>
      <c r="C71" s="218"/>
      <c r="D71" s="218"/>
      <c r="E71" s="218"/>
      <c r="F71" s="218"/>
      <c r="G71" s="218"/>
      <c r="H71" s="218"/>
      <c r="I71" s="29"/>
      <c r="J71" s="29"/>
    </row>
    <row r="72" spans="1:10">
      <c r="A72" s="29"/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29"/>
      <c r="B73" s="29"/>
      <c r="C73" s="29"/>
      <c r="D73" s="29"/>
      <c r="E73" s="29"/>
      <c r="F73" s="29"/>
      <c r="G73" s="29"/>
      <c r="H73" s="29"/>
      <c r="I73" s="29"/>
      <c r="J73" s="29"/>
    </row>
  </sheetData>
  <hyperlinks>
    <hyperlink ref="B1" location="Efnisyfirlit!A1" display="Efnisyfirlit" xr:uid="{E2D152B4-434D-4DC5-AAA5-8FEE2279F79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8C1C-CB51-4C32-B56B-590E146FEFD1}">
  <dimension ref="A1:N414"/>
  <sheetViews>
    <sheetView workbookViewId="0">
      <selection activeCell="D1" sqref="D1"/>
    </sheetView>
  </sheetViews>
  <sheetFormatPr defaultRowHeight="14.4"/>
  <cols>
    <col min="1" max="1" width="1.6640625" customWidth="1"/>
    <col min="2" max="2" width="7.6640625" hidden="1" customWidth="1"/>
    <col min="3" max="3" width="2.33203125" customWidth="1"/>
    <col min="4" max="4" width="24.6640625" customWidth="1"/>
    <col min="5" max="5" width="7.6640625" customWidth="1"/>
    <col min="6" max="8" width="11.109375" hidden="1" customWidth="1"/>
    <col min="9" max="9" width="12.33203125" customWidth="1"/>
    <col min="11" max="11" width="11.6640625" customWidth="1"/>
    <col min="12" max="12" width="10.88671875" customWidth="1"/>
    <col min="13" max="13" width="10.6640625" customWidth="1"/>
    <col min="14" max="14" width="10.109375" customWidth="1"/>
  </cols>
  <sheetData>
    <row r="1" spans="1:14">
      <c r="D1" s="298" t="s">
        <v>1290</v>
      </c>
    </row>
    <row r="2" spans="1:14" ht="15.6">
      <c r="A2" s="220" t="s">
        <v>675</v>
      </c>
      <c r="B2" s="29"/>
      <c r="C2" s="2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>
      <c r="A3" s="29"/>
      <c r="B3" s="29"/>
      <c r="C3" s="2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>
      <c r="A4" s="29"/>
      <c r="B4" s="29"/>
      <c r="C4" s="29"/>
      <c r="D4" s="221"/>
      <c r="E4" s="222"/>
      <c r="F4" s="33"/>
      <c r="G4" s="33"/>
      <c r="H4" s="33"/>
      <c r="I4" s="223" t="s">
        <v>676</v>
      </c>
      <c r="J4" s="222"/>
      <c r="K4" s="223" t="s">
        <v>677</v>
      </c>
      <c r="L4" s="223" t="s">
        <v>677</v>
      </c>
      <c r="M4" s="223" t="s">
        <v>677</v>
      </c>
      <c r="N4" s="222"/>
    </row>
    <row r="5" spans="1:14">
      <c r="A5" s="29"/>
      <c r="B5" s="29"/>
      <c r="C5" s="29"/>
      <c r="D5" s="154"/>
      <c r="E5" s="224" t="s">
        <v>678</v>
      </c>
      <c r="F5" s="59"/>
      <c r="G5" s="59"/>
      <c r="H5" s="59"/>
      <c r="I5" s="224" t="s">
        <v>679</v>
      </c>
      <c r="J5" s="224" t="s">
        <v>680</v>
      </c>
      <c r="K5" s="224" t="s">
        <v>681</v>
      </c>
      <c r="L5" s="224" t="s">
        <v>681</v>
      </c>
      <c r="M5" s="224" t="s">
        <v>682</v>
      </c>
      <c r="N5" s="224" t="s">
        <v>677</v>
      </c>
    </row>
    <row r="6" spans="1:14">
      <c r="A6" s="29"/>
      <c r="B6" s="29"/>
      <c r="C6" s="29"/>
      <c r="D6" s="225" t="s">
        <v>683</v>
      </c>
      <c r="E6" s="226" t="s">
        <v>684</v>
      </c>
      <c r="F6" s="227" t="s">
        <v>29</v>
      </c>
      <c r="G6" s="227" t="s">
        <v>685</v>
      </c>
      <c r="H6" s="227" t="s">
        <v>686</v>
      </c>
      <c r="I6" s="226" t="s">
        <v>687</v>
      </c>
      <c r="J6" s="226" t="s">
        <v>147</v>
      </c>
      <c r="K6" s="226" t="s">
        <v>688</v>
      </c>
      <c r="L6" s="226" t="s">
        <v>689</v>
      </c>
      <c r="M6" s="226" t="s">
        <v>690</v>
      </c>
      <c r="N6" s="226" t="s">
        <v>73</v>
      </c>
    </row>
    <row r="7" spans="1:14" ht="4.95" customHeight="1">
      <c r="A7" s="228"/>
      <c r="B7" s="228"/>
      <c r="C7" s="228"/>
      <c r="D7" s="229"/>
      <c r="E7" s="229"/>
      <c r="F7" s="230"/>
      <c r="G7" s="231"/>
      <c r="H7" s="231"/>
      <c r="I7" s="231"/>
      <c r="J7" s="231"/>
      <c r="K7" s="232"/>
      <c r="L7" s="232"/>
      <c r="M7" s="232"/>
      <c r="N7" s="233"/>
    </row>
    <row r="8" spans="1:14">
      <c r="A8" s="234" t="s">
        <v>691</v>
      </c>
      <c r="B8" s="234"/>
      <c r="C8" s="234"/>
      <c r="D8" s="234"/>
      <c r="E8" s="234"/>
      <c r="F8" s="235"/>
      <c r="G8" s="236"/>
      <c r="H8" s="236"/>
      <c r="I8" s="236"/>
      <c r="J8" s="236"/>
      <c r="K8" s="237"/>
      <c r="L8" s="237"/>
      <c r="M8" s="237"/>
      <c r="N8" s="237"/>
    </row>
    <row r="9" spans="1:14">
      <c r="A9" s="238"/>
      <c r="B9" s="238" t="s">
        <v>488</v>
      </c>
      <c r="C9" s="234" t="s">
        <v>315</v>
      </c>
      <c r="D9" s="234"/>
      <c r="E9" s="234"/>
      <c r="F9" s="239"/>
      <c r="G9" s="240"/>
      <c r="H9" s="240"/>
      <c r="I9" s="240"/>
      <c r="J9" s="240"/>
      <c r="K9" s="241"/>
      <c r="L9" s="241"/>
      <c r="M9" s="241"/>
      <c r="N9" s="241"/>
    </row>
    <row r="10" spans="1:14">
      <c r="A10" s="238"/>
      <c r="B10" s="238"/>
      <c r="C10" s="238"/>
      <c r="D10" s="242" t="s">
        <v>692</v>
      </c>
      <c r="E10" s="242" t="s">
        <v>693</v>
      </c>
      <c r="F10" s="243">
        <v>36261.284</v>
      </c>
      <c r="G10" s="244">
        <v>530429.51899999997</v>
      </c>
      <c r="H10" s="244">
        <v>278877.20799999998</v>
      </c>
      <c r="I10" s="244">
        <v>809306.72699999996</v>
      </c>
      <c r="J10" s="244">
        <v>415</v>
      </c>
      <c r="K10" s="245">
        <v>42.766499999999994</v>
      </c>
      <c r="L10" s="245">
        <v>1.1629</v>
      </c>
      <c r="M10" s="245">
        <v>15.304000000000006</v>
      </c>
      <c r="N10" s="245">
        <v>59.233400000000003</v>
      </c>
    </row>
    <row r="11" spans="1:14">
      <c r="A11" s="238"/>
      <c r="B11" s="238"/>
      <c r="C11" s="238"/>
      <c r="D11" s="238" t="s">
        <v>694</v>
      </c>
      <c r="E11" s="238" t="s">
        <v>693</v>
      </c>
      <c r="F11" s="246">
        <v>48169.345000000001</v>
      </c>
      <c r="G11" s="240">
        <v>698565.56400000001</v>
      </c>
      <c r="H11" s="240">
        <v>374721.67300000001</v>
      </c>
      <c r="I11" s="240">
        <v>1073287.237</v>
      </c>
      <c r="J11" s="240">
        <v>626</v>
      </c>
      <c r="K11" s="241">
        <v>49.266800000000003</v>
      </c>
      <c r="L11" s="241">
        <v>6.2440999999999995</v>
      </c>
      <c r="M11" s="241">
        <v>35.774999999999999</v>
      </c>
      <c r="N11" s="241">
        <v>91.285899999999998</v>
      </c>
    </row>
    <row r="12" spans="1:14">
      <c r="A12" s="238"/>
      <c r="B12" s="238"/>
      <c r="C12" s="238"/>
      <c r="D12" s="242" t="s">
        <v>695</v>
      </c>
      <c r="E12" s="242" t="s">
        <v>696</v>
      </c>
      <c r="F12" s="243">
        <v>16283.425999999999</v>
      </c>
      <c r="G12" s="244">
        <v>279708.46600000001</v>
      </c>
      <c r="H12" s="244">
        <v>79559.796000000002</v>
      </c>
      <c r="I12" s="244">
        <v>359268.26199999999</v>
      </c>
      <c r="J12" s="244">
        <v>185</v>
      </c>
      <c r="K12" s="245">
        <v>18.281199999999998</v>
      </c>
      <c r="L12" s="245">
        <v>2.7662</v>
      </c>
      <c r="M12" s="245">
        <v>23.26</v>
      </c>
      <c r="N12" s="245">
        <v>44.307400000000001</v>
      </c>
    </row>
    <row r="13" spans="1:14">
      <c r="A13" s="238"/>
      <c r="B13" s="238"/>
      <c r="C13" s="238"/>
      <c r="D13" s="238" t="s">
        <v>697</v>
      </c>
      <c r="E13" s="238" t="s">
        <v>696</v>
      </c>
      <c r="F13" s="246">
        <v>40261.868999999999</v>
      </c>
      <c r="G13" s="240">
        <v>439897.49</v>
      </c>
      <c r="H13" s="240">
        <v>227815.405</v>
      </c>
      <c r="I13" s="240">
        <v>667712.89500000002</v>
      </c>
      <c r="J13" s="240">
        <v>398</v>
      </c>
      <c r="K13" s="241">
        <v>32.4</v>
      </c>
      <c r="L13" s="241">
        <v>3</v>
      </c>
      <c r="M13" s="241">
        <v>19.36</v>
      </c>
      <c r="N13" s="241">
        <v>54.76</v>
      </c>
    </row>
    <row r="14" spans="1:14">
      <c r="A14" s="238"/>
      <c r="B14" s="238"/>
      <c r="C14" s="238"/>
      <c r="D14" s="242" t="s">
        <v>698</v>
      </c>
      <c r="E14" s="242" t="s">
        <v>693</v>
      </c>
      <c r="F14" s="243">
        <v>28648.345000000001</v>
      </c>
      <c r="G14" s="244">
        <v>509250.261</v>
      </c>
      <c r="H14" s="244">
        <v>283566.17</v>
      </c>
      <c r="I14" s="244">
        <v>792816.43099999998</v>
      </c>
      <c r="J14" s="244">
        <v>401</v>
      </c>
      <c r="K14" s="245">
        <v>30.635999999999999</v>
      </c>
      <c r="L14" s="245">
        <v>11.4834</v>
      </c>
      <c r="M14" s="245">
        <v>17.669999999999995</v>
      </c>
      <c r="N14" s="245">
        <v>59.789399999999993</v>
      </c>
    </row>
    <row r="15" spans="1:14">
      <c r="A15" s="238"/>
      <c r="B15" s="238"/>
      <c r="C15" s="238"/>
      <c r="D15" s="238" t="s">
        <v>699</v>
      </c>
      <c r="E15" s="238"/>
      <c r="F15" s="246">
        <v>3582.9140000000002</v>
      </c>
      <c r="G15" s="240">
        <v>390290.734</v>
      </c>
      <c r="H15" s="240">
        <v>87965.278999999995</v>
      </c>
      <c r="I15" s="240">
        <v>478256.01299999998</v>
      </c>
      <c r="J15" s="240">
        <v>28</v>
      </c>
      <c r="K15" s="241">
        <v>25.671100000000003</v>
      </c>
      <c r="L15" s="241">
        <v>0</v>
      </c>
      <c r="M15" s="241">
        <v>6.55</v>
      </c>
      <c r="N15" s="241">
        <v>32.2211</v>
      </c>
    </row>
    <row r="16" spans="1:14">
      <c r="A16" s="238"/>
      <c r="B16" s="238"/>
      <c r="C16" s="238"/>
      <c r="D16" s="242" t="s">
        <v>700</v>
      </c>
      <c r="E16" s="242" t="s">
        <v>693</v>
      </c>
      <c r="F16" s="243">
        <v>14391.297</v>
      </c>
      <c r="G16" s="244">
        <v>385091.27</v>
      </c>
      <c r="H16" s="244">
        <v>150874.09299999999</v>
      </c>
      <c r="I16" s="244">
        <v>535965.36300000001</v>
      </c>
      <c r="J16" s="244">
        <v>285</v>
      </c>
      <c r="K16" s="245">
        <v>28.593699999999998</v>
      </c>
      <c r="L16" s="245">
        <v>2.71</v>
      </c>
      <c r="M16" s="245">
        <v>12.62</v>
      </c>
      <c r="N16" s="245">
        <v>43.923699999999997</v>
      </c>
    </row>
    <row r="17" spans="1:14">
      <c r="A17" s="238"/>
      <c r="B17" s="238"/>
      <c r="C17" s="238"/>
      <c r="D17" s="238" t="s">
        <v>701</v>
      </c>
      <c r="E17" s="238" t="s">
        <v>693</v>
      </c>
      <c r="F17" s="246">
        <v>32272.65</v>
      </c>
      <c r="G17" s="240">
        <v>570553.34499999997</v>
      </c>
      <c r="H17" s="240">
        <v>272648.674</v>
      </c>
      <c r="I17" s="240">
        <v>843202.01899999997</v>
      </c>
      <c r="J17" s="240">
        <v>325</v>
      </c>
      <c r="K17" s="241">
        <v>35.059400000000004</v>
      </c>
      <c r="L17" s="241">
        <v>7.4592999999999998</v>
      </c>
      <c r="M17" s="241">
        <v>31.222099999999998</v>
      </c>
      <c r="N17" s="241">
        <v>73.740800000000007</v>
      </c>
    </row>
    <row r="18" spans="1:14">
      <c r="A18" s="238"/>
      <c r="B18" s="238"/>
      <c r="C18" s="238"/>
      <c r="D18" s="242" t="s">
        <v>702</v>
      </c>
      <c r="E18" s="242" t="s">
        <v>693</v>
      </c>
      <c r="F18" s="243">
        <v>46269.614000000001</v>
      </c>
      <c r="G18" s="244">
        <v>668246.52800000005</v>
      </c>
      <c r="H18" s="244">
        <v>293283.53899999999</v>
      </c>
      <c r="I18" s="244">
        <v>961530.06700000004</v>
      </c>
      <c r="J18" s="244">
        <v>507</v>
      </c>
      <c r="K18" s="245">
        <v>51.062399999999997</v>
      </c>
      <c r="L18" s="245">
        <v>6.9066000000000001</v>
      </c>
      <c r="M18" s="245">
        <v>26.313299999999998</v>
      </c>
      <c r="N18" s="245">
        <v>84.282299999999992</v>
      </c>
    </row>
    <row r="19" spans="1:14">
      <c r="A19" s="238"/>
      <c r="B19" s="238"/>
      <c r="C19" s="238"/>
      <c r="D19" s="238" t="s">
        <v>703</v>
      </c>
      <c r="E19" s="238" t="s">
        <v>696</v>
      </c>
      <c r="F19" s="246">
        <v>30007.133999999998</v>
      </c>
      <c r="G19" s="240">
        <v>384198.69799999997</v>
      </c>
      <c r="H19" s="240">
        <v>165703.215</v>
      </c>
      <c r="I19" s="240">
        <v>549901.91299999994</v>
      </c>
      <c r="J19" s="240">
        <v>357</v>
      </c>
      <c r="K19" s="241">
        <v>31.06</v>
      </c>
      <c r="L19" s="241">
        <v>2.56</v>
      </c>
      <c r="M19" s="241">
        <v>9.57</v>
      </c>
      <c r="N19" s="241">
        <v>43.19</v>
      </c>
    </row>
    <row r="20" spans="1:14">
      <c r="A20" s="238"/>
      <c r="B20" s="238"/>
      <c r="C20" s="238"/>
      <c r="D20" s="242" t="s">
        <v>704</v>
      </c>
      <c r="E20" s="242" t="s">
        <v>696</v>
      </c>
      <c r="F20" s="243">
        <v>41315.339</v>
      </c>
      <c r="G20" s="244">
        <v>408561.73700000002</v>
      </c>
      <c r="H20" s="244">
        <v>177269.29199999999</v>
      </c>
      <c r="I20" s="244">
        <v>585831.02899999998</v>
      </c>
      <c r="J20" s="244">
        <v>345</v>
      </c>
      <c r="K20" s="245">
        <v>29.05</v>
      </c>
      <c r="L20" s="245">
        <v>2.0990000000000002</v>
      </c>
      <c r="M20" s="245">
        <v>14.96</v>
      </c>
      <c r="N20" s="245">
        <v>46.109000000000002</v>
      </c>
    </row>
    <row r="21" spans="1:14">
      <c r="A21" s="238"/>
      <c r="B21" s="238"/>
      <c r="C21" s="238"/>
      <c r="D21" s="238" t="s">
        <v>705</v>
      </c>
      <c r="E21" s="238" t="s">
        <v>706</v>
      </c>
      <c r="F21" s="246">
        <v>51684.966</v>
      </c>
      <c r="G21" s="240">
        <v>556695.79799999995</v>
      </c>
      <c r="H21" s="240">
        <v>281626.408</v>
      </c>
      <c r="I21" s="240">
        <v>838322.20600000001</v>
      </c>
      <c r="J21" s="240">
        <v>575</v>
      </c>
      <c r="K21" s="241">
        <v>36.951599999999999</v>
      </c>
      <c r="L21" s="241">
        <v>8.7560000000000002</v>
      </c>
      <c r="M21" s="241">
        <v>23.425000000000001</v>
      </c>
      <c r="N21" s="241">
        <v>69.132599999999996</v>
      </c>
    </row>
    <row r="22" spans="1:14">
      <c r="A22" s="238"/>
      <c r="B22" s="238"/>
      <c r="C22" s="238"/>
      <c r="D22" s="242" t="s">
        <v>707</v>
      </c>
      <c r="E22" s="242" t="s">
        <v>696</v>
      </c>
      <c r="F22" s="243">
        <v>25829.902999999998</v>
      </c>
      <c r="G22" s="244">
        <v>253009.179</v>
      </c>
      <c r="H22" s="244">
        <v>175797.22899999999</v>
      </c>
      <c r="I22" s="244">
        <v>428806.408</v>
      </c>
      <c r="J22" s="244">
        <v>170</v>
      </c>
      <c r="K22" s="245">
        <v>20.239999999999998</v>
      </c>
      <c r="L22" s="245">
        <v>0</v>
      </c>
      <c r="M22" s="245">
        <v>10.31</v>
      </c>
      <c r="N22" s="245">
        <v>30.549999999999997</v>
      </c>
    </row>
    <row r="23" spans="1:14">
      <c r="A23" s="238"/>
      <c r="B23" s="238"/>
      <c r="C23" s="238"/>
      <c r="D23" s="238" t="s">
        <v>708</v>
      </c>
      <c r="E23" s="238" t="s">
        <v>693</v>
      </c>
      <c r="F23" s="246">
        <v>43590.879000000001</v>
      </c>
      <c r="G23" s="240">
        <v>734715.26399999997</v>
      </c>
      <c r="H23" s="240">
        <v>360318.01799999998</v>
      </c>
      <c r="I23" s="240">
        <v>1095033.2819999999</v>
      </c>
      <c r="J23" s="240">
        <v>521</v>
      </c>
      <c r="K23" s="241">
        <v>57.906099999999995</v>
      </c>
      <c r="L23" s="241">
        <v>3.4951999999999996</v>
      </c>
      <c r="M23" s="241">
        <v>26.219100000000008</v>
      </c>
      <c r="N23" s="241">
        <v>87.620400000000004</v>
      </c>
    </row>
    <row r="24" spans="1:14">
      <c r="A24" s="238"/>
      <c r="B24" s="238"/>
      <c r="C24" s="238"/>
      <c r="D24" s="242" t="s">
        <v>709</v>
      </c>
      <c r="E24" s="242" t="s">
        <v>693</v>
      </c>
      <c r="F24" s="243">
        <v>38475.232000000004</v>
      </c>
      <c r="G24" s="244">
        <v>491728.027</v>
      </c>
      <c r="H24" s="244">
        <v>187193.37599999999</v>
      </c>
      <c r="I24" s="244">
        <v>678921.40299999993</v>
      </c>
      <c r="J24" s="244">
        <v>451</v>
      </c>
      <c r="K24" s="245">
        <v>38.500700000000002</v>
      </c>
      <c r="L24" s="245">
        <v>0</v>
      </c>
      <c r="M24" s="245">
        <v>20.112499999999997</v>
      </c>
      <c r="N24" s="245">
        <v>58.613199999999999</v>
      </c>
    </row>
    <row r="25" spans="1:14">
      <c r="A25" s="238"/>
      <c r="B25" s="238"/>
      <c r="C25" s="238"/>
      <c r="D25" s="238" t="s">
        <v>710</v>
      </c>
      <c r="E25" s="238" t="s">
        <v>693</v>
      </c>
      <c r="F25" s="246">
        <v>41707.741000000002</v>
      </c>
      <c r="G25" s="240">
        <v>685254.81799999997</v>
      </c>
      <c r="H25" s="240">
        <v>290525.75900000002</v>
      </c>
      <c r="I25" s="240">
        <v>975780.57700000005</v>
      </c>
      <c r="J25" s="240">
        <v>485</v>
      </c>
      <c r="K25" s="241">
        <v>55.147500000000001</v>
      </c>
      <c r="L25" s="241">
        <v>2.9594</v>
      </c>
      <c r="M25" s="241">
        <v>20.887600000000003</v>
      </c>
      <c r="N25" s="241">
        <v>78.994500000000002</v>
      </c>
    </row>
    <row r="26" spans="1:14">
      <c r="A26" s="238"/>
      <c r="B26" s="238"/>
      <c r="C26" s="238"/>
      <c r="D26" s="242" t="s">
        <v>711</v>
      </c>
      <c r="E26" s="242" t="s">
        <v>693</v>
      </c>
      <c r="F26" s="243">
        <v>34871.99</v>
      </c>
      <c r="G26" s="244">
        <v>547008.15599999996</v>
      </c>
      <c r="H26" s="244">
        <v>282906.23599999998</v>
      </c>
      <c r="I26" s="244">
        <v>829914.39199999999</v>
      </c>
      <c r="J26" s="244">
        <v>520</v>
      </c>
      <c r="K26" s="245">
        <v>36.099400000000003</v>
      </c>
      <c r="L26" s="245">
        <v>8.7203999999999997</v>
      </c>
      <c r="M26" s="245">
        <v>19.155999999999999</v>
      </c>
      <c r="N26" s="245">
        <v>63.9758</v>
      </c>
    </row>
    <row r="27" spans="1:14">
      <c r="A27" s="238"/>
      <c r="B27" s="238"/>
      <c r="C27" s="238"/>
      <c r="D27" s="238" t="s">
        <v>712</v>
      </c>
      <c r="E27" s="238" t="s">
        <v>696</v>
      </c>
      <c r="F27" s="246">
        <v>19398.031999999999</v>
      </c>
      <c r="G27" s="240">
        <v>236495.538</v>
      </c>
      <c r="H27" s="240">
        <v>178423.74400000001</v>
      </c>
      <c r="I27" s="240">
        <v>414919.28200000001</v>
      </c>
      <c r="J27" s="240">
        <v>165</v>
      </c>
      <c r="K27" s="241">
        <v>16.62</v>
      </c>
      <c r="L27" s="241">
        <v>1.46</v>
      </c>
      <c r="M27" s="241">
        <v>10.17</v>
      </c>
      <c r="N27" s="241">
        <v>28.25</v>
      </c>
    </row>
    <row r="28" spans="1:14">
      <c r="A28" s="238"/>
      <c r="B28" s="238"/>
      <c r="C28" s="238"/>
      <c r="D28" s="242" t="s">
        <v>713</v>
      </c>
      <c r="E28" s="242" t="s">
        <v>693</v>
      </c>
      <c r="F28" s="243">
        <v>39139.114999999998</v>
      </c>
      <c r="G28" s="244">
        <v>473815.94199999998</v>
      </c>
      <c r="H28" s="244">
        <v>243506.08100000001</v>
      </c>
      <c r="I28" s="244">
        <v>717322.02300000004</v>
      </c>
      <c r="J28" s="244">
        <v>391</v>
      </c>
      <c r="K28" s="245">
        <v>36.206800000000001</v>
      </c>
      <c r="L28" s="245">
        <v>0.2</v>
      </c>
      <c r="M28" s="245">
        <v>18.073800000000006</v>
      </c>
      <c r="N28" s="245">
        <v>54.48060000000001</v>
      </c>
    </row>
    <row r="29" spans="1:14">
      <c r="A29" s="238"/>
      <c r="B29" s="238"/>
      <c r="C29" s="238"/>
      <c r="D29" s="238" t="s">
        <v>714</v>
      </c>
      <c r="E29" s="238" t="s">
        <v>693</v>
      </c>
      <c r="F29" s="246">
        <v>31144.674999999999</v>
      </c>
      <c r="G29" s="240">
        <v>465146.75300000003</v>
      </c>
      <c r="H29" s="240">
        <v>283504.82</v>
      </c>
      <c r="I29" s="240">
        <v>748651.57300000009</v>
      </c>
      <c r="J29" s="240">
        <v>358</v>
      </c>
      <c r="K29" s="241">
        <v>40.890999999999998</v>
      </c>
      <c r="L29" s="241">
        <v>0</v>
      </c>
      <c r="M29" s="241">
        <v>8.1550000000000047</v>
      </c>
      <c r="N29" s="241">
        <v>49.046000000000006</v>
      </c>
    </row>
    <row r="30" spans="1:14">
      <c r="A30" s="238"/>
      <c r="B30" s="238"/>
      <c r="C30" s="238"/>
      <c r="D30" s="242" t="s">
        <v>715</v>
      </c>
      <c r="E30" s="242"/>
      <c r="F30" s="243">
        <v>14260.66</v>
      </c>
      <c r="G30" s="244">
        <v>964292.03399999999</v>
      </c>
      <c r="H30" s="244">
        <v>177019.60699999999</v>
      </c>
      <c r="I30" s="244">
        <v>1141311.6410000001</v>
      </c>
      <c r="J30" s="244">
        <v>119</v>
      </c>
      <c r="K30" s="245">
        <v>45.580799999999996</v>
      </c>
      <c r="L30" s="245">
        <v>2</v>
      </c>
      <c r="M30" s="245">
        <v>75.313999999999993</v>
      </c>
      <c r="N30" s="245">
        <v>122.89479999999999</v>
      </c>
    </row>
    <row r="31" spans="1:14">
      <c r="A31" s="238"/>
      <c r="B31" s="238"/>
      <c r="C31" s="238"/>
      <c r="D31" s="238" t="s">
        <v>716</v>
      </c>
      <c r="E31" s="238" t="s">
        <v>693</v>
      </c>
      <c r="F31" s="246">
        <v>16498.772000000001</v>
      </c>
      <c r="G31" s="240">
        <v>207651.45600000001</v>
      </c>
      <c r="H31" s="240">
        <v>148015.18400000001</v>
      </c>
      <c r="I31" s="240">
        <v>355666.64</v>
      </c>
      <c r="J31" s="240">
        <v>125</v>
      </c>
      <c r="K31" s="241">
        <v>12.7172</v>
      </c>
      <c r="L31" s="241">
        <v>2.0918999999999999</v>
      </c>
      <c r="M31" s="241">
        <v>13.939999999999998</v>
      </c>
      <c r="N31" s="241">
        <v>28.749099999999999</v>
      </c>
    </row>
    <row r="32" spans="1:14">
      <c r="A32" s="238"/>
      <c r="B32" s="238"/>
      <c r="C32" s="238"/>
      <c r="D32" s="242" t="s">
        <v>717</v>
      </c>
      <c r="E32" s="242" t="s">
        <v>693</v>
      </c>
      <c r="F32" s="243">
        <v>70057.214000000007</v>
      </c>
      <c r="G32" s="244">
        <v>797220.69900000002</v>
      </c>
      <c r="H32" s="244">
        <v>336821.01799999998</v>
      </c>
      <c r="I32" s="244">
        <v>1134041.7169999999</v>
      </c>
      <c r="J32" s="244">
        <v>682</v>
      </c>
      <c r="K32" s="245">
        <v>59.433700000000002</v>
      </c>
      <c r="L32" s="245">
        <v>6.7269000000000005</v>
      </c>
      <c r="M32" s="245">
        <v>25.876599999999989</v>
      </c>
      <c r="N32" s="245">
        <v>92.037199999999984</v>
      </c>
    </row>
    <row r="33" spans="1:14">
      <c r="A33" s="238"/>
      <c r="B33" s="238"/>
      <c r="C33" s="238"/>
      <c r="D33" s="238" t="s">
        <v>718</v>
      </c>
      <c r="E33" s="238" t="s">
        <v>719</v>
      </c>
      <c r="F33" s="246">
        <v>35428.699999999997</v>
      </c>
      <c r="G33" s="240">
        <v>405982.34</v>
      </c>
      <c r="H33" s="240">
        <v>206453.43400000001</v>
      </c>
      <c r="I33" s="240">
        <v>612435.77399999998</v>
      </c>
      <c r="J33" s="240">
        <v>326</v>
      </c>
      <c r="K33" s="241">
        <v>32.8855</v>
      </c>
      <c r="L33" s="241">
        <v>0.38</v>
      </c>
      <c r="M33" s="241">
        <v>9.8173999999999975</v>
      </c>
      <c r="N33" s="241">
        <v>43.082900000000002</v>
      </c>
    </row>
    <row r="34" spans="1:14">
      <c r="A34" s="238"/>
      <c r="B34" s="238"/>
      <c r="C34" s="238"/>
      <c r="D34" s="242" t="s">
        <v>720</v>
      </c>
      <c r="E34" s="242" t="s">
        <v>721</v>
      </c>
      <c r="F34" s="243">
        <v>62424.764999999999</v>
      </c>
      <c r="G34" s="244">
        <v>597713.80500000005</v>
      </c>
      <c r="H34" s="244">
        <v>267793.31199999998</v>
      </c>
      <c r="I34" s="244">
        <v>865507.11700000009</v>
      </c>
      <c r="J34" s="244">
        <v>547</v>
      </c>
      <c r="K34" s="245">
        <v>49.99</v>
      </c>
      <c r="L34" s="245">
        <v>1.6</v>
      </c>
      <c r="M34" s="245">
        <v>20.99</v>
      </c>
      <c r="N34" s="245">
        <v>72.58</v>
      </c>
    </row>
    <row r="35" spans="1:14">
      <c r="A35" s="238"/>
      <c r="B35" s="238"/>
      <c r="C35" s="238"/>
      <c r="D35" s="238" t="s">
        <v>722</v>
      </c>
      <c r="E35" s="238" t="s">
        <v>696</v>
      </c>
      <c r="F35" s="246">
        <v>48648.552000000003</v>
      </c>
      <c r="G35" s="240">
        <v>664132.06299999997</v>
      </c>
      <c r="H35" s="240">
        <v>251680.46</v>
      </c>
      <c r="I35" s="240">
        <v>915812.52299999993</v>
      </c>
      <c r="J35" s="240">
        <v>592</v>
      </c>
      <c r="K35" s="241">
        <v>53.9193</v>
      </c>
      <c r="L35" s="241">
        <v>3.6541000000000001</v>
      </c>
      <c r="M35" s="241">
        <v>19.715</v>
      </c>
      <c r="N35" s="241">
        <v>77.288399999999996</v>
      </c>
    </row>
    <row r="36" spans="1:14">
      <c r="A36" s="238"/>
      <c r="B36" s="238"/>
      <c r="C36" s="238"/>
      <c r="D36" s="242" t="s">
        <v>723</v>
      </c>
      <c r="E36" s="242" t="s">
        <v>693</v>
      </c>
      <c r="F36" s="243">
        <v>50291.347999999998</v>
      </c>
      <c r="G36" s="244">
        <v>707311.10800000001</v>
      </c>
      <c r="H36" s="244">
        <v>418489.44099999999</v>
      </c>
      <c r="I36" s="244">
        <v>1125800.5490000001</v>
      </c>
      <c r="J36" s="244">
        <v>607</v>
      </c>
      <c r="K36" s="245">
        <v>51.21</v>
      </c>
      <c r="L36" s="245">
        <v>0</v>
      </c>
      <c r="M36" s="245">
        <v>38.43</v>
      </c>
      <c r="N36" s="245">
        <v>89.64</v>
      </c>
    </row>
    <row r="37" spans="1:14">
      <c r="A37" s="238"/>
      <c r="B37" s="238"/>
      <c r="C37" s="238"/>
      <c r="D37" s="238" t="s">
        <v>724</v>
      </c>
      <c r="E37" s="238" t="s">
        <v>706</v>
      </c>
      <c r="F37" s="246">
        <v>30854.59</v>
      </c>
      <c r="G37" s="240">
        <v>408790.06699999998</v>
      </c>
      <c r="H37" s="240">
        <v>198122.00399999999</v>
      </c>
      <c r="I37" s="240">
        <v>606912.071</v>
      </c>
      <c r="J37" s="240">
        <v>391</v>
      </c>
      <c r="K37" s="241">
        <v>28.41</v>
      </c>
      <c r="L37" s="241">
        <v>0</v>
      </c>
      <c r="M37" s="241">
        <v>11.15</v>
      </c>
      <c r="N37" s="241">
        <v>39.56</v>
      </c>
    </row>
    <row r="38" spans="1:14">
      <c r="A38" s="238"/>
      <c r="B38" s="238"/>
      <c r="C38" s="238"/>
      <c r="D38" s="242" t="s">
        <v>725</v>
      </c>
      <c r="E38" s="242" t="s">
        <v>693</v>
      </c>
      <c r="F38" s="243">
        <v>37204.127</v>
      </c>
      <c r="G38" s="244">
        <v>606868.56099999999</v>
      </c>
      <c r="H38" s="244">
        <v>281714.565</v>
      </c>
      <c r="I38" s="244">
        <v>888583.12599999993</v>
      </c>
      <c r="J38" s="244">
        <v>511</v>
      </c>
      <c r="K38" s="245">
        <v>45.901299999999999</v>
      </c>
      <c r="L38" s="245">
        <v>1</v>
      </c>
      <c r="M38" s="245">
        <v>23.397600000000001</v>
      </c>
      <c r="N38" s="245">
        <v>70.298900000000003</v>
      </c>
    </row>
    <row r="39" spans="1:14">
      <c r="A39" s="238"/>
      <c r="B39" s="238"/>
      <c r="C39" s="238"/>
      <c r="D39" s="238" t="s">
        <v>726</v>
      </c>
      <c r="E39" s="238" t="s">
        <v>696</v>
      </c>
      <c r="F39" s="246">
        <v>23834.202000000001</v>
      </c>
      <c r="G39" s="240">
        <v>301888.51500000001</v>
      </c>
      <c r="H39" s="240">
        <v>180591.30799999999</v>
      </c>
      <c r="I39" s="240">
        <v>482479.82299999997</v>
      </c>
      <c r="J39" s="240">
        <v>206</v>
      </c>
      <c r="K39" s="241">
        <v>20.0655</v>
      </c>
      <c r="L39" s="241">
        <v>3.1272000000000002</v>
      </c>
      <c r="M39" s="241">
        <v>11.750000000000002</v>
      </c>
      <c r="N39" s="241">
        <v>34.942700000000002</v>
      </c>
    </row>
    <row r="40" spans="1:14">
      <c r="A40" s="238"/>
      <c r="B40" s="238"/>
      <c r="C40" s="238"/>
      <c r="D40" s="242" t="s">
        <v>727</v>
      </c>
      <c r="E40" s="242" t="s">
        <v>693</v>
      </c>
      <c r="F40" s="243">
        <v>51549.675999999999</v>
      </c>
      <c r="G40" s="244">
        <v>731457.42599999998</v>
      </c>
      <c r="H40" s="244">
        <v>247472.424</v>
      </c>
      <c r="I40" s="244">
        <v>978929.85</v>
      </c>
      <c r="J40" s="244">
        <v>642</v>
      </c>
      <c r="K40" s="245">
        <v>56.87</v>
      </c>
      <c r="L40" s="245">
        <v>1.88</v>
      </c>
      <c r="M40" s="245">
        <v>28.83</v>
      </c>
      <c r="N40" s="245">
        <v>87.58</v>
      </c>
    </row>
    <row r="41" spans="1:14">
      <c r="A41" s="238"/>
      <c r="B41" s="238"/>
      <c r="C41" s="238"/>
      <c r="D41" s="238" t="s">
        <v>728</v>
      </c>
      <c r="E41" s="238" t="s">
        <v>693</v>
      </c>
      <c r="F41" s="246">
        <v>43100.995999999999</v>
      </c>
      <c r="G41" s="240">
        <v>541547.20799999998</v>
      </c>
      <c r="H41" s="240">
        <v>348432.755</v>
      </c>
      <c r="I41" s="240">
        <v>889979.96299999999</v>
      </c>
      <c r="J41" s="240">
        <v>489</v>
      </c>
      <c r="K41" s="241">
        <v>39.838200000000001</v>
      </c>
      <c r="L41" s="241">
        <v>4.9169</v>
      </c>
      <c r="M41" s="241">
        <v>21.260000000000005</v>
      </c>
      <c r="N41" s="241">
        <v>66.015100000000004</v>
      </c>
    </row>
    <row r="42" spans="1:14">
      <c r="A42" s="238"/>
      <c r="B42" s="238"/>
      <c r="C42" s="238"/>
      <c r="D42" s="242" t="s">
        <v>729</v>
      </c>
      <c r="E42" s="242" t="s">
        <v>696</v>
      </c>
      <c r="F42" s="243">
        <v>34014.966999999997</v>
      </c>
      <c r="G42" s="244">
        <v>400642.424</v>
      </c>
      <c r="H42" s="244">
        <v>203342.5</v>
      </c>
      <c r="I42" s="244">
        <v>603984.924</v>
      </c>
      <c r="J42" s="244">
        <v>351</v>
      </c>
      <c r="K42" s="245">
        <v>29.41</v>
      </c>
      <c r="L42" s="245">
        <v>3.2</v>
      </c>
      <c r="M42" s="245">
        <v>15.21</v>
      </c>
      <c r="N42" s="245">
        <v>47.82</v>
      </c>
    </row>
    <row r="43" spans="1:14">
      <c r="A43" s="238"/>
      <c r="B43" s="238"/>
      <c r="C43" s="238"/>
      <c r="D43" s="238" t="s">
        <v>730</v>
      </c>
      <c r="E43" s="238" t="s">
        <v>693</v>
      </c>
      <c r="F43" s="246">
        <v>54849.241999999998</v>
      </c>
      <c r="G43" s="240">
        <v>441618.41700000002</v>
      </c>
      <c r="H43" s="240">
        <v>302706.26299999998</v>
      </c>
      <c r="I43" s="240">
        <v>744324.67999999993</v>
      </c>
      <c r="J43" s="240">
        <v>309</v>
      </c>
      <c r="K43" s="241">
        <v>32.799999999999997</v>
      </c>
      <c r="L43" s="241">
        <v>1</v>
      </c>
      <c r="M43" s="241">
        <v>18.260000000000002</v>
      </c>
      <c r="N43" s="241">
        <v>52.06</v>
      </c>
    </row>
    <row r="44" spans="1:14">
      <c r="A44" s="238"/>
      <c r="B44" s="238"/>
      <c r="C44" s="238"/>
      <c r="D44" s="242" t="s">
        <v>731</v>
      </c>
      <c r="E44" s="242" t="s">
        <v>693</v>
      </c>
      <c r="F44" s="243">
        <v>49612.673999999999</v>
      </c>
      <c r="G44" s="244">
        <v>635324.35400000005</v>
      </c>
      <c r="H44" s="244">
        <v>360770.761</v>
      </c>
      <c r="I44" s="244">
        <v>996095.11499999999</v>
      </c>
      <c r="J44" s="244">
        <v>465</v>
      </c>
      <c r="K44" s="245">
        <v>42.34</v>
      </c>
      <c r="L44" s="245">
        <v>4.8</v>
      </c>
      <c r="M44" s="245">
        <v>24.86</v>
      </c>
      <c r="N44" s="245">
        <v>72</v>
      </c>
    </row>
    <row r="45" spans="1:14">
      <c r="A45" s="238"/>
      <c r="B45" s="238"/>
      <c r="C45" s="238"/>
      <c r="D45" s="238" t="s">
        <v>732</v>
      </c>
      <c r="E45" s="238" t="s">
        <v>693</v>
      </c>
      <c r="F45" s="246">
        <v>51983.273000000001</v>
      </c>
      <c r="G45" s="240">
        <v>586224.53599999996</v>
      </c>
      <c r="H45" s="240">
        <v>315723.62699999998</v>
      </c>
      <c r="I45" s="240">
        <v>901948.16299999994</v>
      </c>
      <c r="J45" s="240">
        <v>482</v>
      </c>
      <c r="K45" s="241">
        <v>40.082799999999999</v>
      </c>
      <c r="L45" s="241">
        <v>4.2756999999999996</v>
      </c>
      <c r="M45" s="241">
        <v>22.250000000000004</v>
      </c>
      <c r="N45" s="241">
        <v>66.608500000000006</v>
      </c>
    </row>
    <row r="46" spans="1:14">
      <c r="A46" s="238"/>
      <c r="B46" s="238"/>
      <c r="C46" s="247" t="s">
        <v>733</v>
      </c>
      <c r="D46" s="247"/>
      <c r="E46" s="247"/>
      <c r="F46" s="246">
        <v>1337919.5079999999</v>
      </c>
      <c r="G46" s="248">
        <v>18707328.099999998</v>
      </c>
      <c r="H46" s="248">
        <v>8921234.6780000012</v>
      </c>
      <c r="I46" s="248">
        <v>27628562.777999997</v>
      </c>
      <c r="J46" s="248">
        <v>14352</v>
      </c>
      <c r="K46" s="249">
        <v>1353.8644999999997</v>
      </c>
      <c r="L46" s="249">
        <v>112.63519999999997</v>
      </c>
      <c r="M46" s="249">
        <v>750.16400000000021</v>
      </c>
      <c r="N46" s="249">
        <v>2216.6637000000001</v>
      </c>
    </row>
    <row r="47" spans="1:14">
      <c r="A47" s="238"/>
      <c r="B47" s="238"/>
      <c r="C47" s="229"/>
      <c r="D47" s="229"/>
      <c r="E47" s="229"/>
      <c r="F47" s="246">
        <v>0</v>
      </c>
      <c r="G47" s="231"/>
      <c r="H47" s="231"/>
      <c r="I47" s="231"/>
      <c r="J47" s="231"/>
      <c r="K47" s="232"/>
      <c r="L47" s="232"/>
      <c r="M47" s="232"/>
      <c r="N47" s="232"/>
    </row>
    <row r="48" spans="1:14">
      <c r="A48" s="238"/>
      <c r="B48" s="238" t="s">
        <v>734</v>
      </c>
      <c r="C48" s="234" t="s">
        <v>316</v>
      </c>
      <c r="D48" s="234"/>
      <c r="E48" s="234"/>
      <c r="F48" s="246">
        <v>0</v>
      </c>
      <c r="G48" s="240"/>
      <c r="H48" s="240"/>
      <c r="I48" s="240"/>
      <c r="J48" s="240"/>
      <c r="K48" s="241"/>
      <c r="L48" s="241"/>
      <c r="M48" s="241"/>
      <c r="N48" s="241"/>
    </row>
    <row r="49" spans="1:14">
      <c r="A49" s="238"/>
      <c r="B49" s="238"/>
      <c r="C49" s="238"/>
      <c r="D49" s="242" t="s">
        <v>735</v>
      </c>
      <c r="E49" s="242" t="s">
        <v>693</v>
      </c>
      <c r="F49" s="243">
        <v>69712.623999999996</v>
      </c>
      <c r="G49" s="244">
        <v>997750.96200000006</v>
      </c>
      <c r="H49" s="244">
        <v>307947.00300000003</v>
      </c>
      <c r="I49" s="244">
        <v>1305697.9650000001</v>
      </c>
      <c r="J49" s="244">
        <v>658</v>
      </c>
      <c r="K49" s="245">
        <v>66.289100000000005</v>
      </c>
      <c r="L49" s="245">
        <v>14.7508</v>
      </c>
      <c r="M49" s="245">
        <v>47.575000000000003</v>
      </c>
      <c r="N49" s="245">
        <v>128.61490000000001</v>
      </c>
    </row>
    <row r="50" spans="1:14">
      <c r="A50" s="238"/>
      <c r="B50" s="238"/>
      <c r="C50" s="238"/>
      <c r="D50" s="238" t="s">
        <v>736</v>
      </c>
      <c r="E50" s="238" t="s">
        <v>693</v>
      </c>
      <c r="F50" s="246">
        <v>99697.801000000007</v>
      </c>
      <c r="G50" s="240">
        <v>1065043.24</v>
      </c>
      <c r="H50" s="240">
        <v>478055.511</v>
      </c>
      <c r="I50" s="240">
        <v>1543098.7509999999</v>
      </c>
      <c r="J50" s="240">
        <v>922</v>
      </c>
      <c r="K50" s="241">
        <v>81.579099999999997</v>
      </c>
      <c r="L50" s="241">
        <v>3.1347000000000005</v>
      </c>
      <c r="M50" s="241">
        <v>47.268900000000009</v>
      </c>
      <c r="N50" s="241">
        <v>131.98269999999999</v>
      </c>
    </row>
    <row r="51" spans="1:14">
      <c r="A51" s="238"/>
      <c r="B51" s="238"/>
      <c r="C51" s="238"/>
      <c r="D51" s="242" t="s">
        <v>737</v>
      </c>
      <c r="E51" s="242" t="s">
        <v>693</v>
      </c>
      <c r="F51" s="243">
        <v>67026.938999999998</v>
      </c>
      <c r="G51" s="244">
        <v>684510.51399999997</v>
      </c>
      <c r="H51" s="244">
        <v>252561.13699999999</v>
      </c>
      <c r="I51" s="244">
        <v>937071.65099999995</v>
      </c>
      <c r="J51" s="244">
        <v>583</v>
      </c>
      <c r="K51" s="245">
        <v>46.973100000000002</v>
      </c>
      <c r="L51" s="245">
        <v>6.2334000000000005</v>
      </c>
      <c r="M51" s="245">
        <v>19.453699999999998</v>
      </c>
      <c r="N51" s="245">
        <v>72.660200000000003</v>
      </c>
    </row>
    <row r="52" spans="1:14">
      <c r="A52" s="238"/>
      <c r="B52" s="238"/>
      <c r="C52" s="238"/>
      <c r="D52" s="238" t="s">
        <v>738</v>
      </c>
      <c r="E52" s="238" t="s">
        <v>693</v>
      </c>
      <c r="F52" s="246">
        <v>25664.666000000001</v>
      </c>
      <c r="G52" s="240">
        <v>540118.49699999997</v>
      </c>
      <c r="H52" s="240">
        <v>140280.783</v>
      </c>
      <c r="I52" s="240">
        <v>680399.28</v>
      </c>
      <c r="J52" s="240">
        <v>360</v>
      </c>
      <c r="K52" s="241">
        <v>41.999600000000001</v>
      </c>
      <c r="L52" s="241">
        <v>2.4977</v>
      </c>
      <c r="M52" s="241">
        <v>8.5278999999999989</v>
      </c>
      <c r="N52" s="241">
        <v>53.025199999999998</v>
      </c>
    </row>
    <row r="53" spans="1:14">
      <c r="A53" s="238"/>
      <c r="B53" s="238"/>
      <c r="C53" s="238"/>
      <c r="D53" s="242" t="s">
        <v>739</v>
      </c>
      <c r="E53" s="242" t="s">
        <v>693</v>
      </c>
      <c r="F53" s="243">
        <v>57151.883000000002</v>
      </c>
      <c r="G53" s="244">
        <v>535891.96400000004</v>
      </c>
      <c r="H53" s="244">
        <v>213526.19099999999</v>
      </c>
      <c r="I53" s="244">
        <v>749418.15500000003</v>
      </c>
      <c r="J53" s="244">
        <v>488</v>
      </c>
      <c r="K53" s="245">
        <v>41.753299999999996</v>
      </c>
      <c r="L53" s="245">
        <v>2.0636000000000001</v>
      </c>
      <c r="M53" s="245">
        <v>21.075700000000005</v>
      </c>
      <c r="N53" s="245">
        <v>64.892600000000002</v>
      </c>
    </row>
    <row r="54" spans="1:14">
      <c r="A54" s="238"/>
      <c r="B54" s="238"/>
      <c r="C54" s="238"/>
      <c r="D54" s="238" t="s">
        <v>740</v>
      </c>
      <c r="E54" s="238" t="s">
        <v>693</v>
      </c>
      <c r="F54" s="246">
        <v>69016.084000000003</v>
      </c>
      <c r="G54" s="240">
        <v>734627.67700000003</v>
      </c>
      <c r="H54" s="240">
        <v>256106.11799999999</v>
      </c>
      <c r="I54" s="240">
        <v>990733.79500000004</v>
      </c>
      <c r="J54" s="240">
        <v>587</v>
      </c>
      <c r="K54" s="241">
        <v>50.182899999999997</v>
      </c>
      <c r="L54" s="241">
        <v>1.8662000000000001</v>
      </c>
      <c r="M54" s="241">
        <v>32.440399999999997</v>
      </c>
      <c r="N54" s="241">
        <v>84.489499999999992</v>
      </c>
    </row>
    <row r="55" spans="1:14">
      <c r="A55" s="238"/>
      <c r="B55" s="238"/>
      <c r="C55" s="238"/>
      <c r="D55" s="242" t="s">
        <v>741</v>
      </c>
      <c r="E55" s="242" t="s">
        <v>693</v>
      </c>
      <c r="F55" s="243">
        <v>20528.273000000001</v>
      </c>
      <c r="G55" s="244">
        <v>492480.01400000002</v>
      </c>
      <c r="H55" s="244">
        <v>181306.22899999999</v>
      </c>
      <c r="I55" s="244">
        <v>673786.24300000002</v>
      </c>
      <c r="J55" s="244">
        <v>412</v>
      </c>
      <c r="K55" s="245">
        <v>34.615200000000002</v>
      </c>
      <c r="L55" s="245">
        <v>7.2060000000000004</v>
      </c>
      <c r="M55" s="245">
        <v>21.265599999999999</v>
      </c>
      <c r="N55" s="245">
        <v>63.086800000000004</v>
      </c>
    </row>
    <row r="56" spans="1:14">
      <c r="A56" s="238"/>
      <c r="B56" s="238"/>
      <c r="C56" s="238"/>
      <c r="D56" s="238" t="s">
        <v>742</v>
      </c>
      <c r="E56" s="238" t="s">
        <v>693</v>
      </c>
      <c r="F56" s="246">
        <v>51731.822</v>
      </c>
      <c r="G56" s="240">
        <v>550337.9</v>
      </c>
      <c r="H56" s="240">
        <v>190696.71</v>
      </c>
      <c r="I56" s="240">
        <v>741034.61</v>
      </c>
      <c r="J56" s="240">
        <v>432</v>
      </c>
      <c r="K56" s="241">
        <v>38.995100000000001</v>
      </c>
      <c r="L56" s="241">
        <v>2.2200000000000002</v>
      </c>
      <c r="M56" s="241">
        <v>16.390799999999999</v>
      </c>
      <c r="N56" s="241">
        <v>57.605899999999998</v>
      </c>
    </row>
    <row r="57" spans="1:14">
      <c r="A57" s="238"/>
      <c r="B57" s="238"/>
      <c r="C57" s="238"/>
      <c r="D57" s="242" t="s">
        <v>743</v>
      </c>
      <c r="E57" s="242" t="s">
        <v>693</v>
      </c>
      <c r="F57" s="243">
        <v>63641.207999999999</v>
      </c>
      <c r="G57" s="244">
        <v>626516.79700000002</v>
      </c>
      <c r="H57" s="244">
        <v>342929.24800000002</v>
      </c>
      <c r="I57" s="244">
        <v>969446.04500000004</v>
      </c>
      <c r="J57" s="244">
        <v>610</v>
      </c>
      <c r="K57" s="245">
        <v>44.886200000000002</v>
      </c>
      <c r="L57" s="245">
        <v>10.990699999999999</v>
      </c>
      <c r="M57" s="245">
        <v>20.575700000000005</v>
      </c>
      <c r="N57" s="245">
        <v>76.452600000000004</v>
      </c>
    </row>
    <row r="58" spans="1:14">
      <c r="A58" s="238"/>
      <c r="B58" s="238"/>
      <c r="C58" s="247" t="s">
        <v>744</v>
      </c>
      <c r="D58" s="247"/>
      <c r="E58" s="247"/>
      <c r="F58" s="246">
        <v>524171.29999999993</v>
      </c>
      <c r="G58" s="248">
        <v>6227277.5650000013</v>
      </c>
      <c r="H58" s="248">
        <v>2363408.9300000002</v>
      </c>
      <c r="I58" s="248">
        <v>8590686.495000001</v>
      </c>
      <c r="J58" s="248">
        <v>5052</v>
      </c>
      <c r="K58" s="249">
        <v>447.27359999999999</v>
      </c>
      <c r="L58" s="249">
        <v>50.963099999999997</v>
      </c>
      <c r="M58" s="249">
        <v>234.57370000000006</v>
      </c>
      <c r="N58" s="249">
        <v>732.81040000000007</v>
      </c>
    </row>
    <row r="59" spans="1:14">
      <c r="A59" s="238"/>
      <c r="B59" s="238"/>
      <c r="C59" s="229"/>
      <c r="D59" s="229"/>
      <c r="E59" s="229"/>
      <c r="F59" s="246">
        <v>0</v>
      </c>
      <c r="G59" s="231"/>
      <c r="H59" s="231"/>
      <c r="I59" s="231"/>
      <c r="J59" s="231"/>
      <c r="K59" s="232"/>
      <c r="L59" s="232"/>
      <c r="M59" s="232"/>
      <c r="N59" s="232"/>
    </row>
    <row r="60" spans="1:14">
      <c r="A60" s="238"/>
      <c r="B60" s="238" t="s">
        <v>745</v>
      </c>
      <c r="C60" s="234" t="s">
        <v>325</v>
      </c>
      <c r="D60" s="234"/>
      <c r="E60" s="234"/>
      <c r="F60" s="246">
        <v>0</v>
      </c>
      <c r="G60" s="240"/>
      <c r="H60" s="240"/>
      <c r="I60" s="240"/>
      <c r="J60" s="240"/>
      <c r="K60" s="241"/>
      <c r="L60" s="241"/>
      <c r="M60" s="241"/>
      <c r="N60" s="241"/>
    </row>
    <row r="61" spans="1:14">
      <c r="A61" s="238"/>
      <c r="B61" s="238"/>
      <c r="C61" s="238"/>
      <c r="D61" s="242" t="s">
        <v>746</v>
      </c>
      <c r="E61" s="242" t="s">
        <v>693</v>
      </c>
      <c r="F61" s="243">
        <v>63681.31</v>
      </c>
      <c r="G61" s="244">
        <v>733231.58400000003</v>
      </c>
      <c r="H61" s="244">
        <v>320670.62800000003</v>
      </c>
      <c r="I61" s="244">
        <v>1053902.2120000001</v>
      </c>
      <c r="J61" s="244">
        <v>551</v>
      </c>
      <c r="K61" s="245">
        <v>56.348399999999998</v>
      </c>
      <c r="L61" s="245">
        <v>2.9756999999999998</v>
      </c>
      <c r="M61" s="245">
        <v>24.504699999999993</v>
      </c>
      <c r="N61" s="245">
        <v>83.828800000000001</v>
      </c>
    </row>
    <row r="62" spans="1:14">
      <c r="A62" s="238"/>
      <c r="B62" s="238"/>
      <c r="C62" s="247" t="s">
        <v>747</v>
      </c>
      <c r="D62" s="247"/>
      <c r="E62" s="247"/>
      <c r="F62" s="246">
        <v>63681.31</v>
      </c>
      <c r="G62" s="248">
        <v>733231.58400000003</v>
      </c>
      <c r="H62" s="248">
        <v>320670.62800000003</v>
      </c>
      <c r="I62" s="248">
        <v>1053902.2120000001</v>
      </c>
      <c r="J62" s="248">
        <v>551</v>
      </c>
      <c r="K62" s="249">
        <v>56.348399999999998</v>
      </c>
      <c r="L62" s="249">
        <v>2.9756999999999998</v>
      </c>
      <c r="M62" s="249">
        <v>24.504699999999993</v>
      </c>
      <c r="N62" s="249">
        <v>83.828800000000001</v>
      </c>
    </row>
    <row r="63" spans="1:14">
      <c r="A63" s="238"/>
      <c r="B63" s="238"/>
      <c r="C63" s="229"/>
      <c r="D63" s="229"/>
      <c r="E63" s="229"/>
      <c r="F63" s="246">
        <v>0</v>
      </c>
      <c r="G63" s="231"/>
      <c r="H63" s="231"/>
      <c r="I63" s="231"/>
      <c r="J63" s="231"/>
      <c r="K63" s="232"/>
      <c r="L63" s="232"/>
      <c r="M63" s="232"/>
      <c r="N63" s="232"/>
    </row>
    <row r="64" spans="1:14">
      <c r="A64" s="238"/>
      <c r="B64" s="238" t="s">
        <v>748</v>
      </c>
      <c r="C64" s="234" t="s">
        <v>320</v>
      </c>
      <c r="D64" s="234"/>
      <c r="E64" s="234"/>
      <c r="F64" s="246">
        <v>0</v>
      </c>
      <c r="G64" s="240"/>
      <c r="H64" s="240"/>
      <c r="I64" s="240"/>
      <c r="J64" s="240"/>
      <c r="K64" s="241"/>
      <c r="L64" s="241"/>
      <c r="M64" s="241"/>
      <c r="N64" s="241"/>
    </row>
    <row r="65" spans="1:14">
      <c r="A65" s="238"/>
      <c r="B65" s="238"/>
      <c r="C65" s="238"/>
      <c r="D65" s="242" t="s">
        <v>749</v>
      </c>
      <c r="E65" s="242" t="s">
        <v>693</v>
      </c>
      <c r="F65" s="243">
        <v>5737.3869999999997</v>
      </c>
      <c r="G65" s="244">
        <v>496833.35600000003</v>
      </c>
      <c r="H65" s="244">
        <v>209114.141</v>
      </c>
      <c r="I65" s="244">
        <v>705947.49699999997</v>
      </c>
      <c r="J65" s="244">
        <v>398</v>
      </c>
      <c r="K65" s="245">
        <v>35.391300000000001</v>
      </c>
      <c r="L65" s="245">
        <v>3.8024</v>
      </c>
      <c r="M65" s="245">
        <v>15.654999999999999</v>
      </c>
      <c r="N65" s="245">
        <v>54.848700000000001</v>
      </c>
    </row>
    <row r="66" spans="1:14">
      <c r="A66" s="238"/>
      <c r="B66" s="238"/>
      <c r="C66" s="238"/>
      <c r="D66" s="238" t="s">
        <v>750</v>
      </c>
      <c r="E66" s="238" t="s">
        <v>696</v>
      </c>
      <c r="F66" s="246">
        <v>9828.5930000000008</v>
      </c>
      <c r="G66" s="240">
        <v>516161.27899999998</v>
      </c>
      <c r="H66" s="240">
        <v>231018.20800000001</v>
      </c>
      <c r="I66" s="240">
        <v>747179.48699999996</v>
      </c>
      <c r="J66" s="240">
        <v>477</v>
      </c>
      <c r="K66" s="241">
        <v>42.192100000000003</v>
      </c>
      <c r="L66" s="241">
        <v>2.0594999999999999</v>
      </c>
      <c r="M66" s="241">
        <v>22.7562</v>
      </c>
      <c r="N66" s="241">
        <v>67.007800000000003</v>
      </c>
    </row>
    <row r="67" spans="1:14">
      <c r="A67" s="238"/>
      <c r="B67" s="238"/>
      <c r="C67" s="238"/>
      <c r="D67" s="242" t="s">
        <v>751</v>
      </c>
      <c r="E67" s="242" t="s">
        <v>706</v>
      </c>
      <c r="F67" s="243">
        <v>10736.635</v>
      </c>
      <c r="G67" s="244">
        <v>565995.59600000002</v>
      </c>
      <c r="H67" s="244">
        <v>245472.06400000001</v>
      </c>
      <c r="I67" s="244">
        <v>811467.66</v>
      </c>
      <c r="J67" s="244">
        <v>529</v>
      </c>
      <c r="K67" s="245">
        <v>45.41</v>
      </c>
      <c r="L67" s="245">
        <v>0.24</v>
      </c>
      <c r="M67" s="245">
        <v>19.059999999999999</v>
      </c>
      <c r="N67" s="245">
        <v>64.709999999999994</v>
      </c>
    </row>
    <row r="68" spans="1:14">
      <c r="A68" s="238"/>
      <c r="B68" s="238"/>
      <c r="C68" s="238"/>
      <c r="D68" s="238" t="s">
        <v>752</v>
      </c>
      <c r="E68" s="238" t="s">
        <v>696</v>
      </c>
      <c r="F68" s="246">
        <v>5416.2709999999997</v>
      </c>
      <c r="G68" s="240">
        <v>556495.93599999999</v>
      </c>
      <c r="H68" s="240">
        <v>274358.34499999997</v>
      </c>
      <c r="I68" s="240">
        <v>830854.28099999996</v>
      </c>
      <c r="J68" s="240">
        <v>577</v>
      </c>
      <c r="K68" s="241">
        <v>43.33</v>
      </c>
      <c r="L68" s="241">
        <v>3</v>
      </c>
      <c r="M68" s="241">
        <v>32.200000000000003</v>
      </c>
      <c r="N68" s="241">
        <v>78.53</v>
      </c>
    </row>
    <row r="69" spans="1:14">
      <c r="A69" s="238"/>
      <c r="B69" s="238"/>
      <c r="C69" s="238"/>
      <c r="D69" s="242" t="s">
        <v>753</v>
      </c>
      <c r="E69" s="242" t="s">
        <v>693</v>
      </c>
      <c r="F69" s="243">
        <v>18901.106</v>
      </c>
      <c r="G69" s="244">
        <v>428518.42800000001</v>
      </c>
      <c r="H69" s="244">
        <v>193259.51</v>
      </c>
      <c r="I69" s="244">
        <v>621777.93800000008</v>
      </c>
      <c r="J69" s="244">
        <v>275</v>
      </c>
      <c r="K69" s="245">
        <v>28.1614</v>
      </c>
      <c r="L69" s="245">
        <v>0</v>
      </c>
      <c r="M69" s="245">
        <v>26.700000000000003</v>
      </c>
      <c r="N69" s="245">
        <v>54.861400000000003</v>
      </c>
    </row>
    <row r="70" spans="1:14">
      <c r="A70" s="238"/>
      <c r="B70" s="238"/>
      <c r="C70" s="247" t="s">
        <v>754</v>
      </c>
      <c r="D70" s="247"/>
      <c r="E70" s="247"/>
      <c r="F70" s="246">
        <v>50619.991999999998</v>
      </c>
      <c r="G70" s="248">
        <v>2564004.5950000002</v>
      </c>
      <c r="H70" s="248">
        <v>1153222.2680000002</v>
      </c>
      <c r="I70" s="248">
        <v>3717226.8630000004</v>
      </c>
      <c r="J70" s="248">
        <v>2256</v>
      </c>
      <c r="K70" s="249">
        <v>194.48480000000001</v>
      </c>
      <c r="L70" s="249">
        <v>9.1019000000000005</v>
      </c>
      <c r="M70" s="249">
        <v>116.3712</v>
      </c>
      <c r="N70" s="249">
        <v>319.9579</v>
      </c>
    </row>
    <row r="71" spans="1:14">
      <c r="A71" s="238"/>
      <c r="B71" s="238"/>
      <c r="C71" s="229"/>
      <c r="D71" s="229"/>
      <c r="E71" s="229"/>
      <c r="F71" s="246">
        <v>0</v>
      </c>
      <c r="G71" s="231"/>
      <c r="H71" s="231"/>
      <c r="I71" s="231"/>
      <c r="J71" s="231"/>
      <c r="K71" s="232"/>
      <c r="L71" s="232"/>
      <c r="M71" s="232"/>
      <c r="N71" s="232"/>
    </row>
    <row r="72" spans="1:14">
      <c r="A72" s="238"/>
      <c r="B72" s="238" t="s">
        <v>755</v>
      </c>
      <c r="C72" s="234" t="s">
        <v>317</v>
      </c>
      <c r="D72" s="234"/>
      <c r="E72" s="234"/>
      <c r="F72" s="246">
        <v>0</v>
      </c>
      <c r="G72" s="240"/>
      <c r="H72" s="240"/>
      <c r="I72" s="240"/>
      <c r="J72" s="240"/>
      <c r="K72" s="241"/>
      <c r="L72" s="241"/>
      <c r="M72" s="241"/>
      <c r="N72" s="241"/>
    </row>
    <row r="73" spans="1:14">
      <c r="A73" s="238"/>
      <c r="B73" s="238"/>
      <c r="C73" s="238"/>
      <c r="D73" s="242" t="s">
        <v>756</v>
      </c>
      <c r="E73" s="242" t="s">
        <v>693</v>
      </c>
      <c r="F73" s="243">
        <v>45376.868999999999</v>
      </c>
      <c r="G73" s="244">
        <v>556965.15700000001</v>
      </c>
      <c r="H73" s="244">
        <v>314374.75199999998</v>
      </c>
      <c r="I73" s="244">
        <v>871339.90899999999</v>
      </c>
      <c r="J73" s="244">
        <v>519</v>
      </c>
      <c r="K73" s="245">
        <v>48.326000000000001</v>
      </c>
      <c r="L73" s="245">
        <v>3.1189999999999998</v>
      </c>
      <c r="M73" s="245">
        <v>21.4129</v>
      </c>
      <c r="N73" s="245">
        <v>72.857900000000001</v>
      </c>
    </row>
    <row r="74" spans="1:14">
      <c r="A74" s="238"/>
      <c r="B74" s="238"/>
      <c r="C74" s="238"/>
      <c r="D74" s="238" t="s">
        <v>757</v>
      </c>
      <c r="E74" s="238" t="s">
        <v>693</v>
      </c>
      <c r="F74" s="246">
        <v>34032.841</v>
      </c>
      <c r="G74" s="240">
        <v>890601.3</v>
      </c>
      <c r="H74" s="240">
        <v>337809.848</v>
      </c>
      <c r="I74" s="240">
        <v>1228411.148</v>
      </c>
      <c r="J74" s="240">
        <v>798</v>
      </c>
      <c r="K74" s="241">
        <v>61.663199999999996</v>
      </c>
      <c r="L74" s="241">
        <v>18.9283</v>
      </c>
      <c r="M74" s="241">
        <v>35.049999999999997</v>
      </c>
      <c r="N74" s="241">
        <v>115.64149999999999</v>
      </c>
    </row>
    <row r="75" spans="1:14">
      <c r="A75" s="238"/>
      <c r="B75" s="238"/>
      <c r="C75" s="238"/>
      <c r="D75" s="242" t="s">
        <v>758</v>
      </c>
      <c r="E75" s="242" t="s">
        <v>693</v>
      </c>
      <c r="F75" s="243">
        <v>37228.743000000002</v>
      </c>
      <c r="G75" s="244">
        <v>534187.10400000005</v>
      </c>
      <c r="H75" s="244">
        <v>231421.71</v>
      </c>
      <c r="I75" s="244">
        <v>765608.81400000001</v>
      </c>
      <c r="J75" s="244">
        <v>410</v>
      </c>
      <c r="K75" s="245">
        <v>46.540200000000006</v>
      </c>
      <c r="L75" s="245">
        <v>3.3552</v>
      </c>
      <c r="M75" s="245">
        <v>18.603799999999993</v>
      </c>
      <c r="N75" s="245">
        <v>68.499200000000002</v>
      </c>
    </row>
    <row r="76" spans="1:14">
      <c r="A76" s="238"/>
      <c r="B76" s="238"/>
      <c r="C76" s="238"/>
      <c r="D76" s="238" t="s">
        <v>759</v>
      </c>
      <c r="E76" s="238" t="s">
        <v>693</v>
      </c>
      <c r="F76" s="246">
        <v>63134.139000000003</v>
      </c>
      <c r="G76" s="240">
        <v>707896.65399999998</v>
      </c>
      <c r="H76" s="240">
        <v>419425.01799999998</v>
      </c>
      <c r="I76" s="240">
        <v>1127321.672</v>
      </c>
      <c r="J76" s="240">
        <v>498</v>
      </c>
      <c r="K76" s="241">
        <v>48.788500000000006</v>
      </c>
      <c r="L76" s="241">
        <v>8.7151999999999994</v>
      </c>
      <c r="M76" s="241">
        <v>20.647600000000001</v>
      </c>
      <c r="N76" s="241">
        <v>78.151300000000006</v>
      </c>
    </row>
    <row r="77" spans="1:14">
      <c r="A77" s="238"/>
      <c r="B77" s="238"/>
      <c r="C77" s="238"/>
      <c r="D77" s="242" t="s">
        <v>760</v>
      </c>
      <c r="E77" s="242" t="s">
        <v>693</v>
      </c>
      <c r="F77" s="243">
        <v>33455.033000000003</v>
      </c>
      <c r="G77" s="244">
        <v>566169.66899999999</v>
      </c>
      <c r="H77" s="244">
        <v>254260.25399999999</v>
      </c>
      <c r="I77" s="244">
        <v>820429.92299999995</v>
      </c>
      <c r="J77" s="244">
        <v>420</v>
      </c>
      <c r="K77" s="245">
        <v>35.7851</v>
      </c>
      <c r="L77" s="245">
        <v>6.9094000000000007</v>
      </c>
      <c r="M77" s="245">
        <v>22.9</v>
      </c>
      <c r="N77" s="245">
        <v>65.594499999999996</v>
      </c>
    </row>
    <row r="78" spans="1:14">
      <c r="A78" s="238"/>
      <c r="B78" s="238"/>
      <c r="C78" s="238"/>
      <c r="D78" s="238" t="s">
        <v>761</v>
      </c>
      <c r="E78" s="238" t="s">
        <v>762</v>
      </c>
      <c r="F78" s="246">
        <v>149.99799999999999</v>
      </c>
      <c r="G78" s="240">
        <v>170388.56200000001</v>
      </c>
      <c r="H78" s="240">
        <v>31523.841</v>
      </c>
      <c r="I78" s="240">
        <v>201912.40299999999</v>
      </c>
      <c r="J78" s="240">
        <v>144</v>
      </c>
      <c r="K78" s="241">
        <v>13.475999999999999</v>
      </c>
      <c r="L78" s="241">
        <v>2.5789999999999997</v>
      </c>
      <c r="M78" s="241">
        <v>9.1999999999999993</v>
      </c>
      <c r="N78" s="241">
        <v>25.254999999999999</v>
      </c>
    </row>
    <row r="79" spans="1:14">
      <c r="A79" s="238"/>
      <c r="B79" s="238"/>
      <c r="C79" s="238"/>
      <c r="D79" s="242" t="s">
        <v>763</v>
      </c>
      <c r="E79" s="242" t="s">
        <v>693</v>
      </c>
      <c r="F79" s="243">
        <v>37349.826999999997</v>
      </c>
      <c r="G79" s="244">
        <v>797363.7</v>
      </c>
      <c r="H79" s="244">
        <v>293863.79200000002</v>
      </c>
      <c r="I79" s="244">
        <v>1091227.4920000001</v>
      </c>
      <c r="J79" s="244">
        <v>702</v>
      </c>
      <c r="K79" s="245">
        <v>59.525799999999997</v>
      </c>
      <c r="L79" s="245">
        <v>18.793699999999998</v>
      </c>
      <c r="M79" s="245">
        <v>26.300000000000018</v>
      </c>
      <c r="N79" s="245">
        <v>104.61950000000002</v>
      </c>
    </row>
    <row r="80" spans="1:14">
      <c r="A80" s="238"/>
      <c r="B80" s="238"/>
      <c r="C80" s="238"/>
      <c r="D80" s="238" t="s">
        <v>764</v>
      </c>
      <c r="E80" s="238" t="s">
        <v>693</v>
      </c>
      <c r="F80" s="246">
        <v>1550.999</v>
      </c>
      <c r="G80" s="240">
        <v>639497.10900000005</v>
      </c>
      <c r="H80" s="240">
        <v>239323.693</v>
      </c>
      <c r="I80" s="240">
        <v>878820.80200000003</v>
      </c>
      <c r="J80" s="240">
        <v>568</v>
      </c>
      <c r="K80" s="241">
        <v>53.597000000000001</v>
      </c>
      <c r="L80" s="241">
        <v>7.4522000000000004</v>
      </c>
      <c r="M80" s="241">
        <v>14.65</v>
      </c>
      <c r="N80" s="241">
        <v>75.699200000000005</v>
      </c>
    </row>
    <row r="81" spans="1:14">
      <c r="A81" s="238"/>
      <c r="B81" s="238"/>
      <c r="C81" s="247" t="s">
        <v>765</v>
      </c>
      <c r="D81" s="247"/>
      <c r="E81" s="247"/>
      <c r="F81" s="246">
        <v>252278.44899999999</v>
      </c>
      <c r="G81" s="248">
        <v>4863069.2549999999</v>
      </c>
      <c r="H81" s="248">
        <v>2122002.9079999998</v>
      </c>
      <c r="I81" s="248">
        <v>6985072.1629999997</v>
      </c>
      <c r="J81" s="248">
        <v>4059</v>
      </c>
      <c r="K81" s="249">
        <v>367.70179999999999</v>
      </c>
      <c r="L81" s="249">
        <v>69.852000000000004</v>
      </c>
      <c r="M81" s="249">
        <v>168.76430000000002</v>
      </c>
      <c r="N81" s="249">
        <v>606.31810000000007</v>
      </c>
    </row>
    <row r="82" spans="1:14">
      <c r="A82" s="238"/>
      <c r="B82" s="238"/>
      <c r="C82" s="229"/>
      <c r="D82" s="229"/>
      <c r="E82" s="229"/>
      <c r="F82" s="246">
        <v>0</v>
      </c>
      <c r="G82" s="231"/>
      <c r="H82" s="231"/>
      <c r="I82" s="231"/>
      <c r="J82" s="231"/>
      <c r="K82" s="232"/>
      <c r="L82" s="232"/>
      <c r="M82" s="232"/>
      <c r="N82" s="232"/>
    </row>
    <row r="83" spans="1:14">
      <c r="A83" s="238"/>
      <c r="B83" s="238" t="s">
        <v>766</v>
      </c>
      <c r="C83" s="234" t="s">
        <v>321</v>
      </c>
      <c r="D83" s="234"/>
      <c r="E83" s="234"/>
      <c r="F83" s="246">
        <v>0</v>
      </c>
      <c r="G83" s="240"/>
      <c r="H83" s="240"/>
      <c r="I83" s="240"/>
      <c r="J83" s="240"/>
      <c r="K83" s="241"/>
      <c r="L83" s="241"/>
      <c r="M83" s="241"/>
      <c r="N83" s="241"/>
    </row>
    <row r="84" spans="1:14">
      <c r="A84" s="238"/>
      <c r="B84" s="238"/>
      <c r="C84" s="238"/>
      <c r="D84" s="242" t="s">
        <v>767</v>
      </c>
      <c r="E84" s="242" t="s">
        <v>768</v>
      </c>
      <c r="F84" s="243">
        <v>36026.359764000001</v>
      </c>
      <c r="G84" s="244">
        <v>178503.16336000001</v>
      </c>
      <c r="H84" s="244">
        <v>87833.514797000011</v>
      </c>
      <c r="I84" s="244">
        <v>266336.67815699999</v>
      </c>
      <c r="J84" s="244">
        <v>109</v>
      </c>
      <c r="K84" s="245">
        <v>11.9</v>
      </c>
      <c r="L84" s="245">
        <v>1</v>
      </c>
      <c r="M84" s="245">
        <v>9.6999999999999993</v>
      </c>
      <c r="N84" s="245">
        <v>22.6</v>
      </c>
    </row>
    <row r="85" spans="1:14">
      <c r="A85" s="238"/>
      <c r="B85" s="238"/>
      <c r="C85" s="238"/>
      <c r="D85" s="238" t="s">
        <v>769</v>
      </c>
      <c r="E85" s="238" t="s">
        <v>693</v>
      </c>
      <c r="F85" s="246">
        <v>66623.009000000005</v>
      </c>
      <c r="G85" s="240">
        <v>672786.56799999997</v>
      </c>
      <c r="H85" s="240">
        <v>349782.62599999999</v>
      </c>
      <c r="I85" s="240">
        <v>1022569.1939999999</v>
      </c>
      <c r="J85" s="240">
        <v>685</v>
      </c>
      <c r="K85" s="241">
        <v>56.7746</v>
      </c>
      <c r="L85" s="241">
        <v>9.9499999999999993</v>
      </c>
      <c r="M85" s="241">
        <v>36.650700000000008</v>
      </c>
      <c r="N85" s="241">
        <v>103.37530000000001</v>
      </c>
    </row>
    <row r="86" spans="1:14">
      <c r="A86" s="238"/>
      <c r="B86" s="238"/>
      <c r="C86" s="238"/>
      <c r="D86" s="242" t="s">
        <v>770</v>
      </c>
      <c r="E86" s="242" t="s">
        <v>693</v>
      </c>
      <c r="F86" s="243">
        <v>142932.196</v>
      </c>
      <c r="G86" s="244">
        <v>992101.48600000003</v>
      </c>
      <c r="H86" s="244">
        <v>326060.69</v>
      </c>
      <c r="I86" s="244">
        <v>1318162.176</v>
      </c>
      <c r="J86" s="244">
        <v>931</v>
      </c>
      <c r="K86" s="245">
        <v>76.597799999999992</v>
      </c>
      <c r="L86" s="245">
        <v>16.222200000000001</v>
      </c>
      <c r="M86" s="245">
        <v>43.39350000000001</v>
      </c>
      <c r="N86" s="245">
        <v>136.21350000000001</v>
      </c>
    </row>
    <row r="87" spans="1:14">
      <c r="A87" s="238"/>
      <c r="B87" s="238"/>
      <c r="C87" s="247" t="s">
        <v>771</v>
      </c>
      <c r="D87" s="247"/>
      <c r="E87" s="247"/>
      <c r="F87" s="246">
        <v>245581.56476400001</v>
      </c>
      <c r="G87" s="248">
        <v>1843391.2173600001</v>
      </c>
      <c r="H87" s="248">
        <v>763676.83079700009</v>
      </c>
      <c r="I87" s="248">
        <v>2607068.048157</v>
      </c>
      <c r="J87" s="248">
        <v>1725</v>
      </c>
      <c r="K87" s="249">
        <v>145.2724</v>
      </c>
      <c r="L87" s="249">
        <v>27.1722</v>
      </c>
      <c r="M87" s="249">
        <v>89.744200000000006</v>
      </c>
      <c r="N87" s="249">
        <v>262.18880000000001</v>
      </c>
    </row>
    <row r="88" spans="1:14">
      <c r="A88" s="238"/>
      <c r="B88" s="238"/>
      <c r="C88" s="229"/>
      <c r="D88" s="229"/>
      <c r="E88" s="229"/>
      <c r="F88" s="246">
        <v>0</v>
      </c>
      <c r="G88" s="231"/>
      <c r="H88" s="231"/>
      <c r="I88" s="231"/>
      <c r="J88" s="231"/>
      <c r="K88" s="232"/>
      <c r="L88" s="232"/>
      <c r="M88" s="232"/>
      <c r="N88" s="232"/>
    </row>
    <row r="89" spans="1:14">
      <c r="A89" s="247" t="s">
        <v>772</v>
      </c>
      <c r="B89" s="247"/>
      <c r="C89" s="247"/>
      <c r="D89" s="247"/>
      <c r="E89" s="247"/>
      <c r="F89" s="246">
        <v>2474252.1237639999</v>
      </c>
      <c r="G89" s="248">
        <v>34938302.316359997</v>
      </c>
      <c r="H89" s="248">
        <v>15644216.242797004</v>
      </c>
      <c r="I89" s="248">
        <v>50582518.559156999</v>
      </c>
      <c r="J89" s="248">
        <v>27995</v>
      </c>
      <c r="K89" s="249">
        <v>2564.9455000000003</v>
      </c>
      <c r="L89" s="249">
        <v>272.70009999999996</v>
      </c>
      <c r="M89" s="249">
        <v>1384.1221000000005</v>
      </c>
      <c r="N89" s="249">
        <v>4221.7677000000003</v>
      </c>
    </row>
    <row r="90" spans="1:14" ht="4.2" customHeight="1">
      <c r="A90" s="229"/>
      <c r="B90" s="229"/>
      <c r="C90" s="229"/>
      <c r="D90" s="229"/>
      <c r="E90" s="229"/>
      <c r="F90" s="246">
        <v>0</v>
      </c>
      <c r="G90" s="231"/>
      <c r="H90" s="231"/>
      <c r="I90" s="231"/>
      <c r="J90" s="231"/>
      <c r="K90" s="232"/>
      <c r="L90" s="232"/>
      <c r="M90" s="232"/>
      <c r="N90" s="232"/>
    </row>
    <row r="91" spans="1:14">
      <c r="A91" s="234" t="s">
        <v>773</v>
      </c>
      <c r="B91" s="234"/>
      <c r="C91" s="234"/>
      <c r="D91" s="234"/>
      <c r="E91" s="234"/>
      <c r="F91" s="246">
        <v>0</v>
      </c>
      <c r="G91" s="240"/>
      <c r="H91" s="240"/>
      <c r="I91" s="240"/>
      <c r="J91" s="240"/>
      <c r="K91" s="241"/>
      <c r="L91" s="241"/>
      <c r="M91" s="241"/>
      <c r="N91" s="241"/>
    </row>
    <row r="92" spans="1:14">
      <c r="A92" s="238"/>
      <c r="B92" s="238" t="s">
        <v>774</v>
      </c>
      <c r="C92" s="234" t="s">
        <v>319</v>
      </c>
      <c r="D92" s="234"/>
      <c r="E92" s="234"/>
      <c r="F92" s="246">
        <v>0</v>
      </c>
      <c r="G92" s="240"/>
      <c r="H92" s="240"/>
      <c r="I92" s="240"/>
      <c r="J92" s="240"/>
      <c r="K92" s="241"/>
      <c r="L92" s="241"/>
      <c r="M92" s="241"/>
      <c r="N92" s="241"/>
    </row>
    <row r="93" spans="1:14">
      <c r="A93" s="238"/>
      <c r="B93" s="238"/>
      <c r="C93" s="238"/>
      <c r="D93" s="242" t="s">
        <v>775</v>
      </c>
      <c r="E93" s="242" t="s">
        <v>693</v>
      </c>
      <c r="F93" s="243">
        <v>13287.64</v>
      </c>
      <c r="G93" s="244">
        <v>483585.36800000002</v>
      </c>
      <c r="H93" s="244">
        <v>234626.4</v>
      </c>
      <c r="I93" s="244">
        <v>718211.76800000004</v>
      </c>
      <c r="J93" s="244">
        <v>546</v>
      </c>
      <c r="K93" s="245">
        <v>32.361999999999995</v>
      </c>
      <c r="L93" s="245">
        <v>22.6081</v>
      </c>
      <c r="M93" s="245">
        <v>23.188000000000002</v>
      </c>
      <c r="N93" s="245">
        <v>78.15809999999999</v>
      </c>
    </row>
    <row r="94" spans="1:14">
      <c r="A94" s="238"/>
      <c r="B94" s="238"/>
      <c r="C94" s="238"/>
      <c r="D94" s="238" t="s">
        <v>776</v>
      </c>
      <c r="E94" s="238" t="s">
        <v>693</v>
      </c>
      <c r="F94" s="246">
        <v>6195.4170000000004</v>
      </c>
      <c r="G94" s="240">
        <v>351577.337</v>
      </c>
      <c r="H94" s="240">
        <v>122269.09600000001</v>
      </c>
      <c r="I94" s="240">
        <v>473846.43300000002</v>
      </c>
      <c r="J94" s="240">
        <v>290</v>
      </c>
      <c r="K94" s="241">
        <v>22.196999999999999</v>
      </c>
      <c r="L94" s="241">
        <v>10.8154</v>
      </c>
      <c r="M94" s="241">
        <v>15.34</v>
      </c>
      <c r="N94" s="241">
        <v>48.352400000000003</v>
      </c>
    </row>
    <row r="95" spans="1:14">
      <c r="A95" s="238"/>
      <c r="B95" s="238"/>
      <c r="C95" s="238"/>
      <c r="D95" s="242" t="s">
        <v>777</v>
      </c>
      <c r="E95" s="242" t="s">
        <v>693</v>
      </c>
      <c r="F95" s="243">
        <v>8816.16</v>
      </c>
      <c r="G95" s="244">
        <v>464753.54499999998</v>
      </c>
      <c r="H95" s="244">
        <v>175042.87899999999</v>
      </c>
      <c r="I95" s="244">
        <v>639796.424</v>
      </c>
      <c r="J95" s="244">
        <v>406</v>
      </c>
      <c r="K95" s="245">
        <v>35.340000000000003</v>
      </c>
      <c r="L95" s="245">
        <v>4.6500000000000004</v>
      </c>
      <c r="M95" s="245">
        <v>18.47</v>
      </c>
      <c r="N95" s="245">
        <v>58.46</v>
      </c>
    </row>
    <row r="96" spans="1:14">
      <c r="A96" s="238"/>
      <c r="B96" s="238"/>
      <c r="C96" s="238"/>
      <c r="D96" s="238" t="s">
        <v>778</v>
      </c>
      <c r="E96" s="238" t="s">
        <v>693</v>
      </c>
      <c r="F96" s="246">
        <v>10939.044</v>
      </c>
      <c r="G96" s="240">
        <v>520569.09899999999</v>
      </c>
      <c r="H96" s="240">
        <v>144336.41099999999</v>
      </c>
      <c r="I96" s="240">
        <v>664905.51</v>
      </c>
      <c r="J96" s="240">
        <v>413</v>
      </c>
      <c r="K96" s="241">
        <v>33.784300000000002</v>
      </c>
      <c r="L96" s="241">
        <v>5.4189999999999996</v>
      </c>
      <c r="M96" s="241">
        <v>9.850000000000005</v>
      </c>
      <c r="N96" s="241">
        <v>49.053300000000007</v>
      </c>
    </row>
    <row r="97" spans="1:14">
      <c r="A97" s="238"/>
      <c r="B97" s="238"/>
      <c r="C97" s="238"/>
      <c r="D97" s="242" t="s">
        <v>779</v>
      </c>
      <c r="E97" s="242" t="s">
        <v>693</v>
      </c>
      <c r="F97" s="243">
        <v>12636.669</v>
      </c>
      <c r="G97" s="244">
        <v>470721.98</v>
      </c>
      <c r="H97" s="244">
        <v>114771.738</v>
      </c>
      <c r="I97" s="244">
        <v>585493.71799999999</v>
      </c>
      <c r="J97" s="244">
        <v>362</v>
      </c>
      <c r="K97" s="245">
        <v>28.256</v>
      </c>
      <c r="L97" s="245">
        <v>9.0283999999999995</v>
      </c>
      <c r="M97" s="245">
        <v>22.269999999999996</v>
      </c>
      <c r="N97" s="245">
        <v>59.554399999999994</v>
      </c>
    </row>
    <row r="98" spans="1:14">
      <c r="A98" s="238"/>
      <c r="B98" s="238"/>
      <c r="C98" s="238"/>
      <c r="D98" s="238" t="s">
        <v>780</v>
      </c>
      <c r="E98" s="238" t="s">
        <v>693</v>
      </c>
      <c r="F98" s="246">
        <v>6013.7430000000004</v>
      </c>
      <c r="G98" s="240">
        <v>456151.31099999999</v>
      </c>
      <c r="H98" s="240">
        <v>136353.07</v>
      </c>
      <c r="I98" s="240">
        <v>592504.38100000005</v>
      </c>
      <c r="J98" s="240">
        <v>403</v>
      </c>
      <c r="K98" s="241">
        <v>34.307899999999997</v>
      </c>
      <c r="L98" s="241">
        <v>11.261800000000001</v>
      </c>
      <c r="M98" s="241">
        <v>26.143000000000001</v>
      </c>
      <c r="N98" s="241">
        <v>71.712699999999998</v>
      </c>
    </row>
    <row r="99" spans="1:14">
      <c r="A99" s="238"/>
      <c r="B99" s="238"/>
      <c r="C99" s="247" t="s">
        <v>781</v>
      </c>
      <c r="D99" s="247"/>
      <c r="E99" s="247"/>
      <c r="F99" s="246">
        <v>57888.673000000003</v>
      </c>
      <c r="G99" s="248">
        <v>2747358.6399999997</v>
      </c>
      <c r="H99" s="248">
        <v>927399.59400000004</v>
      </c>
      <c r="I99" s="248">
        <v>3674758.2339999997</v>
      </c>
      <c r="J99" s="248">
        <v>2420</v>
      </c>
      <c r="K99" s="249">
        <v>186.24719999999999</v>
      </c>
      <c r="L99" s="249">
        <v>63.782699999999998</v>
      </c>
      <c r="M99" s="249">
        <v>115.26100000000001</v>
      </c>
      <c r="N99" s="249">
        <v>365.29090000000002</v>
      </c>
    </row>
    <row r="100" spans="1:14">
      <c r="A100" s="238"/>
      <c r="B100" s="238"/>
      <c r="C100" s="229"/>
      <c r="D100" s="229"/>
      <c r="E100" s="229"/>
      <c r="F100" s="246">
        <v>0</v>
      </c>
      <c r="G100" s="231"/>
      <c r="H100" s="231"/>
      <c r="I100" s="231"/>
      <c r="J100" s="231"/>
      <c r="K100" s="232"/>
      <c r="L100" s="232"/>
      <c r="M100" s="232"/>
      <c r="N100" s="232"/>
    </row>
    <row r="101" spans="1:14">
      <c r="A101" s="238"/>
      <c r="B101" s="238" t="s">
        <v>782</v>
      </c>
      <c r="C101" s="234" t="s">
        <v>333</v>
      </c>
      <c r="D101" s="234"/>
      <c r="E101" s="234"/>
      <c r="F101" s="246">
        <v>0</v>
      </c>
      <c r="G101" s="240"/>
      <c r="H101" s="240"/>
      <c r="I101" s="240"/>
      <c r="J101" s="240"/>
      <c r="K101" s="241"/>
      <c r="L101" s="241"/>
      <c r="M101" s="241"/>
      <c r="N101" s="241"/>
    </row>
    <row r="102" spans="1:14">
      <c r="A102" s="238"/>
      <c r="B102" s="238"/>
      <c r="C102" s="238"/>
      <c r="D102" s="242" t="s">
        <v>783</v>
      </c>
      <c r="E102" s="242" t="s">
        <v>693</v>
      </c>
      <c r="F102" s="243">
        <v>12097.215</v>
      </c>
      <c r="G102" s="244">
        <v>605470.402</v>
      </c>
      <c r="H102" s="244">
        <v>312045.59499999997</v>
      </c>
      <c r="I102" s="244">
        <v>917515.99699999997</v>
      </c>
      <c r="J102" s="244">
        <v>509</v>
      </c>
      <c r="K102" s="245">
        <v>41.07</v>
      </c>
      <c r="L102" s="245">
        <v>10</v>
      </c>
      <c r="M102" s="245">
        <v>20.329999999999998</v>
      </c>
      <c r="N102" s="245">
        <v>71.400000000000006</v>
      </c>
    </row>
    <row r="103" spans="1:14">
      <c r="A103" s="238"/>
      <c r="B103" s="238"/>
      <c r="C103" s="247" t="s">
        <v>784</v>
      </c>
      <c r="D103" s="247"/>
      <c r="E103" s="247"/>
      <c r="F103" s="246">
        <v>12097.215</v>
      </c>
      <c r="G103" s="248">
        <v>605470.402</v>
      </c>
      <c r="H103" s="248">
        <v>312045.59499999997</v>
      </c>
      <c r="I103" s="248">
        <v>917515.99699999997</v>
      </c>
      <c r="J103" s="248">
        <v>509</v>
      </c>
      <c r="K103" s="249">
        <v>41.07</v>
      </c>
      <c r="L103" s="249">
        <v>10</v>
      </c>
      <c r="M103" s="249">
        <v>20.329999999999998</v>
      </c>
      <c r="N103" s="249">
        <v>71.400000000000006</v>
      </c>
    </row>
    <row r="104" spans="1:14">
      <c r="A104" s="238"/>
      <c r="B104" s="238"/>
      <c r="C104" s="229"/>
      <c r="D104" s="229"/>
      <c r="E104" s="229"/>
      <c r="F104" s="246">
        <v>0</v>
      </c>
      <c r="G104" s="231"/>
      <c r="H104" s="231"/>
      <c r="I104" s="231"/>
      <c r="J104" s="231"/>
      <c r="K104" s="232"/>
      <c r="L104" s="232"/>
      <c r="M104" s="232"/>
      <c r="N104" s="232"/>
    </row>
    <row r="105" spans="1:14">
      <c r="A105" s="238"/>
      <c r="B105" s="250">
        <v>2504</v>
      </c>
      <c r="C105" s="234" t="s">
        <v>343</v>
      </c>
      <c r="D105" s="234"/>
      <c r="E105" s="234"/>
      <c r="F105" s="246">
        <v>0</v>
      </c>
      <c r="G105" s="240"/>
      <c r="H105" s="240"/>
      <c r="I105" s="240"/>
      <c r="J105" s="240"/>
      <c r="K105" s="241"/>
      <c r="L105" s="241"/>
      <c r="M105" s="241"/>
      <c r="N105" s="241"/>
    </row>
    <row r="106" spans="1:14">
      <c r="A106" s="238"/>
      <c r="B106" s="238"/>
      <c r="C106" s="238"/>
      <c r="D106" s="242" t="s">
        <v>785</v>
      </c>
      <c r="E106" s="242" t="s">
        <v>693</v>
      </c>
      <c r="F106" s="243">
        <v>8916.5130000000008</v>
      </c>
      <c r="G106" s="244">
        <v>308871.86300000001</v>
      </c>
      <c r="H106" s="244">
        <v>100902.22900000001</v>
      </c>
      <c r="I106" s="244">
        <v>409774.092</v>
      </c>
      <c r="J106" s="244">
        <v>168</v>
      </c>
      <c r="K106" s="245">
        <v>15.9199</v>
      </c>
      <c r="L106" s="245">
        <v>10.3399</v>
      </c>
      <c r="M106" s="245">
        <v>12.409199999999998</v>
      </c>
      <c r="N106" s="245">
        <v>38.668999999999997</v>
      </c>
    </row>
    <row r="107" spans="1:14">
      <c r="A107" s="238"/>
      <c r="B107" s="238"/>
      <c r="C107" s="234" t="s">
        <v>786</v>
      </c>
      <c r="D107" s="247"/>
      <c r="E107" s="247"/>
      <c r="F107" s="246">
        <v>8916.5130000000008</v>
      </c>
      <c r="G107" s="248">
        <v>308871.86300000001</v>
      </c>
      <c r="H107" s="248">
        <v>100902.22900000001</v>
      </c>
      <c r="I107" s="248">
        <v>409774.092</v>
      </c>
      <c r="J107" s="248">
        <v>168</v>
      </c>
      <c r="K107" s="249">
        <v>15.9199</v>
      </c>
      <c r="L107" s="249">
        <v>10.3399</v>
      </c>
      <c r="M107" s="249">
        <v>12.409199999999998</v>
      </c>
      <c r="N107" s="249">
        <v>38.668999999999997</v>
      </c>
    </row>
    <row r="108" spans="1:14">
      <c r="A108" s="238"/>
      <c r="B108" s="238"/>
      <c r="C108" s="229"/>
      <c r="D108" s="229"/>
      <c r="E108" s="229"/>
      <c r="F108" s="246">
        <v>0</v>
      </c>
      <c r="G108" s="231"/>
      <c r="H108" s="231"/>
      <c r="I108" s="231"/>
      <c r="J108" s="231"/>
      <c r="K108" s="232"/>
      <c r="L108" s="232"/>
      <c r="M108" s="232"/>
      <c r="N108" s="232"/>
    </row>
    <row r="109" spans="1:14">
      <c r="A109" s="238"/>
      <c r="B109" s="238" t="s">
        <v>787</v>
      </c>
      <c r="C109" s="234" t="s">
        <v>332</v>
      </c>
      <c r="D109" s="234"/>
      <c r="E109" s="234"/>
      <c r="F109" s="246">
        <v>0</v>
      </c>
      <c r="G109" s="240"/>
      <c r="H109" s="240"/>
      <c r="I109" s="240"/>
      <c r="J109" s="240"/>
      <c r="K109" s="241"/>
      <c r="L109" s="241"/>
      <c r="M109" s="241"/>
      <c r="N109" s="241"/>
    </row>
    <row r="110" spans="1:14">
      <c r="A110" s="238"/>
      <c r="B110" s="238"/>
      <c r="C110" s="238"/>
      <c r="D110" s="242" t="s">
        <v>788</v>
      </c>
      <c r="E110" s="242" t="s">
        <v>693</v>
      </c>
      <c r="F110" s="243">
        <v>2501.7399999999998</v>
      </c>
      <c r="G110" s="244">
        <v>347860.87400000001</v>
      </c>
      <c r="H110" s="244">
        <v>186001.74600000001</v>
      </c>
      <c r="I110" s="244">
        <v>533862.62</v>
      </c>
      <c r="J110" s="244">
        <v>220</v>
      </c>
      <c r="K110" s="245">
        <v>28.136999999999997</v>
      </c>
      <c r="L110" s="245">
        <v>2.0476000000000001</v>
      </c>
      <c r="M110" s="245">
        <v>15.885</v>
      </c>
      <c r="N110" s="245">
        <v>46.069599999999994</v>
      </c>
    </row>
    <row r="111" spans="1:14">
      <c r="A111" s="238"/>
      <c r="B111" s="238"/>
      <c r="C111" s="238"/>
      <c r="D111" s="238" t="s">
        <v>789</v>
      </c>
      <c r="E111" s="238" t="s">
        <v>693</v>
      </c>
      <c r="F111" s="246">
        <v>10574.968000000001</v>
      </c>
      <c r="G111" s="240">
        <v>414550.24400000001</v>
      </c>
      <c r="H111" s="240">
        <v>205864.32800000001</v>
      </c>
      <c r="I111" s="240">
        <v>620414.57200000004</v>
      </c>
      <c r="J111" s="240">
        <v>256</v>
      </c>
      <c r="K111" s="241">
        <v>22.62</v>
      </c>
      <c r="L111" s="241">
        <v>17.885000000000002</v>
      </c>
      <c r="M111" s="241">
        <v>19.470299999999998</v>
      </c>
      <c r="N111" s="241">
        <v>59.975300000000004</v>
      </c>
    </row>
    <row r="112" spans="1:14">
      <c r="A112" s="238"/>
      <c r="B112" s="238"/>
      <c r="C112" s="247" t="s">
        <v>790</v>
      </c>
      <c r="D112" s="247"/>
      <c r="E112" s="247"/>
      <c r="F112" s="246">
        <f t="shared" ref="F112:N112" si="0">F110+F111</f>
        <v>13076.708000000001</v>
      </c>
      <c r="G112" s="248">
        <f t="shared" si="0"/>
        <v>762411.11800000002</v>
      </c>
      <c r="H112" s="248">
        <f t="shared" si="0"/>
        <v>391866.07400000002</v>
      </c>
      <c r="I112" s="248">
        <f t="shared" si="0"/>
        <v>1154277.192</v>
      </c>
      <c r="J112" s="248">
        <f t="shared" si="0"/>
        <v>476</v>
      </c>
      <c r="K112" s="249">
        <f t="shared" si="0"/>
        <v>50.756999999999998</v>
      </c>
      <c r="L112" s="249">
        <f t="shared" si="0"/>
        <v>19.932600000000001</v>
      </c>
      <c r="M112" s="249">
        <f t="shared" si="0"/>
        <v>35.3553</v>
      </c>
      <c r="N112" s="249">
        <f t="shared" si="0"/>
        <v>106.0449</v>
      </c>
    </row>
    <row r="113" spans="1:14">
      <c r="A113" s="238"/>
      <c r="B113" s="238"/>
      <c r="C113" s="229"/>
      <c r="D113" s="229"/>
      <c r="E113" s="229"/>
      <c r="F113" s="246">
        <v>0</v>
      </c>
      <c r="G113" s="231"/>
      <c r="H113" s="231"/>
      <c r="I113" s="231"/>
      <c r="J113" s="231"/>
      <c r="K113" s="232"/>
      <c r="L113" s="232"/>
      <c r="M113" s="232"/>
      <c r="N113" s="232"/>
    </row>
    <row r="114" spans="1:14">
      <c r="A114" s="247" t="s">
        <v>791</v>
      </c>
      <c r="B114" s="247"/>
      <c r="C114" s="247"/>
      <c r="D114" s="247"/>
      <c r="E114" s="247"/>
      <c r="F114" s="246">
        <v>91979.109000000011</v>
      </c>
      <c r="G114" s="248">
        <v>4424112.0229999991</v>
      </c>
      <c r="H114" s="248">
        <v>1732213.4920000001</v>
      </c>
      <c r="I114" s="248">
        <v>6156325.5149999987</v>
      </c>
      <c r="J114" s="248">
        <v>3573</v>
      </c>
      <c r="K114" s="249">
        <v>293.99409999999995</v>
      </c>
      <c r="L114" s="249">
        <v>104.05520000000001</v>
      </c>
      <c r="M114" s="249">
        <v>183.35550000000001</v>
      </c>
      <c r="N114" s="249">
        <v>581.40480000000002</v>
      </c>
    </row>
    <row r="115" spans="1:14" ht="4.95" customHeight="1">
      <c r="A115" s="229"/>
      <c r="B115" s="229"/>
      <c r="C115" s="229"/>
      <c r="D115" s="229"/>
      <c r="E115" s="229"/>
      <c r="F115" s="246">
        <v>0</v>
      </c>
      <c r="G115" s="231"/>
      <c r="H115" s="231"/>
      <c r="I115" s="231"/>
      <c r="J115" s="231"/>
      <c r="K115" s="232"/>
      <c r="L115" s="232"/>
      <c r="M115" s="232"/>
      <c r="N115" s="232"/>
    </row>
    <row r="116" spans="1:14">
      <c r="A116" s="234" t="s">
        <v>792</v>
      </c>
      <c r="B116" s="234"/>
      <c r="C116" s="234"/>
      <c r="D116" s="234"/>
      <c r="E116" s="234"/>
      <c r="F116" s="246">
        <v>0</v>
      </c>
      <c r="G116" s="240"/>
      <c r="H116" s="240"/>
      <c r="I116" s="240"/>
      <c r="J116" s="240"/>
      <c r="K116" s="241"/>
      <c r="L116" s="241"/>
      <c r="M116" s="241"/>
      <c r="N116" s="241"/>
    </row>
    <row r="117" spans="1:14">
      <c r="A117" s="238"/>
      <c r="B117" s="238" t="s">
        <v>793</v>
      </c>
      <c r="C117" s="234" t="s">
        <v>323</v>
      </c>
      <c r="D117" s="234"/>
      <c r="E117" s="234"/>
      <c r="F117" s="246">
        <v>0</v>
      </c>
      <c r="G117" s="240"/>
      <c r="H117" s="240"/>
      <c r="I117" s="240"/>
      <c r="J117" s="240"/>
      <c r="K117" s="241"/>
      <c r="L117" s="241"/>
      <c r="M117" s="241"/>
      <c r="N117" s="241"/>
    </row>
    <row r="118" spans="1:14">
      <c r="A118" s="238"/>
      <c r="B118" s="238"/>
      <c r="C118" s="238"/>
      <c r="D118" s="242" t="s">
        <v>794</v>
      </c>
      <c r="E118" s="242" t="s">
        <v>693</v>
      </c>
      <c r="F118" s="243">
        <v>44430.665000000001</v>
      </c>
      <c r="G118" s="244">
        <v>607666.21499999997</v>
      </c>
      <c r="H118" s="244">
        <v>137185.20000000001</v>
      </c>
      <c r="I118" s="244">
        <v>744851.41500000004</v>
      </c>
      <c r="J118" s="244">
        <v>455</v>
      </c>
      <c r="K118" s="245">
        <v>44.260799999999996</v>
      </c>
      <c r="L118" s="245">
        <v>0</v>
      </c>
      <c r="M118" s="245">
        <v>35.064999999999998</v>
      </c>
      <c r="N118" s="245">
        <v>79.325799999999987</v>
      </c>
    </row>
    <row r="119" spans="1:14">
      <c r="A119" s="238"/>
      <c r="B119" s="238"/>
      <c r="C119" s="238"/>
      <c r="D119" s="238" t="s">
        <v>795</v>
      </c>
      <c r="E119" s="238" t="s">
        <v>693</v>
      </c>
      <c r="F119" s="246">
        <v>67373.455000000002</v>
      </c>
      <c r="G119" s="240">
        <v>691312.07499999995</v>
      </c>
      <c r="H119" s="240">
        <v>220537.01</v>
      </c>
      <c r="I119" s="240">
        <v>911849.08499999996</v>
      </c>
      <c r="J119" s="240">
        <v>638</v>
      </c>
      <c r="K119" s="241">
        <v>55.227600000000002</v>
      </c>
      <c r="L119" s="241">
        <v>0</v>
      </c>
      <c r="M119" s="241">
        <v>35.697499999999998</v>
      </c>
      <c r="N119" s="241">
        <v>90.9251</v>
      </c>
    </row>
    <row r="120" spans="1:14">
      <c r="A120" s="238"/>
      <c r="B120" s="238"/>
      <c r="C120" s="247" t="s">
        <v>796</v>
      </c>
      <c r="D120" s="247"/>
      <c r="E120" s="247"/>
      <c r="F120" s="246">
        <v>111804.12</v>
      </c>
      <c r="G120" s="248">
        <v>1298978.29</v>
      </c>
      <c r="H120" s="248">
        <v>357722.21</v>
      </c>
      <c r="I120" s="248">
        <v>1656700.5</v>
      </c>
      <c r="J120" s="248">
        <v>1093</v>
      </c>
      <c r="K120" s="249">
        <v>99.488399999999999</v>
      </c>
      <c r="L120" s="249">
        <v>0</v>
      </c>
      <c r="M120" s="249">
        <v>70.762499999999989</v>
      </c>
      <c r="N120" s="249">
        <v>170.2509</v>
      </c>
    </row>
    <row r="121" spans="1:14">
      <c r="A121" s="238"/>
      <c r="B121" s="238"/>
      <c r="C121" s="229"/>
      <c r="D121" s="229"/>
      <c r="E121" s="229"/>
      <c r="F121" s="246">
        <v>0</v>
      </c>
      <c r="G121" s="231"/>
      <c r="H121" s="231"/>
      <c r="I121" s="231"/>
      <c r="J121" s="231"/>
      <c r="K121" s="232"/>
      <c r="L121" s="232"/>
      <c r="M121" s="232"/>
      <c r="N121" s="232"/>
    </row>
    <row r="122" spans="1:14">
      <c r="A122" s="238"/>
      <c r="B122" s="238" t="s">
        <v>797</v>
      </c>
      <c r="C122" s="234" t="s">
        <v>359</v>
      </c>
      <c r="D122" s="234"/>
      <c r="E122" s="234"/>
      <c r="F122" s="246">
        <v>0</v>
      </c>
      <c r="G122" s="240"/>
      <c r="H122" s="240"/>
      <c r="I122" s="240"/>
      <c r="J122" s="240"/>
      <c r="K122" s="241"/>
      <c r="L122" s="241"/>
      <c r="M122" s="241"/>
      <c r="N122" s="241"/>
    </row>
    <row r="123" spans="1:14">
      <c r="A123" s="238"/>
      <c r="B123" s="238"/>
      <c r="C123" s="238"/>
      <c r="D123" s="242" t="s">
        <v>798</v>
      </c>
      <c r="E123" s="242" t="s">
        <v>693</v>
      </c>
      <c r="F123" s="243">
        <v>1205.4090000000001</v>
      </c>
      <c r="G123" s="244">
        <v>174547.228</v>
      </c>
      <c r="H123" s="244">
        <v>126182.549</v>
      </c>
      <c r="I123" s="244">
        <v>300729.777</v>
      </c>
      <c r="J123" s="244">
        <v>94</v>
      </c>
      <c r="K123" s="245">
        <v>13.6075</v>
      </c>
      <c r="L123" s="245">
        <v>0</v>
      </c>
      <c r="M123" s="245">
        <v>8.3000000000000007</v>
      </c>
      <c r="N123" s="245">
        <v>21.907499999999999</v>
      </c>
    </row>
    <row r="124" spans="1:14">
      <c r="A124" s="238"/>
      <c r="B124" s="238"/>
      <c r="C124" s="247" t="s">
        <v>799</v>
      </c>
      <c r="D124" s="247"/>
      <c r="E124" s="247"/>
      <c r="F124" s="246">
        <v>1205.4090000000001</v>
      </c>
      <c r="G124" s="248">
        <v>174547.228</v>
      </c>
      <c r="H124" s="248">
        <v>126182.549</v>
      </c>
      <c r="I124" s="248">
        <v>300729.777</v>
      </c>
      <c r="J124" s="248">
        <v>94</v>
      </c>
      <c r="K124" s="249">
        <v>13.6075</v>
      </c>
      <c r="L124" s="249">
        <v>0</v>
      </c>
      <c r="M124" s="249">
        <v>8.3000000000000007</v>
      </c>
      <c r="N124" s="249">
        <v>21.907499999999999</v>
      </c>
    </row>
    <row r="125" spans="1:14">
      <c r="A125" s="238"/>
      <c r="B125" s="238"/>
      <c r="C125" s="229"/>
      <c r="D125" s="229"/>
      <c r="E125" s="229"/>
      <c r="F125" s="246">
        <v>0</v>
      </c>
      <c r="G125" s="231"/>
      <c r="H125" s="231"/>
      <c r="I125" s="231"/>
      <c r="J125" s="231"/>
      <c r="K125" s="232"/>
      <c r="L125" s="232"/>
      <c r="M125" s="232"/>
      <c r="N125" s="232"/>
    </row>
    <row r="126" spans="1:14">
      <c r="A126" s="238"/>
      <c r="B126" s="238" t="s">
        <v>800</v>
      </c>
      <c r="C126" s="234" t="s">
        <v>329</v>
      </c>
      <c r="D126" s="234"/>
      <c r="E126" s="234"/>
      <c r="F126" s="246">
        <v>0</v>
      </c>
      <c r="G126" s="240"/>
      <c r="H126" s="240"/>
      <c r="I126" s="240"/>
      <c r="J126" s="240"/>
      <c r="K126" s="241"/>
      <c r="L126" s="241"/>
      <c r="M126" s="241"/>
      <c r="N126" s="241"/>
    </row>
    <row r="127" spans="1:14">
      <c r="A127" s="238"/>
      <c r="B127" s="238"/>
      <c r="C127" s="238"/>
      <c r="D127" s="242" t="s">
        <v>801</v>
      </c>
      <c r="E127" s="242" t="s">
        <v>693</v>
      </c>
      <c r="F127" s="243">
        <v>8501.5560000000005</v>
      </c>
      <c r="G127" s="244">
        <v>363047.33600000001</v>
      </c>
      <c r="H127" s="244">
        <v>170711.61799999999</v>
      </c>
      <c r="I127" s="244">
        <v>533758.95400000003</v>
      </c>
      <c r="J127" s="244">
        <v>186</v>
      </c>
      <c r="K127" s="245">
        <v>26.424299999999999</v>
      </c>
      <c r="L127" s="245">
        <v>3.4</v>
      </c>
      <c r="M127" s="245">
        <v>21.500000000000004</v>
      </c>
      <c r="N127" s="245">
        <v>51.324300000000001</v>
      </c>
    </row>
    <row r="128" spans="1:14">
      <c r="A128" s="238"/>
      <c r="B128" s="238"/>
      <c r="C128" s="238"/>
      <c r="D128" s="238" t="s">
        <v>802</v>
      </c>
      <c r="E128" s="238" t="s">
        <v>693</v>
      </c>
      <c r="F128" s="246">
        <v>1042.8119999999999</v>
      </c>
      <c r="G128" s="240">
        <v>413662.87699999998</v>
      </c>
      <c r="H128" s="240">
        <v>143531.962</v>
      </c>
      <c r="I128" s="240">
        <v>557194.83899999992</v>
      </c>
      <c r="J128" s="240">
        <v>297</v>
      </c>
      <c r="K128" s="241">
        <v>27.209</v>
      </c>
      <c r="L128" s="241">
        <v>6.9989999999999997</v>
      </c>
      <c r="M128" s="241">
        <v>16.981200000000005</v>
      </c>
      <c r="N128" s="241">
        <v>51.1892</v>
      </c>
    </row>
    <row r="129" spans="1:14">
      <c r="A129" s="238"/>
      <c r="B129" s="238"/>
      <c r="C129" s="247" t="s">
        <v>803</v>
      </c>
      <c r="D129" s="247"/>
      <c r="E129" s="247"/>
      <c r="F129" s="246">
        <v>9544.3680000000004</v>
      </c>
      <c r="G129" s="248">
        <v>776710.21299999999</v>
      </c>
      <c r="H129" s="248">
        <v>314243.57999999996</v>
      </c>
      <c r="I129" s="248">
        <v>1090953.7930000001</v>
      </c>
      <c r="J129" s="248">
        <v>483</v>
      </c>
      <c r="K129" s="249">
        <v>53.633299999999998</v>
      </c>
      <c r="L129" s="249">
        <v>10.398999999999999</v>
      </c>
      <c r="M129" s="249">
        <v>38.481200000000008</v>
      </c>
      <c r="N129" s="249">
        <v>102.51349999999999</v>
      </c>
    </row>
    <row r="130" spans="1:14">
      <c r="A130" s="238"/>
      <c r="B130" s="238"/>
      <c r="C130" s="229"/>
      <c r="D130" s="229"/>
      <c r="E130" s="229"/>
      <c r="F130" s="246">
        <v>0</v>
      </c>
      <c r="G130" s="231"/>
      <c r="H130" s="231"/>
      <c r="I130" s="231"/>
      <c r="J130" s="231"/>
      <c r="K130" s="232"/>
      <c r="L130" s="232"/>
      <c r="M130" s="232"/>
      <c r="N130" s="232"/>
    </row>
    <row r="131" spans="1:14">
      <c r="A131" s="238"/>
      <c r="B131" s="238" t="s">
        <v>804</v>
      </c>
      <c r="C131" s="234" t="s">
        <v>352</v>
      </c>
      <c r="D131" s="234"/>
      <c r="E131" s="234"/>
      <c r="F131" s="246">
        <v>0</v>
      </c>
      <c r="G131" s="240"/>
      <c r="H131" s="240"/>
      <c r="I131" s="240"/>
      <c r="J131" s="240"/>
      <c r="K131" s="241"/>
      <c r="L131" s="241"/>
      <c r="M131" s="241"/>
      <c r="N131" s="241"/>
    </row>
    <row r="132" spans="1:14">
      <c r="A132" s="238"/>
      <c r="B132" s="238"/>
      <c r="C132" s="238"/>
      <c r="D132" s="242" t="s">
        <v>805</v>
      </c>
      <c r="E132" s="242" t="s">
        <v>693</v>
      </c>
      <c r="F132" s="243">
        <v>9184</v>
      </c>
      <c r="G132" s="244">
        <v>151766</v>
      </c>
      <c r="H132" s="244">
        <v>59123</v>
      </c>
      <c r="I132" s="244">
        <v>210889</v>
      </c>
      <c r="J132" s="244">
        <v>97</v>
      </c>
      <c r="K132" s="245">
        <v>13.0952</v>
      </c>
      <c r="L132" s="245">
        <v>0</v>
      </c>
      <c r="M132" s="245">
        <v>6.0303999999999993</v>
      </c>
      <c r="N132" s="245">
        <v>19.125599999999999</v>
      </c>
    </row>
    <row r="133" spans="1:14">
      <c r="A133" s="238"/>
      <c r="B133" s="238"/>
      <c r="C133" s="247" t="s">
        <v>806</v>
      </c>
      <c r="D133" s="247"/>
      <c r="E133" s="247"/>
      <c r="F133" s="246">
        <v>9184</v>
      </c>
      <c r="G133" s="248">
        <v>151766</v>
      </c>
      <c r="H133" s="248">
        <v>59123</v>
      </c>
      <c r="I133" s="248">
        <v>210889</v>
      </c>
      <c r="J133" s="248">
        <v>97</v>
      </c>
      <c r="K133" s="249">
        <v>13.0952</v>
      </c>
      <c r="L133" s="249">
        <v>0</v>
      </c>
      <c r="M133" s="249">
        <v>6.0303999999999993</v>
      </c>
      <c r="N133" s="249">
        <v>19.125599999999999</v>
      </c>
    </row>
    <row r="134" spans="1:14">
      <c r="A134" s="238"/>
      <c r="B134" s="238"/>
      <c r="C134" s="229"/>
      <c r="D134" s="229"/>
      <c r="E134" s="229"/>
      <c r="F134" s="246">
        <v>0</v>
      </c>
      <c r="G134" s="231"/>
      <c r="H134" s="231"/>
      <c r="I134" s="231"/>
      <c r="J134" s="231"/>
      <c r="K134" s="232"/>
      <c r="L134" s="232"/>
      <c r="M134" s="232"/>
      <c r="N134" s="232"/>
    </row>
    <row r="135" spans="1:14">
      <c r="A135" s="238"/>
      <c r="B135" s="238" t="s">
        <v>807</v>
      </c>
      <c r="C135" s="234" t="s">
        <v>344</v>
      </c>
      <c r="D135" s="234"/>
      <c r="E135" s="234"/>
      <c r="F135" s="246">
        <v>0</v>
      </c>
      <c r="G135" s="240"/>
      <c r="H135" s="240"/>
      <c r="I135" s="240"/>
      <c r="J135" s="240"/>
      <c r="K135" s="241"/>
      <c r="L135" s="241"/>
      <c r="M135" s="241"/>
      <c r="N135" s="241"/>
    </row>
    <row r="136" spans="1:14">
      <c r="A136" s="238"/>
      <c r="B136" s="238"/>
      <c r="C136" s="238"/>
      <c r="D136" s="242" t="s">
        <v>808</v>
      </c>
      <c r="E136" s="242" t="s">
        <v>693</v>
      </c>
      <c r="F136" s="243">
        <v>32541.333999999999</v>
      </c>
      <c r="G136" s="244">
        <v>260873.66800000001</v>
      </c>
      <c r="H136" s="244">
        <v>57120.894999999997</v>
      </c>
      <c r="I136" s="244">
        <v>317994.56300000002</v>
      </c>
      <c r="J136" s="244">
        <v>155</v>
      </c>
      <c r="K136" s="245">
        <v>18.54</v>
      </c>
      <c r="L136" s="245">
        <v>3</v>
      </c>
      <c r="M136" s="245">
        <v>16.21</v>
      </c>
      <c r="N136" s="245">
        <v>37.75</v>
      </c>
    </row>
    <row r="137" spans="1:14">
      <c r="A137" s="238"/>
      <c r="B137" s="238"/>
      <c r="C137" s="247" t="s">
        <v>809</v>
      </c>
      <c r="D137" s="247"/>
      <c r="E137" s="247"/>
      <c r="F137" s="246">
        <v>32541.333999999999</v>
      </c>
      <c r="G137" s="248">
        <v>260873.66800000001</v>
      </c>
      <c r="H137" s="248">
        <v>57120.894999999997</v>
      </c>
      <c r="I137" s="248">
        <v>317994.56300000002</v>
      </c>
      <c r="J137" s="248">
        <v>155</v>
      </c>
      <c r="K137" s="249">
        <v>18.54</v>
      </c>
      <c r="L137" s="249">
        <v>3</v>
      </c>
      <c r="M137" s="249">
        <v>16.21</v>
      </c>
      <c r="N137" s="249">
        <v>37.75</v>
      </c>
    </row>
    <row r="138" spans="1:14">
      <c r="A138" s="238"/>
      <c r="B138" s="238"/>
      <c r="C138" s="229"/>
      <c r="D138" s="229"/>
      <c r="E138" s="229"/>
      <c r="F138" s="246">
        <v>0</v>
      </c>
      <c r="G138" s="231"/>
      <c r="H138" s="231"/>
      <c r="I138" s="231"/>
      <c r="J138" s="231"/>
      <c r="K138" s="232"/>
      <c r="L138" s="232"/>
      <c r="M138" s="232"/>
      <c r="N138" s="232"/>
    </row>
    <row r="139" spans="1:14">
      <c r="A139" s="238"/>
      <c r="B139" s="238" t="s">
        <v>810</v>
      </c>
      <c r="C139" s="234" t="s">
        <v>378</v>
      </c>
      <c r="D139" s="234"/>
      <c r="E139" s="234"/>
      <c r="F139" s="246">
        <v>0</v>
      </c>
      <c r="G139" s="240"/>
      <c r="H139" s="240"/>
      <c r="I139" s="240"/>
      <c r="J139" s="240"/>
      <c r="K139" s="241"/>
      <c r="L139" s="241"/>
      <c r="M139" s="241"/>
      <c r="N139" s="241"/>
    </row>
    <row r="140" spans="1:14">
      <c r="A140" s="238"/>
      <c r="B140" s="238"/>
      <c r="C140" s="238"/>
      <c r="D140" s="242" t="s">
        <v>811</v>
      </c>
      <c r="E140" s="242" t="s">
        <v>693</v>
      </c>
      <c r="F140" s="243">
        <v>16794</v>
      </c>
      <c r="G140" s="244">
        <v>52517</v>
      </c>
      <c r="H140" s="244">
        <v>25131</v>
      </c>
      <c r="I140" s="244">
        <v>77648</v>
      </c>
      <c r="J140" s="244">
        <v>14</v>
      </c>
      <c r="K140" s="245">
        <v>2.4750000000000001</v>
      </c>
      <c r="L140" s="245">
        <v>1.2</v>
      </c>
      <c r="M140" s="245">
        <v>3.3</v>
      </c>
      <c r="N140" s="245">
        <v>6.9749999999999996</v>
      </c>
    </row>
    <row r="141" spans="1:14">
      <c r="A141" s="238"/>
      <c r="B141" s="238"/>
      <c r="C141" s="247" t="s">
        <v>812</v>
      </c>
      <c r="D141" s="247"/>
      <c r="E141" s="247"/>
      <c r="F141" s="246">
        <v>16794</v>
      </c>
      <c r="G141" s="248">
        <v>52517</v>
      </c>
      <c r="H141" s="248">
        <v>25131</v>
      </c>
      <c r="I141" s="248">
        <v>77648</v>
      </c>
      <c r="J141" s="248">
        <v>14</v>
      </c>
      <c r="K141" s="249">
        <v>2.4750000000000001</v>
      </c>
      <c r="L141" s="249">
        <v>1.2</v>
      </c>
      <c r="M141" s="249">
        <v>3.3</v>
      </c>
      <c r="N141" s="249">
        <v>6.9749999999999996</v>
      </c>
    </row>
    <row r="142" spans="1:14">
      <c r="A142" s="238"/>
      <c r="B142" s="238"/>
      <c r="C142" s="229"/>
      <c r="D142" s="229"/>
      <c r="E142" s="229"/>
      <c r="F142" s="246">
        <v>0</v>
      </c>
      <c r="G142" s="231"/>
      <c r="H142" s="231"/>
      <c r="I142" s="231"/>
      <c r="J142" s="231"/>
      <c r="K142" s="232"/>
      <c r="L142" s="232"/>
      <c r="M142" s="232"/>
      <c r="N142" s="232"/>
    </row>
    <row r="143" spans="1:14">
      <c r="A143" s="238"/>
      <c r="B143" s="238" t="s">
        <v>813</v>
      </c>
      <c r="C143" s="234" t="s">
        <v>341</v>
      </c>
      <c r="D143" s="234"/>
      <c r="E143" s="234"/>
      <c r="F143" s="246">
        <v>0</v>
      </c>
      <c r="G143" s="240"/>
      <c r="H143" s="240"/>
      <c r="I143" s="240"/>
      <c r="J143" s="240"/>
      <c r="K143" s="241"/>
      <c r="L143" s="241"/>
      <c r="M143" s="241"/>
      <c r="N143" s="241"/>
    </row>
    <row r="144" spans="1:14">
      <c r="A144" s="238"/>
      <c r="B144" s="238"/>
      <c r="C144" s="238"/>
      <c r="D144" s="242" t="s">
        <v>814</v>
      </c>
      <c r="E144" s="242" t="s">
        <v>693</v>
      </c>
      <c r="F144" s="243">
        <v>19011.364000000001</v>
      </c>
      <c r="G144" s="244">
        <v>459501.31</v>
      </c>
      <c r="H144" s="244">
        <v>130433.55899999999</v>
      </c>
      <c r="I144" s="244">
        <v>589934.86899999995</v>
      </c>
      <c r="J144" s="244">
        <v>231</v>
      </c>
      <c r="K144" s="245">
        <v>31.832800000000002</v>
      </c>
      <c r="L144" s="245">
        <v>4.18</v>
      </c>
      <c r="M144" s="245">
        <v>23.329999999999995</v>
      </c>
      <c r="N144" s="245">
        <v>59.342799999999997</v>
      </c>
    </row>
    <row r="145" spans="1:14">
      <c r="A145" s="238"/>
      <c r="B145" s="238"/>
      <c r="C145" s="247" t="s">
        <v>815</v>
      </c>
      <c r="D145" s="247"/>
      <c r="E145" s="247"/>
      <c r="F145" s="246">
        <v>19011.364000000001</v>
      </c>
      <c r="G145" s="248">
        <v>459501.31</v>
      </c>
      <c r="H145" s="248">
        <v>130433.55899999999</v>
      </c>
      <c r="I145" s="248">
        <v>589934.86899999995</v>
      </c>
      <c r="J145" s="248">
        <v>231</v>
      </c>
      <c r="K145" s="249">
        <v>31.832800000000002</v>
      </c>
      <c r="L145" s="249">
        <v>4.18</v>
      </c>
      <c r="M145" s="249">
        <v>23.329999999999995</v>
      </c>
      <c r="N145" s="249">
        <v>59.342799999999997</v>
      </c>
    </row>
    <row r="146" spans="1:14">
      <c r="A146" s="238"/>
      <c r="B146" s="238"/>
      <c r="C146" s="229"/>
      <c r="D146" s="229"/>
      <c r="E146" s="229"/>
      <c r="F146" s="246">
        <v>0</v>
      </c>
      <c r="G146" s="231"/>
      <c r="H146" s="231"/>
      <c r="I146" s="231"/>
      <c r="J146" s="231"/>
      <c r="K146" s="232"/>
      <c r="L146" s="232"/>
      <c r="M146" s="232"/>
      <c r="N146" s="232"/>
    </row>
    <row r="147" spans="1:14">
      <c r="A147" s="238"/>
      <c r="B147" s="238" t="s">
        <v>816</v>
      </c>
      <c r="C147" s="234" t="s">
        <v>356</v>
      </c>
      <c r="D147" s="234"/>
      <c r="E147" s="234"/>
      <c r="F147" s="246">
        <v>0</v>
      </c>
      <c r="G147" s="240"/>
      <c r="H147" s="240"/>
      <c r="I147" s="240"/>
      <c r="J147" s="240"/>
      <c r="K147" s="241"/>
      <c r="L147" s="241"/>
      <c r="M147" s="241"/>
      <c r="N147" s="241"/>
    </row>
    <row r="148" spans="1:14">
      <c r="A148" s="238"/>
      <c r="B148" s="238"/>
      <c r="C148" s="238"/>
      <c r="D148" s="242" t="s">
        <v>817</v>
      </c>
      <c r="E148" s="242" t="s">
        <v>693</v>
      </c>
      <c r="F148" s="243">
        <v>10132.751</v>
      </c>
      <c r="G148" s="244">
        <v>157909.861</v>
      </c>
      <c r="H148" s="244">
        <v>92493.137000000002</v>
      </c>
      <c r="I148" s="244">
        <v>250402.99800000002</v>
      </c>
      <c r="J148" s="244">
        <v>90</v>
      </c>
      <c r="K148" s="245">
        <v>11.035699999999999</v>
      </c>
      <c r="L148" s="245">
        <v>1.81</v>
      </c>
      <c r="M148" s="245">
        <v>7.0750000000000002</v>
      </c>
      <c r="N148" s="245">
        <v>19.9207</v>
      </c>
    </row>
    <row r="149" spans="1:14">
      <c r="A149" s="238"/>
      <c r="B149" s="238"/>
      <c r="C149" s="247" t="s">
        <v>818</v>
      </c>
      <c r="D149" s="247"/>
      <c r="E149" s="247"/>
      <c r="F149" s="246">
        <v>10132.751</v>
      </c>
      <c r="G149" s="248">
        <v>157909.861</v>
      </c>
      <c r="H149" s="248">
        <v>92493.137000000002</v>
      </c>
      <c r="I149" s="248">
        <v>250402.99800000002</v>
      </c>
      <c r="J149" s="248">
        <v>90</v>
      </c>
      <c r="K149" s="249">
        <v>11.035699999999999</v>
      </c>
      <c r="L149" s="249">
        <v>1.81</v>
      </c>
      <c r="M149" s="249">
        <v>7.0750000000000002</v>
      </c>
      <c r="N149" s="249">
        <v>19.9207</v>
      </c>
    </row>
    <row r="150" spans="1:14">
      <c r="A150" s="238"/>
      <c r="B150" s="238"/>
      <c r="C150" s="229"/>
      <c r="D150" s="229"/>
      <c r="E150" s="229"/>
      <c r="F150" s="246">
        <v>0</v>
      </c>
      <c r="G150" s="231"/>
      <c r="H150" s="231"/>
      <c r="I150" s="231"/>
      <c r="J150" s="231"/>
      <c r="K150" s="232"/>
      <c r="L150" s="232"/>
      <c r="M150" s="232"/>
      <c r="N150" s="232"/>
    </row>
    <row r="151" spans="1:14">
      <c r="A151" s="247" t="s">
        <v>819</v>
      </c>
      <c r="B151" s="247"/>
      <c r="C151" s="247"/>
      <c r="D151" s="247"/>
      <c r="E151" s="247"/>
      <c r="F151" s="248">
        <f>F120+F124+F129+F133+F137+F141+F145+F149</f>
        <v>210217.34599999999</v>
      </c>
      <c r="G151" s="248">
        <v>3332803.5700000003</v>
      </c>
      <c r="H151" s="248">
        <v>1162449.93</v>
      </c>
      <c r="I151" s="248">
        <v>4495253.5</v>
      </c>
      <c r="J151" s="248">
        <v>2257</v>
      </c>
      <c r="K151" s="249">
        <v>243.70789999999997</v>
      </c>
      <c r="L151" s="249">
        <v>20.588999999999995</v>
      </c>
      <c r="M151" s="249">
        <v>173.48909999999998</v>
      </c>
      <c r="N151" s="249">
        <v>437.78599999999994</v>
      </c>
    </row>
    <row r="152" spans="1:14" ht="5.4" customHeight="1">
      <c r="A152" s="229"/>
      <c r="B152" s="229"/>
      <c r="C152" s="229"/>
      <c r="D152" s="229"/>
      <c r="E152" s="229"/>
      <c r="F152" s="246">
        <v>0</v>
      </c>
      <c r="G152" s="231"/>
      <c r="H152" s="231"/>
      <c r="I152" s="231"/>
      <c r="J152" s="231"/>
      <c r="K152" s="232"/>
      <c r="L152" s="232"/>
      <c r="M152" s="232"/>
      <c r="N152" s="232"/>
    </row>
    <row r="153" spans="1:14">
      <c r="A153" s="234" t="s">
        <v>820</v>
      </c>
      <c r="B153" s="234"/>
      <c r="C153" s="234"/>
      <c r="D153" s="234"/>
      <c r="E153" s="234"/>
      <c r="F153" s="246">
        <v>0</v>
      </c>
      <c r="G153" s="240"/>
      <c r="H153" s="240"/>
      <c r="I153" s="240"/>
      <c r="J153" s="240"/>
      <c r="K153" s="241"/>
      <c r="L153" s="241"/>
      <c r="M153" s="241"/>
      <c r="N153" s="241"/>
    </row>
    <row r="154" spans="1:14">
      <c r="A154" s="238"/>
      <c r="B154" s="238" t="s">
        <v>821</v>
      </c>
      <c r="C154" s="234" t="s">
        <v>349</v>
      </c>
      <c r="D154" s="234"/>
      <c r="E154" s="234"/>
      <c r="F154" s="246">
        <v>0</v>
      </c>
      <c r="G154" s="240"/>
      <c r="H154" s="240"/>
      <c r="I154" s="240"/>
      <c r="J154" s="240"/>
      <c r="K154" s="241"/>
      <c r="L154" s="241"/>
      <c r="M154" s="241"/>
      <c r="N154" s="241"/>
    </row>
    <row r="155" spans="1:14">
      <c r="A155" s="238"/>
      <c r="B155" s="238"/>
      <c r="C155" s="238"/>
      <c r="D155" s="242" t="s">
        <v>822</v>
      </c>
      <c r="E155" s="242" t="s">
        <v>693</v>
      </c>
      <c r="F155" s="243">
        <v>16303.59</v>
      </c>
      <c r="G155" s="244">
        <v>213156.75899999999</v>
      </c>
      <c r="H155" s="244">
        <v>79000.952999999994</v>
      </c>
      <c r="I155" s="244">
        <v>292157.712</v>
      </c>
      <c r="J155" s="244">
        <v>141</v>
      </c>
      <c r="K155" s="245">
        <v>13.81</v>
      </c>
      <c r="L155" s="245">
        <v>2.77</v>
      </c>
      <c r="M155" s="245">
        <v>11.45</v>
      </c>
      <c r="N155" s="245">
        <v>28.03</v>
      </c>
    </row>
    <row r="156" spans="1:14">
      <c r="A156" s="238"/>
      <c r="B156" s="238"/>
      <c r="C156" s="247" t="s">
        <v>823</v>
      </c>
      <c r="D156" s="247"/>
      <c r="E156" s="247"/>
      <c r="F156" s="246">
        <v>16303.59</v>
      </c>
      <c r="G156" s="248">
        <v>213156.75899999999</v>
      </c>
      <c r="H156" s="248">
        <v>79000.952999999994</v>
      </c>
      <c r="I156" s="248">
        <v>292157.712</v>
      </c>
      <c r="J156" s="248">
        <v>141</v>
      </c>
      <c r="K156" s="249">
        <v>13.81</v>
      </c>
      <c r="L156" s="249">
        <v>2.77</v>
      </c>
      <c r="M156" s="249">
        <v>11.45</v>
      </c>
      <c r="N156" s="249">
        <v>28.03</v>
      </c>
    </row>
    <row r="157" spans="1:14">
      <c r="A157" s="238"/>
      <c r="B157" s="238"/>
      <c r="C157" s="229"/>
      <c r="D157" s="229"/>
      <c r="E157" s="229"/>
      <c r="F157" s="246">
        <v>0</v>
      </c>
      <c r="G157" s="231"/>
      <c r="H157" s="231"/>
      <c r="I157" s="231"/>
      <c r="J157" s="231"/>
      <c r="K157" s="232"/>
      <c r="L157" s="232"/>
      <c r="M157" s="232"/>
      <c r="N157" s="232"/>
    </row>
    <row r="158" spans="1:14">
      <c r="A158" s="238"/>
      <c r="B158" s="238" t="s">
        <v>824</v>
      </c>
      <c r="C158" s="234" t="s">
        <v>330</v>
      </c>
      <c r="D158" s="234"/>
      <c r="E158" s="234"/>
      <c r="F158" s="246">
        <v>0</v>
      </c>
      <c r="G158" s="240"/>
      <c r="H158" s="240"/>
      <c r="I158" s="240"/>
      <c r="J158" s="240"/>
      <c r="K158" s="241"/>
      <c r="L158" s="241"/>
      <c r="M158" s="241"/>
      <c r="N158" s="241"/>
    </row>
    <row r="159" spans="1:14">
      <c r="A159" s="238"/>
      <c r="B159" s="238"/>
      <c r="C159" s="238"/>
      <c r="D159" s="242" t="s">
        <v>825</v>
      </c>
      <c r="E159" s="242" t="s">
        <v>693</v>
      </c>
      <c r="F159" s="243">
        <v>142.99</v>
      </c>
      <c r="G159" s="244">
        <v>37595.985000000001</v>
      </c>
      <c r="H159" s="244">
        <v>20485.57</v>
      </c>
      <c r="I159" s="244">
        <v>58081.555</v>
      </c>
      <c r="J159" s="244">
        <v>18</v>
      </c>
      <c r="K159" s="245">
        <v>3</v>
      </c>
      <c r="L159" s="245">
        <v>0.54</v>
      </c>
      <c r="M159" s="245">
        <v>1</v>
      </c>
      <c r="N159" s="245">
        <v>4.54</v>
      </c>
    </row>
    <row r="160" spans="1:14">
      <c r="A160" s="238"/>
      <c r="B160" s="238"/>
      <c r="C160" s="238"/>
      <c r="D160" s="238" t="s">
        <v>826</v>
      </c>
      <c r="E160" s="238" t="s">
        <v>693</v>
      </c>
      <c r="F160" s="246">
        <v>34184.07</v>
      </c>
      <c r="G160" s="240">
        <v>495000.45299999998</v>
      </c>
      <c r="H160" s="240">
        <v>238822.74799999999</v>
      </c>
      <c r="I160" s="240">
        <v>733823.201</v>
      </c>
      <c r="J160" s="240">
        <v>368</v>
      </c>
      <c r="K160" s="241">
        <v>35.292400000000001</v>
      </c>
      <c r="L160" s="241">
        <v>4.3050999999999995</v>
      </c>
      <c r="M160" s="241">
        <v>22.291000000000004</v>
      </c>
      <c r="N160" s="241">
        <v>61.888500000000001</v>
      </c>
    </row>
    <row r="161" spans="1:14">
      <c r="A161" s="238"/>
      <c r="B161" s="238"/>
      <c r="C161" s="238"/>
      <c r="D161" s="242" t="s">
        <v>827</v>
      </c>
      <c r="E161" s="242" t="s">
        <v>693</v>
      </c>
      <c r="F161" s="243">
        <v>524.65700000000004</v>
      </c>
      <c r="G161" s="244">
        <v>64184.114000000001</v>
      </c>
      <c r="H161" s="244">
        <v>28675.063999999998</v>
      </c>
      <c r="I161" s="244">
        <v>92859.178</v>
      </c>
      <c r="J161" s="244">
        <v>41</v>
      </c>
      <c r="K161" s="245">
        <v>4</v>
      </c>
      <c r="L161" s="245">
        <v>2.5299999999999998</v>
      </c>
      <c r="M161" s="245">
        <v>1.5</v>
      </c>
      <c r="N161" s="245">
        <v>8.0299999999999994</v>
      </c>
    </row>
    <row r="162" spans="1:14">
      <c r="A162" s="238"/>
      <c r="B162" s="238"/>
      <c r="C162" s="238"/>
      <c r="D162" s="238" t="s">
        <v>828</v>
      </c>
      <c r="E162" s="238" t="s">
        <v>693</v>
      </c>
      <c r="F162" s="246">
        <v>385.99400000000003</v>
      </c>
      <c r="G162" s="240">
        <v>64468.067000000003</v>
      </c>
      <c r="H162" s="240">
        <v>27287.605</v>
      </c>
      <c r="I162" s="240">
        <v>91755.672000000006</v>
      </c>
      <c r="J162" s="240">
        <v>31</v>
      </c>
      <c r="K162" s="241">
        <v>4.4664999999999999</v>
      </c>
      <c r="L162" s="241">
        <v>0.92790000000000006</v>
      </c>
      <c r="M162" s="241">
        <v>1.8000000000000012</v>
      </c>
      <c r="N162" s="241">
        <v>7.1944000000000017</v>
      </c>
    </row>
    <row r="163" spans="1:14">
      <c r="A163" s="238"/>
      <c r="B163" s="238"/>
      <c r="C163" s="247" t="s">
        <v>829</v>
      </c>
      <c r="D163" s="247"/>
      <c r="E163" s="247"/>
      <c r="F163" s="246">
        <v>35237.710999999996</v>
      </c>
      <c r="G163" s="248">
        <v>661248.61899999995</v>
      </c>
      <c r="H163" s="248">
        <v>315270.98699999996</v>
      </c>
      <c r="I163" s="248">
        <v>976519.60599999991</v>
      </c>
      <c r="J163" s="248">
        <v>458</v>
      </c>
      <c r="K163" s="249">
        <v>46.758899999999997</v>
      </c>
      <c r="L163" s="249">
        <v>8.302999999999999</v>
      </c>
      <c r="M163" s="249">
        <v>26.591000000000005</v>
      </c>
      <c r="N163" s="249">
        <v>81.652900000000002</v>
      </c>
    </row>
    <row r="164" spans="1:14">
      <c r="A164" s="238"/>
      <c r="B164" s="238"/>
      <c r="C164" s="229"/>
      <c r="D164" s="229"/>
      <c r="E164" s="229"/>
      <c r="F164" s="246">
        <v>0</v>
      </c>
      <c r="G164" s="231"/>
      <c r="H164" s="231"/>
      <c r="I164" s="231"/>
      <c r="J164" s="231"/>
      <c r="K164" s="232"/>
      <c r="L164" s="232"/>
      <c r="M164" s="232"/>
      <c r="N164" s="232"/>
    </row>
    <row r="165" spans="1:14">
      <c r="A165" s="238"/>
      <c r="B165" s="238" t="s">
        <v>830</v>
      </c>
      <c r="C165" s="234" t="s">
        <v>372</v>
      </c>
      <c r="D165" s="234"/>
      <c r="E165" s="234"/>
      <c r="F165" s="246">
        <v>0</v>
      </c>
      <c r="G165" s="240"/>
      <c r="H165" s="240"/>
      <c r="I165" s="240"/>
      <c r="J165" s="240"/>
      <c r="K165" s="241"/>
      <c r="L165" s="241"/>
      <c r="M165" s="241"/>
      <c r="N165" s="241"/>
    </row>
    <row r="166" spans="1:14">
      <c r="A166" s="238"/>
      <c r="B166" s="238"/>
      <c r="C166" s="238"/>
      <c r="D166" s="242" t="s">
        <v>831</v>
      </c>
      <c r="E166" s="242" t="s">
        <v>693</v>
      </c>
      <c r="F166" s="243">
        <v>42569.038</v>
      </c>
      <c r="G166" s="244">
        <v>111328.24440000001</v>
      </c>
      <c r="H166" s="244">
        <v>80909.660999999993</v>
      </c>
      <c r="I166" s="244">
        <v>192237.90539999999</v>
      </c>
      <c r="J166" s="244">
        <v>42</v>
      </c>
      <c r="K166" s="245">
        <v>4.4800000000000004</v>
      </c>
      <c r="L166" s="245">
        <v>2.67</v>
      </c>
      <c r="M166" s="245">
        <v>4.2</v>
      </c>
      <c r="N166" s="245">
        <v>11.350000000000001</v>
      </c>
    </row>
    <row r="167" spans="1:14">
      <c r="A167" s="238"/>
      <c r="B167" s="238"/>
      <c r="C167" s="247" t="s">
        <v>832</v>
      </c>
      <c r="D167" s="247"/>
      <c r="E167" s="247"/>
      <c r="F167" s="246">
        <v>42569.038</v>
      </c>
      <c r="G167" s="248">
        <v>111328.24440000001</v>
      </c>
      <c r="H167" s="248">
        <v>80909.660999999993</v>
      </c>
      <c r="I167" s="248">
        <v>192237.90539999999</v>
      </c>
      <c r="J167" s="248">
        <v>42</v>
      </c>
      <c r="K167" s="249">
        <v>4.4800000000000004</v>
      </c>
      <c r="L167" s="249">
        <v>2.67</v>
      </c>
      <c r="M167" s="249">
        <v>4.2</v>
      </c>
      <c r="N167" s="249">
        <v>11.350000000000001</v>
      </c>
    </row>
    <row r="168" spans="1:14">
      <c r="A168" s="238"/>
      <c r="B168" s="238"/>
      <c r="C168" s="229"/>
      <c r="D168" s="229"/>
      <c r="E168" s="229"/>
      <c r="F168" s="246">
        <v>0</v>
      </c>
      <c r="G168" s="231"/>
      <c r="H168" s="231"/>
      <c r="I168" s="231"/>
      <c r="J168" s="231"/>
      <c r="K168" s="232"/>
      <c r="L168" s="232"/>
      <c r="M168" s="232"/>
      <c r="N168" s="232"/>
    </row>
    <row r="169" spans="1:14">
      <c r="A169" s="238"/>
      <c r="B169" s="238" t="s">
        <v>833</v>
      </c>
      <c r="C169" s="234" t="s">
        <v>348</v>
      </c>
      <c r="D169" s="234"/>
      <c r="E169" s="234"/>
      <c r="F169" s="246">
        <v>0</v>
      </c>
      <c r="G169" s="240"/>
      <c r="H169" s="240"/>
      <c r="I169" s="240"/>
      <c r="J169" s="240"/>
      <c r="K169" s="241"/>
      <c r="L169" s="241"/>
      <c r="M169" s="241"/>
      <c r="N169" s="241"/>
    </row>
    <row r="170" spans="1:14">
      <c r="A170" s="238"/>
      <c r="B170" s="238"/>
      <c r="C170" s="238"/>
      <c r="D170" s="242" t="s">
        <v>834</v>
      </c>
      <c r="E170" s="242" t="s">
        <v>693</v>
      </c>
      <c r="F170" s="243">
        <v>0</v>
      </c>
      <c r="G170" s="244">
        <v>72543.656000000003</v>
      </c>
      <c r="H170" s="244">
        <v>17428.315999999999</v>
      </c>
      <c r="I170" s="244">
        <v>89971.972000000009</v>
      </c>
      <c r="J170" s="244">
        <v>35</v>
      </c>
      <c r="K170" s="245">
        <v>3</v>
      </c>
      <c r="L170" s="245">
        <v>3.48</v>
      </c>
      <c r="M170" s="245">
        <v>2.2799999999999998</v>
      </c>
      <c r="N170" s="245">
        <v>8.76</v>
      </c>
    </row>
    <row r="171" spans="1:14">
      <c r="A171" s="238"/>
      <c r="B171" s="238"/>
      <c r="C171" s="238"/>
      <c r="D171" s="238" t="s">
        <v>835</v>
      </c>
      <c r="E171" s="238" t="s">
        <v>693</v>
      </c>
      <c r="F171" s="246">
        <v>2995.9609999999998</v>
      </c>
      <c r="G171" s="240">
        <v>163342.23699999999</v>
      </c>
      <c r="H171" s="240">
        <v>54151.19</v>
      </c>
      <c r="I171" s="240">
        <v>217493.427</v>
      </c>
      <c r="J171" s="240">
        <v>95</v>
      </c>
      <c r="K171" s="241">
        <v>8.8013999999999992</v>
      </c>
      <c r="L171" s="241">
        <v>5.5363999999999995</v>
      </c>
      <c r="M171" s="241">
        <v>8.0000000000000036</v>
      </c>
      <c r="N171" s="241">
        <v>22.337800000000001</v>
      </c>
    </row>
    <row r="172" spans="1:14">
      <c r="A172" s="238"/>
      <c r="B172" s="238"/>
      <c r="C172" s="247" t="s">
        <v>836</v>
      </c>
      <c r="D172" s="247"/>
      <c r="E172" s="247"/>
      <c r="F172" s="246">
        <v>2995.9609999999998</v>
      </c>
      <c r="G172" s="248">
        <v>235885.89299999998</v>
      </c>
      <c r="H172" s="248">
        <v>71579.505999999994</v>
      </c>
      <c r="I172" s="248">
        <v>307465.39899999998</v>
      </c>
      <c r="J172" s="248">
        <v>130</v>
      </c>
      <c r="K172" s="249">
        <v>11.801399999999999</v>
      </c>
      <c r="L172" s="249">
        <v>9.0163999999999991</v>
      </c>
      <c r="M172" s="249">
        <v>10.280000000000003</v>
      </c>
      <c r="N172" s="249">
        <v>31.097799999999999</v>
      </c>
    </row>
    <row r="173" spans="1:14">
      <c r="A173" s="238"/>
      <c r="B173" s="238"/>
      <c r="C173" s="229"/>
      <c r="D173" s="229"/>
      <c r="E173" s="229"/>
      <c r="F173" s="246">
        <v>0</v>
      </c>
      <c r="G173" s="231"/>
      <c r="H173" s="231"/>
      <c r="I173" s="231"/>
      <c r="J173" s="231"/>
      <c r="K173" s="232"/>
      <c r="L173" s="232"/>
      <c r="M173" s="232"/>
      <c r="N173" s="232"/>
    </row>
    <row r="174" spans="1:14">
      <c r="A174" s="238"/>
      <c r="B174" s="238" t="s">
        <v>837</v>
      </c>
      <c r="C174" s="234" t="s">
        <v>376</v>
      </c>
      <c r="D174" s="234"/>
      <c r="E174" s="234"/>
      <c r="F174" s="246">
        <v>0</v>
      </c>
      <c r="G174" s="240"/>
      <c r="H174" s="240"/>
      <c r="I174" s="240"/>
      <c r="J174" s="240"/>
      <c r="K174" s="241"/>
      <c r="L174" s="241"/>
      <c r="M174" s="241"/>
      <c r="N174" s="241"/>
    </row>
    <row r="175" spans="1:14">
      <c r="A175" s="238"/>
      <c r="B175" s="238"/>
      <c r="C175" s="238"/>
      <c r="D175" s="242" t="s">
        <v>838</v>
      </c>
      <c r="E175" s="242" t="s">
        <v>693</v>
      </c>
      <c r="F175" s="243">
        <v>5009.902</v>
      </c>
      <c r="G175" s="244">
        <v>54074.66</v>
      </c>
      <c r="H175" s="244">
        <v>29957.49</v>
      </c>
      <c r="I175" s="244">
        <v>84032.150000000009</v>
      </c>
      <c r="J175" s="244">
        <v>24</v>
      </c>
      <c r="K175" s="245">
        <v>2.75</v>
      </c>
      <c r="L175" s="245">
        <v>3</v>
      </c>
      <c r="M175" s="245">
        <v>1</v>
      </c>
      <c r="N175" s="245">
        <v>6.75</v>
      </c>
    </row>
    <row r="176" spans="1:14">
      <c r="A176" s="238"/>
      <c r="B176" s="238"/>
      <c r="C176" s="247" t="s">
        <v>839</v>
      </c>
      <c r="D176" s="247"/>
      <c r="E176" s="247"/>
      <c r="F176" s="246">
        <v>5009.902</v>
      </c>
      <c r="G176" s="248">
        <v>54074.66</v>
      </c>
      <c r="H176" s="248">
        <v>29957.49</v>
      </c>
      <c r="I176" s="248">
        <v>84032.150000000009</v>
      </c>
      <c r="J176" s="248">
        <v>24</v>
      </c>
      <c r="K176" s="249">
        <v>2.75</v>
      </c>
      <c r="L176" s="249">
        <v>3</v>
      </c>
      <c r="M176" s="249">
        <v>1</v>
      </c>
      <c r="N176" s="249">
        <v>6.75</v>
      </c>
    </row>
    <row r="177" spans="1:14">
      <c r="A177" s="238"/>
      <c r="B177" s="238"/>
      <c r="C177" s="229"/>
      <c r="D177" s="229"/>
      <c r="E177" s="229"/>
      <c r="F177" s="246">
        <v>0</v>
      </c>
      <c r="G177" s="231"/>
      <c r="H177" s="231"/>
      <c r="I177" s="231"/>
      <c r="J177" s="231"/>
      <c r="K177" s="232"/>
      <c r="L177" s="232"/>
      <c r="M177" s="232"/>
      <c r="N177" s="232"/>
    </row>
    <row r="178" spans="1:14">
      <c r="A178" s="238"/>
      <c r="B178" s="238" t="s">
        <v>840</v>
      </c>
      <c r="C178" s="234" t="s">
        <v>380</v>
      </c>
      <c r="D178" s="234"/>
      <c r="E178" s="234"/>
      <c r="F178" s="246">
        <v>0</v>
      </c>
      <c r="G178" s="240"/>
      <c r="H178" s="240"/>
      <c r="I178" s="240"/>
      <c r="J178" s="240"/>
      <c r="K178" s="241"/>
      <c r="L178" s="241"/>
      <c r="M178" s="241"/>
      <c r="N178" s="241"/>
    </row>
    <row r="179" spans="1:14">
      <c r="A179" s="238"/>
      <c r="B179" s="238"/>
      <c r="C179" s="238"/>
      <c r="D179" s="242" t="s">
        <v>841</v>
      </c>
      <c r="E179" s="242" t="s">
        <v>693</v>
      </c>
      <c r="F179" s="243">
        <v>3598</v>
      </c>
      <c r="G179" s="244">
        <v>29369</v>
      </c>
      <c r="H179" s="244">
        <v>12091</v>
      </c>
      <c r="I179" s="244">
        <v>41460</v>
      </c>
      <c r="J179" s="244">
        <v>8</v>
      </c>
      <c r="K179" s="245">
        <v>1.9476</v>
      </c>
      <c r="L179" s="245">
        <v>1.0055000000000001</v>
      </c>
      <c r="M179" s="245">
        <v>0.7</v>
      </c>
      <c r="N179" s="245">
        <v>3.6531000000000002</v>
      </c>
    </row>
    <row r="180" spans="1:14">
      <c r="A180" s="238"/>
      <c r="B180" s="238"/>
      <c r="C180" s="247" t="s">
        <v>842</v>
      </c>
      <c r="D180" s="247"/>
      <c r="E180" s="247"/>
      <c r="F180" s="246">
        <v>3598</v>
      </c>
      <c r="G180" s="248">
        <v>29369</v>
      </c>
      <c r="H180" s="248">
        <v>12091</v>
      </c>
      <c r="I180" s="248">
        <v>41460</v>
      </c>
      <c r="J180" s="248">
        <v>8</v>
      </c>
      <c r="K180" s="249">
        <v>1.9476</v>
      </c>
      <c r="L180" s="249">
        <v>1.0055000000000001</v>
      </c>
      <c r="M180" s="249">
        <v>0.7</v>
      </c>
      <c r="N180" s="249">
        <v>3.6531000000000002</v>
      </c>
    </row>
    <row r="181" spans="1:14">
      <c r="A181" s="238"/>
      <c r="B181" s="238"/>
      <c r="C181" s="229"/>
      <c r="D181" s="229"/>
      <c r="E181" s="229"/>
      <c r="F181" s="246">
        <v>0</v>
      </c>
      <c r="G181" s="231"/>
      <c r="H181" s="231"/>
      <c r="I181" s="231"/>
      <c r="J181" s="231"/>
      <c r="K181" s="232"/>
      <c r="L181" s="232"/>
      <c r="M181" s="232"/>
      <c r="N181" s="232"/>
    </row>
    <row r="182" spans="1:14">
      <c r="A182" s="238"/>
      <c r="B182" s="238" t="s">
        <v>843</v>
      </c>
      <c r="C182" s="234" t="s">
        <v>369</v>
      </c>
      <c r="D182" s="234"/>
      <c r="E182" s="234"/>
      <c r="F182" s="246">
        <v>0</v>
      </c>
      <c r="G182" s="240"/>
      <c r="H182" s="240"/>
      <c r="I182" s="240"/>
      <c r="J182" s="240"/>
      <c r="K182" s="241"/>
      <c r="L182" s="241"/>
      <c r="M182" s="241"/>
      <c r="N182" s="241"/>
    </row>
    <row r="183" spans="1:14">
      <c r="A183" s="238"/>
      <c r="B183" s="238"/>
      <c r="C183" s="238"/>
      <c r="D183" s="242" t="s">
        <v>844</v>
      </c>
      <c r="E183" s="242" t="s">
        <v>693</v>
      </c>
      <c r="F183" s="243">
        <v>12825.407999999999</v>
      </c>
      <c r="G183" s="244">
        <v>133985.323</v>
      </c>
      <c r="H183" s="244">
        <v>33974.389000000003</v>
      </c>
      <c r="I183" s="244">
        <v>167959.712</v>
      </c>
      <c r="J183" s="244">
        <v>44</v>
      </c>
      <c r="K183" s="245">
        <v>5.7</v>
      </c>
      <c r="L183" s="245">
        <v>1.9</v>
      </c>
      <c r="M183" s="245">
        <v>8.9</v>
      </c>
      <c r="N183" s="245">
        <v>16.5</v>
      </c>
    </row>
    <row r="184" spans="1:14">
      <c r="A184" s="238"/>
      <c r="B184" s="238"/>
      <c r="C184" s="247" t="s">
        <v>845</v>
      </c>
      <c r="D184" s="247"/>
      <c r="E184" s="247"/>
      <c r="F184" s="246">
        <v>12825.407999999999</v>
      </c>
      <c r="G184" s="248">
        <v>133985.323</v>
      </c>
      <c r="H184" s="248">
        <v>33974.389000000003</v>
      </c>
      <c r="I184" s="248">
        <v>167959.712</v>
      </c>
      <c r="J184" s="248">
        <v>44</v>
      </c>
      <c r="K184" s="249">
        <v>5.7</v>
      </c>
      <c r="L184" s="249">
        <v>1.9</v>
      </c>
      <c r="M184" s="249">
        <v>8.9</v>
      </c>
      <c r="N184" s="249">
        <v>16.5</v>
      </c>
    </row>
    <row r="185" spans="1:14">
      <c r="A185" s="238"/>
      <c r="B185" s="238"/>
      <c r="C185" s="229"/>
      <c r="D185" s="229"/>
      <c r="E185" s="229"/>
      <c r="F185" s="246">
        <v>0</v>
      </c>
      <c r="G185" s="231"/>
      <c r="H185" s="231"/>
      <c r="I185" s="231"/>
      <c r="J185" s="231"/>
      <c r="K185" s="232"/>
      <c r="L185" s="232"/>
      <c r="M185" s="232"/>
      <c r="N185" s="232"/>
    </row>
    <row r="186" spans="1:14">
      <c r="A186" s="247" t="s">
        <v>846</v>
      </c>
      <c r="B186" s="247"/>
      <c r="C186" s="247"/>
      <c r="D186" s="247"/>
      <c r="E186" s="247"/>
      <c r="F186" s="246">
        <v>118539.61</v>
      </c>
      <c r="G186" s="248">
        <v>1439048.4983999999</v>
      </c>
      <c r="H186" s="248">
        <v>622783.9859999998</v>
      </c>
      <c r="I186" s="248">
        <v>2061832.4843999997</v>
      </c>
      <c r="J186" s="248">
        <v>847</v>
      </c>
      <c r="K186" s="249">
        <v>87.247900000000001</v>
      </c>
      <c r="L186" s="249">
        <v>28.664899999999999</v>
      </c>
      <c r="M186" s="249">
        <v>63.121000000000016</v>
      </c>
      <c r="N186" s="249">
        <v>179.03380000000001</v>
      </c>
    </row>
    <row r="187" spans="1:14" ht="4.2" customHeight="1">
      <c r="A187" s="229"/>
      <c r="B187" s="229"/>
      <c r="C187" s="229"/>
      <c r="D187" s="229"/>
      <c r="E187" s="229"/>
      <c r="F187" s="246">
        <v>0</v>
      </c>
      <c r="G187" s="231"/>
      <c r="H187" s="231"/>
      <c r="I187" s="231"/>
      <c r="J187" s="231"/>
      <c r="K187" s="232"/>
      <c r="L187" s="232"/>
      <c r="M187" s="232"/>
      <c r="N187" s="232"/>
    </row>
    <row r="188" spans="1:14">
      <c r="A188" s="234" t="s">
        <v>847</v>
      </c>
      <c r="B188" s="234"/>
      <c r="C188" s="234"/>
      <c r="D188" s="234"/>
      <c r="E188" s="234"/>
      <c r="F188" s="246">
        <v>0</v>
      </c>
      <c r="G188" s="240"/>
      <c r="H188" s="240"/>
      <c r="I188" s="240"/>
      <c r="J188" s="240"/>
      <c r="K188" s="241"/>
      <c r="L188" s="241"/>
      <c r="M188" s="241"/>
      <c r="N188" s="241"/>
    </row>
    <row r="189" spans="1:14">
      <c r="A189" s="238"/>
      <c r="B189" s="238" t="s">
        <v>848</v>
      </c>
      <c r="C189" s="234" t="s">
        <v>328</v>
      </c>
      <c r="D189" s="234"/>
      <c r="E189" s="234"/>
      <c r="F189" s="246">
        <v>0</v>
      </c>
      <c r="G189" s="240"/>
      <c r="H189" s="240"/>
      <c r="I189" s="240"/>
      <c r="J189" s="240"/>
      <c r="K189" s="241"/>
      <c r="L189" s="241"/>
      <c r="M189" s="241"/>
      <c r="N189" s="241"/>
    </row>
    <row r="190" spans="1:14">
      <c r="A190" s="238"/>
      <c r="B190" s="238"/>
      <c r="C190" s="238"/>
      <c r="D190" s="242" t="s">
        <v>849</v>
      </c>
      <c r="E190" s="242" t="s">
        <v>693</v>
      </c>
      <c r="F190" s="243">
        <v>55882.108</v>
      </c>
      <c r="G190" s="244">
        <v>487079.58899999998</v>
      </c>
      <c r="H190" s="244">
        <v>248357.598</v>
      </c>
      <c r="I190" s="244">
        <v>735437.18699999992</v>
      </c>
      <c r="J190" s="244">
        <v>347</v>
      </c>
      <c r="K190" s="245">
        <v>38.811199999999999</v>
      </c>
      <c r="L190" s="245">
        <v>0</v>
      </c>
      <c r="M190" s="245">
        <v>21.01</v>
      </c>
      <c r="N190" s="245">
        <v>59.821200000000005</v>
      </c>
    </row>
    <row r="191" spans="1:14">
      <c r="A191" s="238"/>
      <c r="B191" s="238"/>
      <c r="C191" s="238"/>
      <c r="D191" s="238" t="s">
        <v>850</v>
      </c>
      <c r="E191" s="238" t="s">
        <v>693</v>
      </c>
      <c r="F191" s="246">
        <v>15576.907999999999</v>
      </c>
      <c r="G191" s="240">
        <v>156424.21599999999</v>
      </c>
      <c r="H191" s="240">
        <v>92261.614000000001</v>
      </c>
      <c r="I191" s="240">
        <v>248685.83</v>
      </c>
      <c r="J191" s="240">
        <v>65</v>
      </c>
      <c r="K191" s="241">
        <v>12.35</v>
      </c>
      <c r="L191" s="241">
        <v>1.01</v>
      </c>
      <c r="M191" s="241">
        <v>7.6</v>
      </c>
      <c r="N191" s="241">
        <v>20.96</v>
      </c>
    </row>
    <row r="192" spans="1:14">
      <c r="A192" s="238"/>
      <c r="B192" s="238"/>
      <c r="C192" s="238"/>
      <c r="D192" s="242" t="s">
        <v>851</v>
      </c>
      <c r="E192" s="242" t="s">
        <v>693</v>
      </c>
      <c r="F192" s="243">
        <v>83336.125</v>
      </c>
      <c r="G192" s="244">
        <v>220016.37700000001</v>
      </c>
      <c r="H192" s="244">
        <v>116755.36599999999</v>
      </c>
      <c r="I192" s="244">
        <v>336771.74300000002</v>
      </c>
      <c r="J192" s="244">
        <v>104</v>
      </c>
      <c r="K192" s="245">
        <v>14.6538</v>
      </c>
      <c r="L192" s="245">
        <v>0.35</v>
      </c>
      <c r="M192" s="245">
        <v>12.8325</v>
      </c>
      <c r="N192" s="245">
        <v>27.836300000000001</v>
      </c>
    </row>
    <row r="193" spans="1:14">
      <c r="A193" s="238"/>
      <c r="B193" s="238"/>
      <c r="C193" s="247" t="s">
        <v>852</v>
      </c>
      <c r="D193" s="247"/>
      <c r="E193" s="247"/>
      <c r="F193" s="246">
        <v>154795.141</v>
      </c>
      <c r="G193" s="248">
        <v>863520.18199999991</v>
      </c>
      <c r="H193" s="248">
        <v>457374.57799999998</v>
      </c>
      <c r="I193" s="248">
        <v>1320894.7599999998</v>
      </c>
      <c r="J193" s="248">
        <v>516</v>
      </c>
      <c r="K193" s="249">
        <v>65.814999999999998</v>
      </c>
      <c r="L193" s="249">
        <v>1.3599999999999999</v>
      </c>
      <c r="M193" s="249">
        <v>41.442499999999995</v>
      </c>
      <c r="N193" s="249">
        <v>108.61749999999999</v>
      </c>
    </row>
    <row r="194" spans="1:14">
      <c r="A194" s="238"/>
      <c r="B194" s="238"/>
      <c r="C194" s="229"/>
      <c r="D194" s="229"/>
      <c r="E194" s="229"/>
      <c r="F194" s="246">
        <v>0</v>
      </c>
      <c r="G194" s="231"/>
      <c r="H194" s="231"/>
      <c r="I194" s="231"/>
      <c r="J194" s="231"/>
      <c r="K194" s="232"/>
      <c r="L194" s="232"/>
      <c r="M194" s="232"/>
      <c r="N194" s="232"/>
    </row>
    <row r="195" spans="1:14">
      <c r="A195" s="238"/>
      <c r="B195" s="238" t="s">
        <v>853</v>
      </c>
      <c r="C195" s="234" t="s">
        <v>345</v>
      </c>
      <c r="D195" s="234"/>
      <c r="E195" s="234"/>
      <c r="F195" s="246">
        <v>0</v>
      </c>
      <c r="G195" s="240"/>
      <c r="H195" s="240"/>
      <c r="I195" s="240"/>
      <c r="J195" s="240"/>
      <c r="K195" s="241"/>
      <c r="L195" s="241"/>
      <c r="M195" s="241"/>
      <c r="N195" s="241"/>
    </row>
    <row r="196" spans="1:14">
      <c r="A196" s="238"/>
      <c r="B196" s="238"/>
      <c r="C196" s="238"/>
      <c r="D196" s="242" t="s">
        <v>854</v>
      </c>
      <c r="E196" s="242" t="s">
        <v>693</v>
      </c>
      <c r="F196" s="243">
        <v>37525.694000000003</v>
      </c>
      <c r="G196" s="244">
        <v>253609.15299999999</v>
      </c>
      <c r="H196" s="244">
        <v>168843.859</v>
      </c>
      <c r="I196" s="244">
        <v>422453.01199999999</v>
      </c>
      <c r="J196" s="244">
        <v>151</v>
      </c>
      <c r="K196" s="245">
        <v>17.205400000000001</v>
      </c>
      <c r="L196" s="245">
        <v>1.3</v>
      </c>
      <c r="M196" s="245">
        <v>15.895</v>
      </c>
      <c r="N196" s="245">
        <v>34.400400000000005</v>
      </c>
    </row>
    <row r="197" spans="1:14">
      <c r="A197" s="238"/>
      <c r="B197" s="238"/>
      <c r="C197" s="247" t="s">
        <v>855</v>
      </c>
      <c r="D197" s="247"/>
      <c r="E197" s="247"/>
      <c r="F197" s="246">
        <v>37525.694000000003</v>
      </c>
      <c r="G197" s="248">
        <v>253609.15299999999</v>
      </c>
      <c r="H197" s="248">
        <v>168843.859</v>
      </c>
      <c r="I197" s="248">
        <v>422453.01199999999</v>
      </c>
      <c r="J197" s="248">
        <v>151</v>
      </c>
      <c r="K197" s="249">
        <v>17.205400000000001</v>
      </c>
      <c r="L197" s="249">
        <v>1.3</v>
      </c>
      <c r="M197" s="249">
        <v>15.895</v>
      </c>
      <c r="N197" s="249">
        <v>34.400400000000005</v>
      </c>
    </row>
    <row r="198" spans="1:14">
      <c r="A198" s="238"/>
      <c r="B198" s="238"/>
      <c r="C198" s="229"/>
      <c r="D198" s="229"/>
      <c r="E198" s="229"/>
      <c r="F198" s="246">
        <v>0</v>
      </c>
      <c r="G198" s="231"/>
      <c r="H198" s="231"/>
      <c r="I198" s="231"/>
      <c r="J198" s="231"/>
      <c r="K198" s="232"/>
      <c r="L198" s="232"/>
      <c r="M198" s="232"/>
      <c r="N198" s="232"/>
    </row>
    <row r="199" spans="1:14">
      <c r="A199" s="238"/>
      <c r="B199" s="238" t="s">
        <v>856</v>
      </c>
      <c r="C199" s="234" t="s">
        <v>350</v>
      </c>
      <c r="D199" s="234"/>
      <c r="E199" s="234"/>
      <c r="F199" s="246">
        <v>0</v>
      </c>
      <c r="G199" s="240"/>
      <c r="H199" s="240"/>
      <c r="I199" s="240"/>
      <c r="J199" s="240"/>
      <c r="K199" s="241"/>
      <c r="L199" s="241"/>
      <c r="M199" s="241"/>
      <c r="N199" s="241"/>
    </row>
    <row r="200" spans="1:14">
      <c r="A200" s="238"/>
      <c r="B200" s="238"/>
      <c r="C200" s="238"/>
      <c r="D200" s="242" t="s">
        <v>857</v>
      </c>
      <c r="E200" s="242" t="s">
        <v>693</v>
      </c>
      <c r="F200" s="243">
        <v>15071.227000000001</v>
      </c>
      <c r="G200" s="244">
        <v>189657.43799999999</v>
      </c>
      <c r="H200" s="244">
        <v>85828.120999999999</v>
      </c>
      <c r="I200" s="244">
        <v>275485.55900000001</v>
      </c>
      <c r="J200" s="244">
        <v>136</v>
      </c>
      <c r="K200" s="245">
        <v>13.89</v>
      </c>
      <c r="L200" s="245">
        <v>2.77</v>
      </c>
      <c r="M200" s="245">
        <v>7.3</v>
      </c>
      <c r="N200" s="245">
        <v>23.96</v>
      </c>
    </row>
    <row r="201" spans="1:14">
      <c r="A201" s="238"/>
      <c r="B201" s="238"/>
      <c r="C201" s="247" t="s">
        <v>858</v>
      </c>
      <c r="D201" s="247"/>
      <c r="E201" s="247"/>
      <c r="F201" s="246">
        <v>15071.227000000001</v>
      </c>
      <c r="G201" s="248">
        <v>189657.43799999999</v>
      </c>
      <c r="H201" s="248">
        <v>85828.120999999999</v>
      </c>
      <c r="I201" s="248">
        <v>275485.55900000001</v>
      </c>
      <c r="J201" s="248">
        <v>136</v>
      </c>
      <c r="K201" s="249">
        <v>13.89</v>
      </c>
      <c r="L201" s="249">
        <v>2.77</v>
      </c>
      <c r="M201" s="249">
        <v>7.3</v>
      </c>
      <c r="N201" s="249">
        <v>23.96</v>
      </c>
    </row>
    <row r="202" spans="1:14">
      <c r="A202" s="238"/>
      <c r="B202" s="238"/>
      <c r="C202" s="229"/>
      <c r="D202" s="229"/>
      <c r="E202" s="229"/>
      <c r="F202" s="246">
        <v>0</v>
      </c>
      <c r="G202" s="231"/>
      <c r="H202" s="231"/>
      <c r="I202" s="231"/>
      <c r="J202" s="231"/>
      <c r="K202" s="232"/>
      <c r="L202" s="232"/>
      <c r="M202" s="232"/>
      <c r="N202" s="232"/>
    </row>
    <row r="203" spans="1:14">
      <c r="A203" s="238"/>
      <c r="B203" s="238" t="s">
        <v>859</v>
      </c>
      <c r="C203" s="234" t="s">
        <v>368</v>
      </c>
      <c r="D203" s="234"/>
      <c r="E203" s="234"/>
      <c r="F203" s="246">
        <v>0</v>
      </c>
      <c r="G203" s="240"/>
      <c r="H203" s="240"/>
      <c r="I203" s="240"/>
      <c r="J203" s="240"/>
      <c r="K203" s="241"/>
      <c r="L203" s="241"/>
      <c r="M203" s="241"/>
      <c r="N203" s="241"/>
    </row>
    <row r="204" spans="1:14">
      <c r="A204" s="238"/>
      <c r="B204" s="238"/>
      <c r="C204" s="238"/>
      <c r="D204" s="242" t="s">
        <v>860</v>
      </c>
      <c r="E204" s="242" t="s">
        <v>693</v>
      </c>
      <c r="F204" s="243">
        <v>31714.95</v>
      </c>
      <c r="G204" s="244">
        <v>149886.92499999999</v>
      </c>
      <c r="H204" s="244">
        <v>33276.663</v>
      </c>
      <c r="I204" s="244">
        <v>183163.58799999999</v>
      </c>
      <c r="J204" s="244">
        <v>78</v>
      </c>
      <c r="K204" s="245">
        <v>11.8</v>
      </c>
      <c r="L204" s="245">
        <v>1.85</v>
      </c>
      <c r="M204" s="245">
        <v>5.45</v>
      </c>
      <c r="N204" s="245">
        <v>19.100000000000001</v>
      </c>
    </row>
    <row r="205" spans="1:14">
      <c r="A205" s="238"/>
      <c r="B205" s="238"/>
      <c r="C205" s="247" t="s">
        <v>861</v>
      </c>
      <c r="D205" s="247"/>
      <c r="E205" s="247"/>
      <c r="F205" s="246">
        <v>31714.95</v>
      </c>
      <c r="G205" s="248">
        <v>149886.92499999999</v>
      </c>
      <c r="H205" s="248">
        <v>33276.663</v>
      </c>
      <c r="I205" s="248">
        <v>183163.58799999999</v>
      </c>
      <c r="J205" s="248">
        <v>78</v>
      </c>
      <c r="K205" s="249">
        <v>11.8</v>
      </c>
      <c r="L205" s="249">
        <v>1.85</v>
      </c>
      <c r="M205" s="249">
        <v>5.45</v>
      </c>
      <c r="N205" s="249">
        <v>19.100000000000001</v>
      </c>
    </row>
    <row r="206" spans="1:14">
      <c r="A206" s="238"/>
      <c r="B206" s="238"/>
      <c r="C206" s="229"/>
      <c r="D206" s="229"/>
      <c r="E206" s="229"/>
      <c r="F206" s="246">
        <v>0</v>
      </c>
      <c r="G206" s="231"/>
      <c r="H206" s="231"/>
      <c r="I206" s="231"/>
      <c r="J206" s="231"/>
      <c r="K206" s="232"/>
      <c r="L206" s="232"/>
      <c r="M206" s="232"/>
      <c r="N206" s="232"/>
    </row>
    <row r="207" spans="1:14">
      <c r="A207" s="238"/>
      <c r="B207" s="238" t="s">
        <v>862</v>
      </c>
      <c r="C207" s="234" t="s">
        <v>370</v>
      </c>
      <c r="D207" s="234"/>
      <c r="E207" s="234"/>
      <c r="F207" s="246">
        <v>0</v>
      </c>
      <c r="G207" s="240"/>
      <c r="H207" s="240"/>
      <c r="I207" s="240"/>
      <c r="J207" s="240"/>
      <c r="K207" s="241"/>
      <c r="L207" s="241"/>
      <c r="M207" s="241"/>
      <c r="N207" s="241"/>
    </row>
    <row r="208" spans="1:14">
      <c r="A208" s="238"/>
      <c r="B208" s="238"/>
      <c r="C208" s="238"/>
      <c r="D208" s="242" t="s">
        <v>863</v>
      </c>
      <c r="E208" s="242" t="s">
        <v>693</v>
      </c>
      <c r="F208" s="243">
        <v>9696.6959999999999</v>
      </c>
      <c r="G208" s="244">
        <v>109347.406</v>
      </c>
      <c r="H208" s="244">
        <v>63219.248</v>
      </c>
      <c r="I208" s="244">
        <v>172566.65400000001</v>
      </c>
      <c r="J208" s="244">
        <v>37</v>
      </c>
      <c r="K208" s="245">
        <v>4.8952</v>
      </c>
      <c r="L208" s="245">
        <v>2</v>
      </c>
      <c r="M208" s="245">
        <v>5.6</v>
      </c>
      <c r="N208" s="245">
        <v>12.495200000000001</v>
      </c>
    </row>
    <row r="209" spans="1:14">
      <c r="A209" s="238"/>
      <c r="B209" s="238"/>
      <c r="C209" s="247" t="s">
        <v>864</v>
      </c>
      <c r="D209" s="247"/>
      <c r="E209" s="247"/>
      <c r="F209" s="246">
        <v>9696.6959999999999</v>
      </c>
      <c r="G209" s="248">
        <v>109347.406</v>
      </c>
      <c r="H209" s="248">
        <v>63219.248</v>
      </c>
      <c r="I209" s="248">
        <v>172566.65400000001</v>
      </c>
      <c r="J209" s="248">
        <v>37</v>
      </c>
      <c r="K209" s="249">
        <v>4.8952</v>
      </c>
      <c r="L209" s="249">
        <v>2</v>
      </c>
      <c r="M209" s="249">
        <v>5.6</v>
      </c>
      <c r="N209" s="249">
        <v>12.495200000000001</v>
      </c>
    </row>
    <row r="210" spans="1:14">
      <c r="A210" s="238"/>
      <c r="B210" s="238"/>
      <c r="C210" s="229"/>
      <c r="D210" s="229"/>
      <c r="E210" s="229"/>
      <c r="F210" s="246">
        <v>0</v>
      </c>
      <c r="G210" s="231"/>
      <c r="H210" s="231"/>
      <c r="I210" s="231"/>
      <c r="J210" s="231"/>
      <c r="K210" s="232"/>
      <c r="L210" s="232"/>
      <c r="M210" s="232"/>
      <c r="N210" s="232"/>
    </row>
    <row r="211" spans="1:14">
      <c r="A211" s="247" t="s">
        <v>865</v>
      </c>
      <c r="B211" s="247"/>
      <c r="C211" s="247"/>
      <c r="D211" s="247"/>
      <c r="E211" s="247"/>
      <c r="F211" s="246">
        <v>248803.70800000004</v>
      </c>
      <c r="G211" s="248">
        <v>1566021.1040000001</v>
      </c>
      <c r="H211" s="248">
        <v>808542.46899999992</v>
      </c>
      <c r="I211" s="248">
        <v>2374563.5729999999</v>
      </c>
      <c r="J211" s="248">
        <v>918</v>
      </c>
      <c r="K211" s="249">
        <v>113.6056</v>
      </c>
      <c r="L211" s="249">
        <v>9.2799999999999994</v>
      </c>
      <c r="M211" s="249">
        <v>75.687499999999986</v>
      </c>
      <c r="N211" s="249">
        <v>198.57309999999998</v>
      </c>
    </row>
    <row r="212" spans="1:14" ht="4.95" customHeight="1">
      <c r="A212" s="229"/>
      <c r="B212" s="229"/>
      <c r="C212" s="229"/>
      <c r="D212" s="229"/>
      <c r="E212" s="229"/>
      <c r="F212" s="246">
        <v>0</v>
      </c>
      <c r="G212" s="231"/>
      <c r="H212" s="231"/>
      <c r="I212" s="231"/>
      <c r="J212" s="231"/>
      <c r="K212" s="232"/>
      <c r="L212" s="232"/>
      <c r="M212" s="232"/>
      <c r="N212" s="232"/>
    </row>
    <row r="213" spans="1:14">
      <c r="A213" s="234" t="s">
        <v>866</v>
      </c>
      <c r="B213" s="234"/>
      <c r="C213" s="234"/>
      <c r="D213" s="234"/>
      <c r="E213" s="234"/>
      <c r="F213" s="246">
        <v>0</v>
      </c>
      <c r="G213" s="240"/>
      <c r="H213" s="240"/>
      <c r="I213" s="240"/>
      <c r="J213" s="240"/>
      <c r="K213" s="241"/>
      <c r="L213" s="241"/>
      <c r="M213" s="241"/>
      <c r="N213" s="241"/>
    </row>
    <row r="214" spans="1:14">
      <c r="A214" s="238"/>
      <c r="B214" s="238" t="s">
        <v>867</v>
      </c>
      <c r="C214" s="234" t="s">
        <v>318</v>
      </c>
      <c r="D214" s="234"/>
      <c r="E214" s="234"/>
      <c r="F214" s="246">
        <v>0</v>
      </c>
      <c r="G214" s="240"/>
      <c r="H214" s="240"/>
      <c r="I214" s="240"/>
      <c r="J214" s="240"/>
      <c r="K214" s="241"/>
      <c r="L214" s="241"/>
      <c r="M214" s="241"/>
      <c r="N214" s="241"/>
    </row>
    <row r="215" spans="1:14">
      <c r="A215" s="238"/>
      <c r="B215" s="238"/>
      <c r="C215" s="238"/>
      <c r="D215" s="242" t="s">
        <v>868</v>
      </c>
      <c r="E215" s="242" t="s">
        <v>693</v>
      </c>
      <c r="F215" s="243">
        <v>46663.425999999999</v>
      </c>
      <c r="G215" s="244">
        <v>531238.22499999998</v>
      </c>
      <c r="H215" s="244">
        <v>229089.93299999999</v>
      </c>
      <c r="I215" s="244">
        <v>760328.15799999994</v>
      </c>
      <c r="J215" s="244">
        <v>500</v>
      </c>
      <c r="K215" s="245">
        <v>43.611999999999995</v>
      </c>
      <c r="L215" s="245">
        <v>1.8</v>
      </c>
      <c r="M215" s="245">
        <v>23.776500000000006</v>
      </c>
      <c r="N215" s="245">
        <v>69.188500000000005</v>
      </c>
    </row>
    <row r="216" spans="1:14">
      <c r="A216" s="238"/>
      <c r="B216" s="238"/>
      <c r="C216" s="238"/>
      <c r="D216" s="238" t="s">
        <v>869</v>
      </c>
      <c r="E216" s="238" t="s">
        <v>693</v>
      </c>
      <c r="F216" s="246">
        <v>52265.421000000002</v>
      </c>
      <c r="G216" s="240">
        <v>494597.22899999999</v>
      </c>
      <c r="H216" s="240">
        <v>208771.014</v>
      </c>
      <c r="I216" s="240">
        <v>703368.24300000002</v>
      </c>
      <c r="J216" s="240">
        <v>394</v>
      </c>
      <c r="K216" s="241">
        <v>36.777099999999997</v>
      </c>
      <c r="L216" s="241">
        <v>0</v>
      </c>
      <c r="M216" s="241">
        <v>27.065199999999994</v>
      </c>
      <c r="N216" s="241">
        <v>63.842299999999994</v>
      </c>
    </row>
    <row r="217" spans="1:14">
      <c r="A217" s="238"/>
      <c r="B217" s="238"/>
      <c r="C217" s="238"/>
      <c r="D217" s="242" t="s">
        <v>870</v>
      </c>
      <c r="E217" s="242" t="s">
        <v>693</v>
      </c>
      <c r="F217" s="243">
        <v>38986.006000000001</v>
      </c>
      <c r="G217" s="244">
        <v>378129.277</v>
      </c>
      <c r="H217" s="244">
        <v>146070.80499999999</v>
      </c>
      <c r="I217" s="244">
        <v>524200.08199999999</v>
      </c>
      <c r="J217" s="244">
        <v>325</v>
      </c>
      <c r="K217" s="245">
        <v>27.651900000000001</v>
      </c>
      <c r="L217" s="245">
        <v>2.13</v>
      </c>
      <c r="M217" s="245">
        <v>19.2927</v>
      </c>
      <c r="N217" s="245">
        <v>49.074600000000004</v>
      </c>
    </row>
    <row r="218" spans="1:14">
      <c r="A218" s="238"/>
      <c r="B218" s="238"/>
      <c r="C218" s="238"/>
      <c r="D218" s="238" t="s">
        <v>871</v>
      </c>
      <c r="E218" s="238" t="s">
        <v>872</v>
      </c>
      <c r="F218" s="246">
        <v>30.146999999999998</v>
      </c>
      <c r="G218" s="240">
        <v>21826.559000000001</v>
      </c>
      <c r="H218" s="240">
        <v>12497.07</v>
      </c>
      <c r="I218" s="240">
        <v>34323.629000000001</v>
      </c>
      <c r="J218" s="240">
        <v>3</v>
      </c>
      <c r="K218" s="241">
        <v>2</v>
      </c>
      <c r="L218" s="241">
        <v>0</v>
      </c>
      <c r="M218" s="241">
        <v>0.15</v>
      </c>
      <c r="N218" s="241">
        <v>2.15</v>
      </c>
    </row>
    <row r="219" spans="1:14">
      <c r="A219" s="238"/>
      <c r="B219" s="238"/>
      <c r="C219" s="238"/>
      <c r="D219" s="242" t="s">
        <v>873</v>
      </c>
      <c r="E219" s="242" t="s">
        <v>693</v>
      </c>
      <c r="F219" s="243">
        <v>2573.1990000000001</v>
      </c>
      <c r="G219" s="244">
        <v>32777.739000000001</v>
      </c>
      <c r="H219" s="244">
        <v>13902.761</v>
      </c>
      <c r="I219" s="244">
        <v>46680.5</v>
      </c>
      <c r="J219" s="244">
        <v>13</v>
      </c>
      <c r="K219" s="245">
        <v>2</v>
      </c>
      <c r="L219" s="245">
        <v>1</v>
      </c>
      <c r="M219" s="245">
        <v>1.1399999999999999</v>
      </c>
      <c r="N219" s="245">
        <v>4.1399999999999997</v>
      </c>
    </row>
    <row r="220" spans="1:14">
      <c r="A220" s="238"/>
      <c r="B220" s="238"/>
      <c r="C220" s="238"/>
      <c r="D220" s="238" t="s">
        <v>874</v>
      </c>
      <c r="E220" s="238"/>
      <c r="F220" s="246">
        <v>1009.458</v>
      </c>
      <c r="G220" s="240">
        <v>87681.649000000005</v>
      </c>
      <c r="H220" s="240">
        <v>22287.010999999999</v>
      </c>
      <c r="I220" s="240">
        <v>109968.66</v>
      </c>
      <c r="J220" s="240">
        <v>16</v>
      </c>
      <c r="K220" s="241">
        <v>7</v>
      </c>
      <c r="L220" s="241">
        <v>1</v>
      </c>
      <c r="M220" s="241">
        <v>4.05</v>
      </c>
      <c r="N220" s="241">
        <v>12.05</v>
      </c>
    </row>
    <row r="221" spans="1:14">
      <c r="A221" s="238"/>
      <c r="B221" s="238"/>
      <c r="C221" s="238"/>
      <c r="D221" s="242" t="s">
        <v>875</v>
      </c>
      <c r="E221" s="242" t="s">
        <v>693</v>
      </c>
      <c r="F221" s="243">
        <v>53073.182000000001</v>
      </c>
      <c r="G221" s="244">
        <v>486859.57699999999</v>
      </c>
      <c r="H221" s="244">
        <v>175292.139</v>
      </c>
      <c r="I221" s="244">
        <v>662151.71600000001</v>
      </c>
      <c r="J221" s="244">
        <v>491</v>
      </c>
      <c r="K221" s="245">
        <v>39.006500000000003</v>
      </c>
      <c r="L221" s="245">
        <v>0.84599999999999997</v>
      </c>
      <c r="M221" s="245">
        <v>22.084799999999991</v>
      </c>
      <c r="N221" s="245">
        <v>61.937299999999993</v>
      </c>
    </row>
    <row r="222" spans="1:14">
      <c r="A222" s="238"/>
      <c r="B222" s="238"/>
      <c r="C222" s="238"/>
      <c r="D222" s="238" t="s">
        <v>876</v>
      </c>
      <c r="E222" s="238" t="s">
        <v>693</v>
      </c>
      <c r="F222" s="246">
        <v>49275.442999999999</v>
      </c>
      <c r="G222" s="240">
        <v>438660.93900000001</v>
      </c>
      <c r="H222" s="240">
        <v>251366.88699999999</v>
      </c>
      <c r="I222" s="240">
        <v>690027.826</v>
      </c>
      <c r="J222" s="240">
        <v>397</v>
      </c>
      <c r="K222" s="241">
        <v>34.366</v>
      </c>
      <c r="L222" s="241">
        <v>0</v>
      </c>
      <c r="M222" s="241">
        <v>13.104100000000003</v>
      </c>
      <c r="N222" s="241">
        <v>47.470100000000002</v>
      </c>
    </row>
    <row r="223" spans="1:14">
      <c r="A223" s="238"/>
      <c r="B223" s="238"/>
      <c r="C223" s="238"/>
      <c r="D223" s="242" t="s">
        <v>877</v>
      </c>
      <c r="E223" s="242" t="s">
        <v>693</v>
      </c>
      <c r="F223" s="243">
        <v>25273.850999999999</v>
      </c>
      <c r="G223" s="244">
        <v>294469.19699999999</v>
      </c>
      <c r="H223" s="244">
        <v>107244.80899999999</v>
      </c>
      <c r="I223" s="244">
        <v>401714.00599999999</v>
      </c>
      <c r="J223" s="244">
        <v>191</v>
      </c>
      <c r="K223" s="245">
        <v>19.48</v>
      </c>
      <c r="L223" s="245">
        <v>0.3</v>
      </c>
      <c r="M223" s="245">
        <v>17.13</v>
      </c>
      <c r="N223" s="245">
        <v>36.909999999999997</v>
      </c>
    </row>
    <row r="224" spans="1:14">
      <c r="A224" s="238"/>
      <c r="B224" s="238"/>
      <c r="C224" s="238"/>
      <c r="D224" s="238" t="s">
        <v>878</v>
      </c>
      <c r="E224" s="238" t="s">
        <v>693</v>
      </c>
      <c r="F224" s="246">
        <v>40757.985999999997</v>
      </c>
      <c r="G224" s="240">
        <v>528897.43799999997</v>
      </c>
      <c r="H224" s="240">
        <v>186050.024</v>
      </c>
      <c r="I224" s="240">
        <v>714947.46199999994</v>
      </c>
      <c r="J224" s="240">
        <v>372</v>
      </c>
      <c r="K224" s="241">
        <v>41.356700000000004</v>
      </c>
      <c r="L224" s="241">
        <v>1.5</v>
      </c>
      <c r="M224" s="241">
        <v>27.591800000000003</v>
      </c>
      <c r="N224" s="241">
        <v>70.44850000000001</v>
      </c>
    </row>
    <row r="225" spans="1:14">
      <c r="A225" s="238"/>
      <c r="B225" s="238"/>
      <c r="C225" s="247" t="s">
        <v>879</v>
      </c>
      <c r="D225" s="247"/>
      <c r="E225" s="247"/>
      <c r="F225" s="246">
        <v>309908.11900000001</v>
      </c>
      <c r="G225" s="248">
        <v>3295137.8290000004</v>
      </c>
      <c r="H225" s="248">
        <v>1352572.453</v>
      </c>
      <c r="I225" s="248">
        <v>4647710.2820000006</v>
      </c>
      <c r="J225" s="248">
        <v>2702</v>
      </c>
      <c r="K225" s="249">
        <v>253.25020000000001</v>
      </c>
      <c r="L225" s="249">
        <v>8.5760000000000005</v>
      </c>
      <c r="M225" s="249">
        <v>155.38509999999999</v>
      </c>
      <c r="N225" s="249">
        <v>417.21130000000005</v>
      </c>
    </row>
    <row r="226" spans="1:14">
      <c r="A226" s="238"/>
      <c r="B226" s="238"/>
      <c r="C226" s="229"/>
      <c r="D226" s="229"/>
      <c r="E226" s="229"/>
      <c r="F226" s="246">
        <v>0</v>
      </c>
      <c r="G226" s="231"/>
      <c r="H226" s="231"/>
      <c r="I226" s="231"/>
      <c r="J226" s="231"/>
      <c r="K226" s="232"/>
      <c r="L226" s="232"/>
      <c r="M226" s="232"/>
      <c r="N226" s="232"/>
    </row>
    <row r="227" spans="1:14">
      <c r="A227" s="238"/>
      <c r="B227" s="238" t="s">
        <v>880</v>
      </c>
      <c r="C227" s="234" t="s">
        <v>334</v>
      </c>
      <c r="D227" s="234"/>
      <c r="E227" s="234"/>
      <c r="F227" s="246">
        <v>0</v>
      </c>
      <c r="G227" s="240"/>
      <c r="H227" s="240"/>
      <c r="I227" s="240"/>
      <c r="J227" s="240"/>
      <c r="K227" s="241"/>
      <c r="L227" s="241"/>
      <c r="M227" s="241"/>
      <c r="N227" s="241"/>
    </row>
    <row r="228" spans="1:14">
      <c r="A228" s="238"/>
      <c r="B228" s="238"/>
      <c r="C228" s="238"/>
      <c r="D228" s="242" t="s">
        <v>881</v>
      </c>
      <c r="E228" s="242" t="s">
        <v>693</v>
      </c>
      <c r="F228" s="243">
        <v>9979.34</v>
      </c>
      <c r="G228" s="244">
        <v>414586.92300000001</v>
      </c>
      <c r="H228" s="244">
        <v>97565.956999999995</v>
      </c>
      <c r="I228" s="244">
        <v>512152.88</v>
      </c>
      <c r="J228" s="244">
        <v>274</v>
      </c>
      <c r="K228" s="245">
        <v>35.122800000000005</v>
      </c>
      <c r="L228" s="245">
        <v>3.8798000000000004</v>
      </c>
      <c r="M228" s="245">
        <v>15.020000000000005</v>
      </c>
      <c r="N228" s="245">
        <v>54.022600000000011</v>
      </c>
    </row>
    <row r="229" spans="1:14">
      <c r="A229" s="238"/>
      <c r="B229" s="238"/>
      <c r="C229" s="238"/>
      <c r="D229" s="238" t="s">
        <v>882</v>
      </c>
      <c r="E229" s="238" t="s">
        <v>693</v>
      </c>
      <c r="F229" s="246">
        <v>2800.66</v>
      </c>
      <c r="G229" s="240">
        <v>48305.832999999999</v>
      </c>
      <c r="H229" s="240">
        <v>11283.471</v>
      </c>
      <c r="I229" s="240">
        <v>59589.303999999996</v>
      </c>
      <c r="J229" s="240">
        <v>11</v>
      </c>
      <c r="K229" s="241">
        <v>1.31</v>
      </c>
      <c r="L229" s="241">
        <v>1.6</v>
      </c>
      <c r="M229" s="241">
        <v>1.17</v>
      </c>
      <c r="N229" s="241">
        <v>4.08</v>
      </c>
    </row>
    <row r="230" spans="1:14">
      <c r="A230" s="238"/>
      <c r="B230" s="238"/>
      <c r="C230" s="238"/>
      <c r="D230" s="242" t="s">
        <v>883</v>
      </c>
      <c r="E230" s="242" t="s">
        <v>693</v>
      </c>
      <c r="F230" s="243">
        <v>10397.264999999999</v>
      </c>
      <c r="G230" s="244">
        <v>115995.995</v>
      </c>
      <c r="H230" s="244">
        <v>40920.648999999998</v>
      </c>
      <c r="I230" s="244">
        <v>156916.644</v>
      </c>
      <c r="J230" s="244">
        <v>24</v>
      </c>
      <c r="K230" s="245">
        <v>3.2</v>
      </c>
      <c r="L230" s="245">
        <v>3.4</v>
      </c>
      <c r="M230" s="245">
        <v>4</v>
      </c>
      <c r="N230" s="245">
        <v>10.6</v>
      </c>
    </row>
    <row r="231" spans="1:14">
      <c r="A231" s="238"/>
      <c r="B231" s="238"/>
      <c r="C231" s="247" t="s">
        <v>884</v>
      </c>
      <c r="D231" s="247"/>
      <c r="E231" s="247"/>
      <c r="F231" s="246">
        <v>23177.264999999999</v>
      </c>
      <c r="G231" s="248">
        <v>578888.75099999993</v>
      </c>
      <c r="H231" s="248">
        <v>149770.07699999999</v>
      </c>
      <c r="I231" s="248">
        <v>728658.82799999998</v>
      </c>
      <c r="J231" s="248">
        <v>309</v>
      </c>
      <c r="K231" s="249">
        <v>39.63280000000001</v>
      </c>
      <c r="L231" s="249">
        <v>8.8798000000000012</v>
      </c>
      <c r="M231" s="249">
        <v>20.190000000000005</v>
      </c>
      <c r="N231" s="249">
        <v>68.702600000000018</v>
      </c>
    </row>
    <row r="232" spans="1:14">
      <c r="A232" s="238"/>
      <c r="B232" s="238"/>
      <c r="C232" s="229"/>
      <c r="D232" s="229"/>
      <c r="E232" s="229"/>
      <c r="F232" s="246">
        <v>0</v>
      </c>
      <c r="G232" s="231"/>
      <c r="H232" s="231"/>
      <c r="I232" s="231"/>
      <c r="J232" s="231"/>
      <c r="K232" s="232"/>
      <c r="L232" s="232"/>
      <c r="M232" s="232"/>
      <c r="N232" s="232"/>
    </row>
    <row r="233" spans="1:14">
      <c r="A233" s="238"/>
      <c r="B233" s="238" t="s">
        <v>885</v>
      </c>
      <c r="C233" s="234" t="s">
        <v>338</v>
      </c>
      <c r="D233" s="234"/>
      <c r="E233" s="234"/>
      <c r="F233" s="246">
        <v>0</v>
      </c>
      <c r="G233" s="240"/>
      <c r="H233" s="240"/>
      <c r="I233" s="240"/>
      <c r="J233" s="240"/>
      <c r="K233" s="241"/>
      <c r="L233" s="241"/>
      <c r="M233" s="241"/>
      <c r="N233" s="241"/>
    </row>
    <row r="234" spans="1:14">
      <c r="A234" s="238"/>
      <c r="B234" s="238"/>
      <c r="C234" s="238"/>
      <c r="D234" s="242" t="s">
        <v>886</v>
      </c>
      <c r="E234" s="242" t="s">
        <v>693</v>
      </c>
      <c r="F234" s="243">
        <v>21663.114000000001</v>
      </c>
      <c r="G234" s="244">
        <v>332852.18</v>
      </c>
      <c r="H234" s="244">
        <v>179998.53</v>
      </c>
      <c r="I234" s="244">
        <v>512850.70999999996</v>
      </c>
      <c r="J234" s="244">
        <v>204</v>
      </c>
      <c r="K234" s="245">
        <v>21.28</v>
      </c>
      <c r="L234" s="245">
        <v>3</v>
      </c>
      <c r="M234" s="245">
        <v>19.614999999999998</v>
      </c>
      <c r="N234" s="245">
        <v>43.894999999999996</v>
      </c>
    </row>
    <row r="235" spans="1:14">
      <c r="A235" s="238"/>
      <c r="B235" s="238"/>
      <c r="C235" s="247" t="s">
        <v>887</v>
      </c>
      <c r="D235" s="247"/>
      <c r="E235" s="247"/>
      <c r="F235" s="246">
        <v>21663.114000000001</v>
      </c>
      <c r="G235" s="248">
        <v>332852.18</v>
      </c>
      <c r="H235" s="248">
        <v>179998.53</v>
      </c>
      <c r="I235" s="248">
        <v>512850.70999999996</v>
      </c>
      <c r="J235" s="248">
        <v>204</v>
      </c>
      <c r="K235" s="249">
        <v>21.28</v>
      </c>
      <c r="L235" s="249">
        <v>3</v>
      </c>
      <c r="M235" s="249">
        <v>19.614999999999998</v>
      </c>
      <c r="N235" s="249">
        <v>43.894999999999996</v>
      </c>
    </row>
    <row r="236" spans="1:14">
      <c r="A236" s="238"/>
      <c r="B236" s="238"/>
      <c r="C236" s="229"/>
      <c r="D236" s="229"/>
      <c r="E236" s="229"/>
      <c r="F236" s="246">
        <v>0</v>
      </c>
      <c r="G236" s="231"/>
      <c r="H236" s="231"/>
      <c r="I236" s="231"/>
      <c r="J236" s="231"/>
      <c r="K236" s="232"/>
      <c r="L236" s="232"/>
      <c r="M236" s="232"/>
      <c r="N236" s="232"/>
    </row>
    <row r="237" spans="1:14">
      <c r="A237" s="238"/>
      <c r="B237" s="238" t="s">
        <v>888</v>
      </c>
      <c r="C237" s="234" t="s">
        <v>340</v>
      </c>
      <c r="D237" s="234"/>
      <c r="E237" s="234"/>
      <c r="F237" s="246">
        <v>0</v>
      </c>
      <c r="G237" s="240"/>
      <c r="H237" s="240"/>
      <c r="I237" s="240"/>
      <c r="J237" s="240"/>
      <c r="K237" s="241"/>
      <c r="L237" s="241"/>
      <c r="M237" s="241"/>
      <c r="N237" s="241"/>
    </row>
    <row r="238" spans="1:14">
      <c r="A238" s="238"/>
      <c r="B238" s="238"/>
      <c r="C238" s="238"/>
      <c r="D238" s="242" t="s">
        <v>889</v>
      </c>
      <c r="E238" s="242" t="s">
        <v>721</v>
      </c>
      <c r="F238" s="243">
        <v>5790.5796</v>
      </c>
      <c r="G238" s="244">
        <v>39470.770199999999</v>
      </c>
      <c r="H238" s="244">
        <v>26768.034600000003</v>
      </c>
      <c r="I238" s="244">
        <v>66238.804799999998</v>
      </c>
      <c r="J238" s="244">
        <v>21</v>
      </c>
      <c r="K238" s="245">
        <v>1</v>
      </c>
      <c r="L238" s="245">
        <v>2.0238</v>
      </c>
      <c r="M238" s="245">
        <v>1.54</v>
      </c>
      <c r="N238" s="245">
        <v>4.5638000000000005</v>
      </c>
    </row>
    <row r="239" spans="1:14">
      <c r="A239" s="238"/>
      <c r="B239" s="238"/>
      <c r="C239" s="238"/>
      <c r="D239" s="238" t="s">
        <v>890</v>
      </c>
      <c r="E239" s="238" t="s">
        <v>693</v>
      </c>
      <c r="F239" s="246">
        <v>40699.749000000003</v>
      </c>
      <c r="G239" s="240">
        <v>330664.18</v>
      </c>
      <c r="H239" s="240">
        <v>158881.592</v>
      </c>
      <c r="I239" s="240">
        <v>489545.772</v>
      </c>
      <c r="J239" s="240">
        <v>218</v>
      </c>
      <c r="K239" s="241">
        <v>26.09</v>
      </c>
      <c r="L239" s="241">
        <v>0.67</v>
      </c>
      <c r="M239" s="241">
        <v>13.94</v>
      </c>
      <c r="N239" s="241">
        <v>40.700000000000003</v>
      </c>
    </row>
    <row r="240" spans="1:14">
      <c r="A240" s="238"/>
      <c r="B240" s="238"/>
      <c r="C240" s="247" t="s">
        <v>891</v>
      </c>
      <c r="D240" s="247"/>
      <c r="E240" s="247"/>
      <c r="F240" s="246">
        <v>46490.328600000001</v>
      </c>
      <c r="G240" s="248">
        <v>370134.95019999996</v>
      </c>
      <c r="H240" s="248">
        <v>185649.62660000002</v>
      </c>
      <c r="I240" s="248">
        <v>555784.57679999992</v>
      </c>
      <c r="J240" s="248">
        <v>239</v>
      </c>
      <c r="K240" s="249">
        <v>27.09</v>
      </c>
      <c r="L240" s="249">
        <v>2.6938</v>
      </c>
      <c r="M240" s="249">
        <v>15.48</v>
      </c>
      <c r="N240" s="249">
        <v>45.263800000000003</v>
      </c>
    </row>
    <row r="241" spans="1:14">
      <c r="A241" s="238"/>
      <c r="B241" s="238"/>
      <c r="C241" s="229"/>
      <c r="D241" s="229"/>
      <c r="E241" s="229"/>
      <c r="F241" s="246">
        <v>0</v>
      </c>
      <c r="G241" s="231"/>
      <c r="H241" s="231"/>
      <c r="I241" s="231"/>
      <c r="J241" s="231"/>
      <c r="K241" s="232"/>
      <c r="L241" s="232"/>
      <c r="M241" s="232"/>
      <c r="N241" s="232"/>
    </row>
    <row r="242" spans="1:14">
      <c r="A242" s="238"/>
      <c r="B242" s="238" t="s">
        <v>892</v>
      </c>
      <c r="C242" s="234" t="s">
        <v>347</v>
      </c>
      <c r="D242" s="234"/>
      <c r="E242" s="234"/>
      <c r="F242" s="246">
        <v>0</v>
      </c>
      <c r="G242" s="240"/>
      <c r="H242" s="240"/>
      <c r="I242" s="240"/>
      <c r="J242" s="240"/>
      <c r="K242" s="241"/>
      <c r="L242" s="241"/>
      <c r="M242" s="241"/>
      <c r="N242" s="241"/>
    </row>
    <row r="243" spans="1:14">
      <c r="A243" s="238"/>
      <c r="B243" s="238"/>
      <c r="C243" s="238"/>
      <c r="D243" s="242" t="s">
        <v>893</v>
      </c>
      <c r="E243" s="242" t="s">
        <v>693</v>
      </c>
      <c r="F243" s="243">
        <v>23152.45</v>
      </c>
      <c r="G243" s="244">
        <v>243985.41</v>
      </c>
      <c r="H243" s="244">
        <v>140101.046</v>
      </c>
      <c r="I243" s="244">
        <v>384086.45600000001</v>
      </c>
      <c r="J243" s="244">
        <v>144</v>
      </c>
      <c r="K243" s="245">
        <v>19.89</v>
      </c>
      <c r="L243" s="245">
        <v>0.63</v>
      </c>
      <c r="M243" s="245">
        <v>8.77</v>
      </c>
      <c r="N243" s="245">
        <v>29.29</v>
      </c>
    </row>
    <row r="244" spans="1:14">
      <c r="A244" s="238"/>
      <c r="B244" s="238"/>
      <c r="C244" s="247" t="s">
        <v>894</v>
      </c>
      <c r="D244" s="247"/>
      <c r="E244" s="247"/>
      <c r="F244" s="246">
        <v>23152.45</v>
      </c>
      <c r="G244" s="248">
        <v>243985.41</v>
      </c>
      <c r="H244" s="248">
        <v>140101.046</v>
      </c>
      <c r="I244" s="248">
        <v>384086.45600000001</v>
      </c>
      <c r="J244" s="248">
        <v>144</v>
      </c>
      <c r="K244" s="249">
        <v>19.89</v>
      </c>
      <c r="L244" s="249">
        <v>0.63</v>
      </c>
      <c r="M244" s="249">
        <v>8.77</v>
      </c>
      <c r="N244" s="249">
        <v>29.29</v>
      </c>
    </row>
    <row r="245" spans="1:14">
      <c r="A245" s="238"/>
      <c r="B245" s="238"/>
      <c r="C245" s="229"/>
      <c r="D245" s="229"/>
      <c r="E245" s="229"/>
      <c r="F245" s="246">
        <v>0</v>
      </c>
      <c r="G245" s="231"/>
      <c r="H245" s="231"/>
      <c r="I245" s="231"/>
      <c r="J245" s="231"/>
      <c r="K245" s="232"/>
      <c r="L245" s="232"/>
      <c r="M245" s="232"/>
      <c r="N245" s="232"/>
    </row>
    <row r="246" spans="1:14">
      <c r="A246" s="238"/>
      <c r="B246" s="238" t="s">
        <v>895</v>
      </c>
      <c r="C246" s="234" t="s">
        <v>361</v>
      </c>
      <c r="D246" s="234"/>
      <c r="E246" s="234"/>
      <c r="F246" s="246">
        <v>0</v>
      </c>
      <c r="G246" s="240"/>
      <c r="H246" s="240"/>
      <c r="I246" s="240"/>
      <c r="J246" s="240"/>
      <c r="K246" s="241"/>
      <c r="L246" s="241"/>
      <c r="M246" s="241"/>
      <c r="N246" s="241"/>
    </row>
    <row r="247" spans="1:14">
      <c r="A247" s="238"/>
      <c r="B247" s="238"/>
      <c r="C247" s="238"/>
      <c r="D247" s="242" t="s">
        <v>896</v>
      </c>
      <c r="E247" s="242" t="s">
        <v>693</v>
      </c>
      <c r="F247" s="243">
        <v>34148.860999999997</v>
      </c>
      <c r="G247" s="244">
        <v>137004.12599999999</v>
      </c>
      <c r="H247" s="244">
        <v>98950.534</v>
      </c>
      <c r="I247" s="244">
        <v>235954.65999999997</v>
      </c>
      <c r="J247" s="244">
        <v>73</v>
      </c>
      <c r="K247" s="245">
        <v>9.0717999999999996</v>
      </c>
      <c r="L247" s="245">
        <v>2.4487999999999999</v>
      </c>
      <c r="M247" s="245">
        <v>6.5999999999999988</v>
      </c>
      <c r="N247" s="245">
        <v>18.1206</v>
      </c>
    </row>
    <row r="248" spans="1:14">
      <c r="A248" s="238"/>
      <c r="B248" s="238"/>
      <c r="C248" s="247" t="s">
        <v>897</v>
      </c>
      <c r="D248" s="247"/>
      <c r="E248" s="247"/>
      <c r="F248" s="246">
        <v>34148.860999999997</v>
      </c>
      <c r="G248" s="248">
        <v>137004.12599999999</v>
      </c>
      <c r="H248" s="248">
        <v>98950.534</v>
      </c>
      <c r="I248" s="248">
        <v>235954.65999999997</v>
      </c>
      <c r="J248" s="248">
        <v>73</v>
      </c>
      <c r="K248" s="249">
        <v>9.0717999999999996</v>
      </c>
      <c r="L248" s="249">
        <v>2.4487999999999999</v>
      </c>
      <c r="M248" s="249">
        <v>6.5999999999999988</v>
      </c>
      <c r="N248" s="249">
        <v>18.1206</v>
      </c>
    </row>
    <row r="249" spans="1:14">
      <c r="A249" s="238"/>
      <c r="B249" s="238"/>
      <c r="C249" s="229"/>
      <c r="D249" s="229"/>
      <c r="E249" s="229"/>
      <c r="F249" s="246">
        <v>0</v>
      </c>
      <c r="G249" s="231"/>
      <c r="H249" s="231"/>
      <c r="I249" s="231"/>
      <c r="J249" s="231"/>
      <c r="K249" s="232"/>
      <c r="L249" s="232"/>
      <c r="M249" s="232"/>
      <c r="N249" s="232"/>
    </row>
    <row r="250" spans="1:14">
      <c r="A250" s="238"/>
      <c r="B250" s="238" t="s">
        <v>898</v>
      </c>
      <c r="C250" s="234" t="s">
        <v>366</v>
      </c>
      <c r="D250" s="234"/>
      <c r="E250" s="234"/>
      <c r="F250" s="246">
        <v>0</v>
      </c>
      <c r="G250" s="240"/>
      <c r="H250" s="240"/>
      <c r="I250" s="240"/>
      <c r="J250" s="240"/>
      <c r="K250" s="241"/>
      <c r="L250" s="241"/>
      <c r="M250" s="241"/>
      <c r="N250" s="241"/>
    </row>
    <row r="251" spans="1:14">
      <c r="A251" s="238"/>
      <c r="B251" s="238"/>
      <c r="C251" s="238"/>
      <c r="D251" s="242" t="s">
        <v>899</v>
      </c>
      <c r="E251" s="242" t="s">
        <v>693</v>
      </c>
      <c r="F251" s="243">
        <v>74.650000000000006</v>
      </c>
      <c r="G251" s="244">
        <v>97573.572</v>
      </c>
      <c r="H251" s="244">
        <v>63055.402000000002</v>
      </c>
      <c r="I251" s="244">
        <v>160628.97399999999</v>
      </c>
      <c r="J251" s="244">
        <v>55</v>
      </c>
      <c r="K251" s="245">
        <v>6.4</v>
      </c>
      <c r="L251" s="245">
        <v>0</v>
      </c>
      <c r="M251" s="245">
        <v>2.5</v>
      </c>
      <c r="N251" s="245">
        <v>8.9</v>
      </c>
    </row>
    <row r="252" spans="1:14">
      <c r="A252" s="238"/>
      <c r="B252" s="238"/>
      <c r="C252" s="247" t="s">
        <v>900</v>
      </c>
      <c r="D252" s="247"/>
      <c r="E252" s="247"/>
      <c r="F252" s="246">
        <v>74.650000000000006</v>
      </c>
      <c r="G252" s="248">
        <v>97573.572</v>
      </c>
      <c r="H252" s="248">
        <v>63055.402000000002</v>
      </c>
      <c r="I252" s="248">
        <v>160628.97399999999</v>
      </c>
      <c r="J252" s="248">
        <v>55</v>
      </c>
      <c r="K252" s="249">
        <v>6.4</v>
      </c>
      <c r="L252" s="249">
        <v>0</v>
      </c>
      <c r="M252" s="249">
        <v>2.5</v>
      </c>
      <c r="N252" s="249">
        <v>8.9</v>
      </c>
    </row>
    <row r="253" spans="1:14">
      <c r="A253" s="238"/>
      <c r="B253" s="238"/>
      <c r="C253" s="229"/>
      <c r="D253" s="229"/>
      <c r="E253" s="229"/>
      <c r="F253" s="246">
        <v>0</v>
      </c>
      <c r="G253" s="231"/>
      <c r="H253" s="231"/>
      <c r="I253" s="231"/>
      <c r="J253" s="231"/>
      <c r="K253" s="232"/>
      <c r="L253" s="232"/>
      <c r="M253" s="232"/>
      <c r="N253" s="232"/>
    </row>
    <row r="254" spans="1:14">
      <c r="A254" s="238"/>
      <c r="B254" s="238" t="s">
        <v>901</v>
      </c>
      <c r="C254" s="234" t="s">
        <v>371</v>
      </c>
      <c r="D254" s="234"/>
      <c r="E254" s="234"/>
      <c r="F254" s="246">
        <v>0</v>
      </c>
      <c r="G254" s="240"/>
      <c r="H254" s="240"/>
      <c r="I254" s="240"/>
      <c r="J254" s="240"/>
      <c r="K254" s="241"/>
      <c r="L254" s="241"/>
      <c r="M254" s="241"/>
      <c r="N254" s="241"/>
    </row>
    <row r="255" spans="1:14">
      <c r="A255" s="238"/>
      <c r="B255" s="238"/>
      <c r="C255" s="238"/>
      <c r="D255" s="242" t="s">
        <v>902</v>
      </c>
      <c r="E255" s="242" t="s">
        <v>693</v>
      </c>
      <c r="F255" s="243">
        <v>3686.0920000000001</v>
      </c>
      <c r="G255" s="244">
        <v>96299.978000000003</v>
      </c>
      <c r="H255" s="244">
        <v>43668</v>
      </c>
      <c r="I255" s="244">
        <v>139967.978</v>
      </c>
      <c r="J255" s="244">
        <v>52</v>
      </c>
      <c r="K255" s="245">
        <v>8.65</v>
      </c>
      <c r="L255" s="245">
        <v>0</v>
      </c>
      <c r="M255" s="245">
        <v>2.69</v>
      </c>
      <c r="N255" s="245">
        <v>11.34</v>
      </c>
    </row>
    <row r="256" spans="1:14">
      <c r="A256" s="238"/>
      <c r="B256" s="238"/>
      <c r="C256" s="247" t="s">
        <v>903</v>
      </c>
      <c r="D256" s="247"/>
      <c r="E256" s="247"/>
      <c r="F256" s="246">
        <v>3686.0920000000001</v>
      </c>
      <c r="G256" s="248">
        <v>96299.978000000003</v>
      </c>
      <c r="H256" s="248">
        <v>43668</v>
      </c>
      <c r="I256" s="248">
        <v>139967.978</v>
      </c>
      <c r="J256" s="248">
        <v>52</v>
      </c>
      <c r="K256" s="249">
        <v>8.65</v>
      </c>
      <c r="L256" s="249">
        <v>0</v>
      </c>
      <c r="M256" s="249">
        <v>2.69</v>
      </c>
      <c r="N256" s="249">
        <v>11.34</v>
      </c>
    </row>
    <row r="257" spans="1:14">
      <c r="A257" s="238"/>
      <c r="B257" s="238"/>
      <c r="C257" s="229"/>
      <c r="D257" s="229"/>
      <c r="E257" s="229"/>
      <c r="F257" s="246">
        <v>0</v>
      </c>
      <c r="G257" s="231"/>
      <c r="H257" s="231"/>
      <c r="I257" s="231"/>
      <c r="J257" s="231"/>
      <c r="K257" s="232"/>
      <c r="L257" s="232"/>
      <c r="M257" s="232"/>
      <c r="N257" s="232"/>
    </row>
    <row r="258" spans="1:14">
      <c r="A258" s="238"/>
      <c r="B258" s="238" t="s">
        <v>904</v>
      </c>
      <c r="C258" s="234" t="s">
        <v>364</v>
      </c>
      <c r="D258" s="234"/>
      <c r="E258" s="234"/>
      <c r="F258" s="246">
        <v>0</v>
      </c>
      <c r="G258" s="240"/>
      <c r="H258" s="240"/>
      <c r="I258" s="240"/>
      <c r="J258" s="240"/>
      <c r="K258" s="241"/>
      <c r="L258" s="241"/>
      <c r="M258" s="241"/>
      <c r="N258" s="241"/>
    </row>
    <row r="259" spans="1:14">
      <c r="A259" s="238"/>
      <c r="B259" s="238"/>
      <c r="C259" s="238"/>
      <c r="D259" s="242" t="s">
        <v>905</v>
      </c>
      <c r="E259" s="242" t="s">
        <v>693</v>
      </c>
      <c r="F259" s="243">
        <v>-3.2850000000000001</v>
      </c>
      <c r="G259" s="244">
        <v>77974.384999999995</v>
      </c>
      <c r="H259" s="244">
        <v>29653.276999999998</v>
      </c>
      <c r="I259" s="244">
        <v>107627.662</v>
      </c>
      <c r="J259" s="244">
        <v>35</v>
      </c>
      <c r="K259" s="245">
        <v>4.3</v>
      </c>
      <c r="L259" s="245">
        <v>2.1</v>
      </c>
      <c r="M259" s="245">
        <v>4.0999999999999996</v>
      </c>
      <c r="N259" s="245">
        <v>10.5</v>
      </c>
    </row>
    <row r="260" spans="1:14">
      <c r="A260" s="238"/>
      <c r="B260" s="238"/>
      <c r="C260" s="247" t="s">
        <v>906</v>
      </c>
      <c r="D260" s="247"/>
      <c r="E260" s="247"/>
      <c r="F260" s="246">
        <v>-3.2850000000000001</v>
      </c>
      <c r="G260" s="248">
        <v>77974.384999999995</v>
      </c>
      <c r="H260" s="248">
        <v>29653.276999999998</v>
      </c>
      <c r="I260" s="248">
        <v>107627.662</v>
      </c>
      <c r="J260" s="248">
        <v>35</v>
      </c>
      <c r="K260" s="249">
        <v>4.3</v>
      </c>
      <c r="L260" s="249">
        <v>2.1</v>
      </c>
      <c r="M260" s="249">
        <v>4.0999999999999996</v>
      </c>
      <c r="N260" s="249">
        <v>10.5</v>
      </c>
    </row>
    <row r="261" spans="1:14">
      <c r="A261" s="238"/>
      <c r="B261" s="238"/>
      <c r="C261" s="229"/>
      <c r="D261" s="229"/>
      <c r="E261" s="229"/>
      <c r="F261" s="246">
        <v>0</v>
      </c>
      <c r="G261" s="231"/>
      <c r="H261" s="231"/>
      <c r="I261" s="231"/>
      <c r="J261" s="231"/>
      <c r="K261" s="232"/>
      <c r="L261" s="232"/>
      <c r="M261" s="232"/>
      <c r="N261" s="232"/>
    </row>
    <row r="262" spans="1:14">
      <c r="A262" s="238"/>
      <c r="B262" s="238" t="s">
        <v>907</v>
      </c>
      <c r="C262" s="234" t="s">
        <v>351</v>
      </c>
      <c r="D262" s="234"/>
      <c r="E262" s="234"/>
      <c r="F262" s="246">
        <v>0</v>
      </c>
      <c r="G262" s="240"/>
      <c r="H262" s="240"/>
      <c r="I262" s="240"/>
      <c r="J262" s="240"/>
      <c r="K262" s="241"/>
      <c r="L262" s="241"/>
      <c r="M262" s="241"/>
      <c r="N262" s="241"/>
    </row>
    <row r="263" spans="1:14">
      <c r="A263" s="238"/>
      <c r="B263" s="238"/>
      <c r="C263" s="238"/>
      <c r="D263" s="242" t="s">
        <v>908</v>
      </c>
      <c r="E263" s="242" t="s">
        <v>693</v>
      </c>
      <c r="F263" s="243">
        <v>10458.142</v>
      </c>
      <c r="G263" s="244">
        <v>132506.821</v>
      </c>
      <c r="H263" s="244">
        <v>67961.467999999993</v>
      </c>
      <c r="I263" s="244">
        <v>200468.28899999999</v>
      </c>
      <c r="J263" s="244">
        <v>39</v>
      </c>
      <c r="K263" s="245">
        <v>7.42</v>
      </c>
      <c r="L263" s="245">
        <v>1</v>
      </c>
      <c r="M263" s="245">
        <v>5.98</v>
      </c>
      <c r="N263" s="245">
        <v>14.4</v>
      </c>
    </row>
    <row r="264" spans="1:14">
      <c r="A264" s="238"/>
      <c r="B264" s="238"/>
      <c r="C264" s="238"/>
      <c r="D264" s="238" t="s">
        <v>909</v>
      </c>
      <c r="E264" s="238" t="s">
        <v>693</v>
      </c>
      <c r="F264" s="246">
        <v>14149.892</v>
      </c>
      <c r="G264" s="240">
        <v>180888.32699999999</v>
      </c>
      <c r="H264" s="240">
        <v>79997.62</v>
      </c>
      <c r="I264" s="240">
        <v>260885.94699999999</v>
      </c>
      <c r="J264" s="240">
        <v>67</v>
      </c>
      <c r="K264" s="241">
        <v>10.35</v>
      </c>
      <c r="L264" s="241">
        <v>1.25</v>
      </c>
      <c r="M264" s="241">
        <v>10.69</v>
      </c>
      <c r="N264" s="241">
        <v>22.29</v>
      </c>
    </row>
    <row r="265" spans="1:14">
      <c r="A265" s="238"/>
      <c r="B265" s="238"/>
      <c r="C265" s="247" t="s">
        <v>910</v>
      </c>
      <c r="D265" s="247"/>
      <c r="E265" s="247"/>
      <c r="F265" s="246">
        <v>24608.034</v>
      </c>
      <c r="G265" s="248">
        <v>313395.14799999999</v>
      </c>
      <c r="H265" s="248">
        <v>147959.08799999999</v>
      </c>
      <c r="I265" s="248">
        <v>461354.23599999998</v>
      </c>
      <c r="J265" s="248">
        <v>106</v>
      </c>
      <c r="K265" s="249">
        <v>17.77</v>
      </c>
      <c r="L265" s="249">
        <v>2.25</v>
      </c>
      <c r="M265" s="249">
        <v>16.670000000000002</v>
      </c>
      <c r="N265" s="249">
        <v>36.69</v>
      </c>
    </row>
    <row r="266" spans="1:14">
      <c r="A266" s="238"/>
      <c r="B266" s="238"/>
      <c r="C266" s="229"/>
      <c r="D266" s="229"/>
      <c r="E266" s="229"/>
      <c r="F266" s="246">
        <v>0</v>
      </c>
      <c r="G266" s="231"/>
      <c r="H266" s="231"/>
      <c r="I266" s="231"/>
      <c r="J266" s="231"/>
      <c r="K266" s="232"/>
      <c r="L266" s="232"/>
      <c r="M266" s="232"/>
      <c r="N266" s="232"/>
    </row>
    <row r="267" spans="1:14">
      <c r="A267" s="238"/>
      <c r="B267" s="238" t="s">
        <v>911</v>
      </c>
      <c r="C267" s="234" t="s">
        <v>363</v>
      </c>
      <c r="D267" s="234"/>
      <c r="E267" s="234"/>
      <c r="F267" s="246">
        <v>0</v>
      </c>
      <c r="G267" s="240"/>
      <c r="H267" s="240"/>
      <c r="I267" s="240"/>
      <c r="J267" s="240"/>
      <c r="K267" s="241"/>
      <c r="L267" s="241"/>
      <c r="M267" s="241"/>
      <c r="N267" s="241"/>
    </row>
    <row r="268" spans="1:14">
      <c r="A268" s="238"/>
      <c r="B268" s="238"/>
      <c r="C268" s="238"/>
      <c r="D268" s="242" t="s">
        <v>912</v>
      </c>
      <c r="E268" s="242" t="s">
        <v>693</v>
      </c>
      <c r="F268" s="243">
        <v>36870.319000000003</v>
      </c>
      <c r="G268" s="244">
        <v>126364.33</v>
      </c>
      <c r="H268" s="244">
        <v>51037.745000000003</v>
      </c>
      <c r="I268" s="244">
        <v>177402.07500000001</v>
      </c>
      <c r="J268" s="244">
        <v>76</v>
      </c>
      <c r="K268" s="245">
        <v>7.75</v>
      </c>
      <c r="L268" s="245">
        <v>3.75</v>
      </c>
      <c r="M268" s="245">
        <v>6.08</v>
      </c>
      <c r="N268" s="245">
        <v>17.579999999999998</v>
      </c>
    </row>
    <row r="269" spans="1:14">
      <c r="A269" s="238"/>
      <c r="B269" s="238"/>
      <c r="C269" s="247" t="s">
        <v>913</v>
      </c>
      <c r="D269" s="247"/>
      <c r="E269" s="247"/>
      <c r="F269" s="246">
        <v>36870.319000000003</v>
      </c>
      <c r="G269" s="248">
        <v>126364.33</v>
      </c>
      <c r="H269" s="248">
        <v>51037.745000000003</v>
      </c>
      <c r="I269" s="248">
        <v>177402.07500000001</v>
      </c>
      <c r="J269" s="248">
        <v>76</v>
      </c>
      <c r="K269" s="249">
        <v>7.75</v>
      </c>
      <c r="L269" s="249">
        <v>3.75</v>
      </c>
      <c r="M269" s="249">
        <v>6.08</v>
      </c>
      <c r="N269" s="249">
        <v>17.579999999999998</v>
      </c>
    </row>
    <row r="270" spans="1:14">
      <c r="A270" s="238"/>
      <c r="B270" s="238"/>
      <c r="C270" s="229"/>
      <c r="D270" s="229"/>
      <c r="E270" s="229"/>
      <c r="F270" s="246">
        <v>0</v>
      </c>
      <c r="G270" s="231"/>
      <c r="H270" s="231"/>
      <c r="I270" s="231"/>
      <c r="J270" s="231"/>
      <c r="K270" s="232"/>
      <c r="L270" s="232"/>
      <c r="M270" s="232"/>
      <c r="N270" s="232"/>
    </row>
    <row r="271" spans="1:14">
      <c r="A271" s="247" t="s">
        <v>914</v>
      </c>
      <c r="B271" s="247"/>
      <c r="C271" s="247"/>
      <c r="D271" s="247"/>
      <c r="E271" s="247"/>
      <c r="F271" s="246">
        <v>523775.94760000007</v>
      </c>
      <c r="G271" s="248">
        <v>5669610.6591999996</v>
      </c>
      <c r="H271" s="248">
        <v>2442415.7785999994</v>
      </c>
      <c r="I271" s="248">
        <v>8112026.4377999995</v>
      </c>
      <c r="J271" s="248">
        <v>3995</v>
      </c>
      <c r="K271" s="249">
        <v>415.08479999999997</v>
      </c>
      <c r="L271" s="249">
        <v>34.328400000000002</v>
      </c>
      <c r="M271" s="249">
        <v>258.08009999999996</v>
      </c>
      <c r="N271" s="249">
        <v>707.49329999999986</v>
      </c>
    </row>
    <row r="272" spans="1:14" ht="4.2" customHeight="1">
      <c r="A272" s="229"/>
      <c r="B272" s="229"/>
      <c r="C272" s="229"/>
      <c r="D272" s="229"/>
      <c r="E272" s="229"/>
      <c r="F272" s="246">
        <v>0</v>
      </c>
      <c r="G272" s="231"/>
      <c r="H272" s="231"/>
      <c r="I272" s="231"/>
      <c r="J272" s="231"/>
      <c r="K272" s="232"/>
      <c r="L272" s="232"/>
      <c r="M272" s="232"/>
      <c r="N272" s="232"/>
    </row>
    <row r="273" spans="1:14">
      <c r="A273" s="234" t="s">
        <v>915</v>
      </c>
      <c r="B273" s="234"/>
      <c r="C273" s="234"/>
      <c r="D273" s="234"/>
      <c r="E273" s="234"/>
      <c r="F273" s="246">
        <v>0</v>
      </c>
      <c r="G273" s="240"/>
      <c r="H273" s="240"/>
      <c r="I273" s="240"/>
      <c r="J273" s="240"/>
      <c r="K273" s="241"/>
      <c r="L273" s="241"/>
      <c r="M273" s="241"/>
      <c r="N273" s="241"/>
    </row>
    <row r="274" spans="1:14">
      <c r="A274" s="238"/>
      <c r="B274" s="238" t="s">
        <v>916</v>
      </c>
      <c r="C274" s="234" t="s">
        <v>355</v>
      </c>
      <c r="D274" s="234"/>
      <c r="E274" s="234"/>
      <c r="F274" s="246">
        <v>0</v>
      </c>
      <c r="G274" s="240"/>
      <c r="H274" s="240"/>
      <c r="I274" s="240"/>
      <c r="J274" s="240"/>
      <c r="K274" s="241"/>
      <c r="L274" s="241"/>
      <c r="M274" s="241"/>
      <c r="N274" s="241"/>
    </row>
    <row r="275" spans="1:14">
      <c r="A275" s="238"/>
      <c r="B275" s="238"/>
      <c r="C275" s="238"/>
      <c r="D275" s="242" t="s">
        <v>917</v>
      </c>
      <c r="E275" s="242" t="s">
        <v>693</v>
      </c>
      <c r="F275" s="243">
        <v>13118.638999999999</v>
      </c>
      <c r="G275" s="244">
        <v>141649.13</v>
      </c>
      <c r="H275" s="244">
        <v>42063.716999999997</v>
      </c>
      <c r="I275" s="244">
        <v>183712.84700000001</v>
      </c>
      <c r="J275" s="244">
        <v>71</v>
      </c>
      <c r="K275" s="245">
        <v>11.12</v>
      </c>
      <c r="L275" s="245">
        <v>0</v>
      </c>
      <c r="M275" s="245">
        <v>3.98</v>
      </c>
      <c r="N275" s="245">
        <v>15.1</v>
      </c>
    </row>
    <row r="276" spans="1:14">
      <c r="A276" s="238"/>
      <c r="B276" s="238"/>
      <c r="C276" s="247" t="s">
        <v>918</v>
      </c>
      <c r="D276" s="247"/>
      <c r="E276" s="247"/>
      <c r="F276" s="246">
        <v>13118.638999999999</v>
      </c>
      <c r="G276" s="248">
        <v>141649.13</v>
      </c>
      <c r="H276" s="248">
        <v>42063.716999999997</v>
      </c>
      <c r="I276" s="248">
        <v>183712.84700000001</v>
      </c>
      <c r="J276" s="248">
        <v>71</v>
      </c>
      <c r="K276" s="249">
        <v>11.12</v>
      </c>
      <c r="L276" s="249">
        <v>0</v>
      </c>
      <c r="M276" s="249">
        <v>3.98</v>
      </c>
      <c r="N276" s="249">
        <v>15.1</v>
      </c>
    </row>
    <row r="277" spans="1:14">
      <c r="A277" s="238"/>
      <c r="B277" s="238"/>
      <c r="C277" s="229"/>
      <c r="D277" s="229"/>
      <c r="E277" s="229"/>
      <c r="F277" s="246">
        <v>0</v>
      </c>
      <c r="G277" s="231"/>
      <c r="H277" s="231"/>
      <c r="I277" s="231"/>
      <c r="J277" s="231"/>
      <c r="K277" s="232"/>
      <c r="L277" s="232"/>
      <c r="M277" s="232"/>
      <c r="N277" s="232"/>
    </row>
    <row r="278" spans="1:14">
      <c r="A278" s="238"/>
      <c r="B278" s="238" t="s">
        <v>919</v>
      </c>
      <c r="C278" s="234" t="s">
        <v>324</v>
      </c>
      <c r="D278" s="234"/>
      <c r="E278" s="234"/>
      <c r="F278" s="246">
        <v>0</v>
      </c>
      <c r="G278" s="240"/>
      <c r="H278" s="240"/>
      <c r="I278" s="240"/>
      <c r="J278" s="240"/>
      <c r="K278" s="241"/>
      <c r="L278" s="241"/>
      <c r="M278" s="241"/>
      <c r="N278" s="241"/>
    </row>
    <row r="279" spans="1:14">
      <c r="A279" s="238"/>
      <c r="B279" s="238"/>
      <c r="C279" s="238"/>
      <c r="D279" s="242" t="s">
        <v>920</v>
      </c>
      <c r="E279" s="242" t="s">
        <v>693</v>
      </c>
      <c r="F279" s="243">
        <v>5387.6689999999999</v>
      </c>
      <c r="G279" s="244">
        <v>87339.467999999993</v>
      </c>
      <c r="H279" s="244">
        <v>59890.625999999997</v>
      </c>
      <c r="I279" s="244">
        <v>147230.09399999998</v>
      </c>
      <c r="J279" s="244">
        <v>26</v>
      </c>
      <c r="K279" s="245">
        <v>4.4800000000000004</v>
      </c>
      <c r="L279" s="245">
        <v>2</v>
      </c>
      <c r="M279" s="245">
        <v>3.58</v>
      </c>
      <c r="N279" s="245">
        <v>10.06</v>
      </c>
    </row>
    <row r="280" spans="1:14">
      <c r="A280" s="238"/>
      <c r="B280" s="238"/>
      <c r="C280" s="238"/>
      <c r="D280" s="238" t="s">
        <v>921</v>
      </c>
      <c r="E280" s="238" t="s">
        <v>693</v>
      </c>
      <c r="F280" s="246">
        <v>13083.843000000001</v>
      </c>
      <c r="G280" s="240">
        <v>156180.40400000001</v>
      </c>
      <c r="H280" s="240">
        <v>137521.899</v>
      </c>
      <c r="I280" s="240">
        <v>293702.30300000001</v>
      </c>
      <c r="J280" s="240">
        <v>94</v>
      </c>
      <c r="K280" s="241">
        <v>10.107100000000001</v>
      </c>
      <c r="L280" s="241">
        <v>3.57</v>
      </c>
      <c r="M280" s="241">
        <v>7.24</v>
      </c>
      <c r="N280" s="241">
        <v>20.917100000000001</v>
      </c>
    </row>
    <row r="281" spans="1:14">
      <c r="A281" s="238"/>
      <c r="B281" s="238"/>
      <c r="C281" s="238"/>
      <c r="D281" s="242" t="s">
        <v>922</v>
      </c>
      <c r="E281" s="242" t="s">
        <v>693</v>
      </c>
      <c r="F281" s="243">
        <v>21114.639999999999</v>
      </c>
      <c r="G281" s="244">
        <v>242830.14</v>
      </c>
      <c r="H281" s="244">
        <v>150922.91099999999</v>
      </c>
      <c r="I281" s="244">
        <v>393753.05099999998</v>
      </c>
      <c r="J281" s="244">
        <v>217</v>
      </c>
      <c r="K281" s="245">
        <v>12.396400000000002</v>
      </c>
      <c r="L281" s="245">
        <v>11.1501</v>
      </c>
      <c r="M281" s="245">
        <v>10.756300000000003</v>
      </c>
      <c r="N281" s="245">
        <v>34.302800000000005</v>
      </c>
    </row>
    <row r="282" spans="1:14">
      <c r="A282" s="238"/>
      <c r="B282" s="238"/>
      <c r="C282" s="238"/>
      <c r="D282" s="238" t="s">
        <v>923</v>
      </c>
      <c r="E282" s="238" t="s">
        <v>693</v>
      </c>
      <c r="F282" s="246">
        <v>12765.661</v>
      </c>
      <c r="G282" s="240">
        <v>233441.81599999999</v>
      </c>
      <c r="H282" s="240">
        <v>121023.63</v>
      </c>
      <c r="I282" s="240">
        <v>354465.446</v>
      </c>
      <c r="J282" s="240">
        <v>150</v>
      </c>
      <c r="K282" s="241">
        <v>15.7182</v>
      </c>
      <c r="L282" s="241">
        <v>3.3711000000000002</v>
      </c>
      <c r="M282" s="241">
        <v>11.501000000000001</v>
      </c>
      <c r="N282" s="241">
        <v>30.590300000000003</v>
      </c>
    </row>
    <row r="283" spans="1:14">
      <c r="A283" s="238"/>
      <c r="B283" s="238"/>
      <c r="C283" s="238"/>
      <c r="D283" s="242" t="s">
        <v>924</v>
      </c>
      <c r="E283" s="242" t="s">
        <v>693</v>
      </c>
      <c r="F283" s="243">
        <v>37629.089</v>
      </c>
      <c r="G283" s="244">
        <v>318685.43800000002</v>
      </c>
      <c r="H283" s="244">
        <v>145923.50700000001</v>
      </c>
      <c r="I283" s="244">
        <v>464608.94500000007</v>
      </c>
      <c r="J283" s="244">
        <v>217</v>
      </c>
      <c r="K283" s="245">
        <v>22.532600000000002</v>
      </c>
      <c r="L283" s="245">
        <v>2.0950000000000002</v>
      </c>
      <c r="M283" s="245">
        <v>18.285999999999994</v>
      </c>
      <c r="N283" s="245">
        <v>42.913599999999995</v>
      </c>
    </row>
    <row r="284" spans="1:14">
      <c r="A284" s="238"/>
      <c r="B284" s="238"/>
      <c r="C284" s="247" t="s">
        <v>925</v>
      </c>
      <c r="D284" s="247"/>
      <c r="E284" s="247"/>
      <c r="F284" s="246">
        <v>89980.902000000002</v>
      </c>
      <c r="G284" s="248">
        <v>1038477.2660000001</v>
      </c>
      <c r="H284" s="248">
        <v>615282.57299999997</v>
      </c>
      <c r="I284" s="248">
        <v>1653759.8390000002</v>
      </c>
      <c r="J284" s="248">
        <v>704</v>
      </c>
      <c r="K284" s="249">
        <v>65.234300000000005</v>
      </c>
      <c r="L284" s="249">
        <v>22.186199999999999</v>
      </c>
      <c r="M284" s="249">
        <v>51.363300000000002</v>
      </c>
      <c r="N284" s="249">
        <v>138.78380000000001</v>
      </c>
    </row>
    <row r="285" spans="1:14">
      <c r="A285" s="238"/>
      <c r="B285" s="238"/>
      <c r="C285" s="229"/>
      <c r="D285" s="229"/>
      <c r="E285" s="229"/>
      <c r="F285" s="246">
        <v>0</v>
      </c>
      <c r="G285" s="231"/>
      <c r="H285" s="231"/>
      <c r="I285" s="231"/>
      <c r="J285" s="231"/>
      <c r="K285" s="232"/>
      <c r="L285" s="232"/>
      <c r="M285" s="232"/>
      <c r="N285" s="232"/>
    </row>
    <row r="286" spans="1:14">
      <c r="A286" s="238"/>
      <c r="B286" s="238" t="s">
        <v>926</v>
      </c>
      <c r="C286" s="234" t="s">
        <v>358</v>
      </c>
      <c r="D286" s="234"/>
      <c r="E286" s="234"/>
      <c r="F286" s="246">
        <v>0</v>
      </c>
      <c r="G286" s="240"/>
      <c r="H286" s="240"/>
      <c r="I286" s="240"/>
      <c r="J286" s="240"/>
      <c r="K286" s="241"/>
      <c r="L286" s="241"/>
      <c r="M286" s="241"/>
      <c r="N286" s="241"/>
    </row>
    <row r="287" spans="1:14">
      <c r="A287" s="238"/>
      <c r="B287" s="238"/>
      <c r="C287" s="238"/>
      <c r="D287" s="242" t="s">
        <v>927</v>
      </c>
      <c r="E287" s="242" t="s">
        <v>693</v>
      </c>
      <c r="F287" s="243">
        <v>7966.2129999999997</v>
      </c>
      <c r="G287" s="244">
        <v>163658.72200000001</v>
      </c>
      <c r="H287" s="244">
        <v>58105.930999999997</v>
      </c>
      <c r="I287" s="244">
        <v>221764.65299999999</v>
      </c>
      <c r="J287" s="244">
        <v>79</v>
      </c>
      <c r="K287" s="245">
        <v>10.6</v>
      </c>
      <c r="L287" s="245">
        <v>2.72</v>
      </c>
      <c r="M287" s="245">
        <v>8.85</v>
      </c>
      <c r="N287" s="245">
        <v>22.17</v>
      </c>
    </row>
    <row r="288" spans="1:14">
      <c r="A288" s="238"/>
      <c r="B288" s="238"/>
      <c r="C288" s="247" t="s">
        <v>928</v>
      </c>
      <c r="D288" s="247"/>
      <c r="E288" s="247"/>
      <c r="F288" s="246">
        <v>7966.2129999999997</v>
      </c>
      <c r="G288" s="248">
        <v>163658.72200000001</v>
      </c>
      <c r="H288" s="248">
        <v>58105.930999999997</v>
      </c>
      <c r="I288" s="248">
        <v>221764.65299999999</v>
      </c>
      <c r="J288" s="248">
        <v>79</v>
      </c>
      <c r="K288" s="249">
        <v>10.6</v>
      </c>
      <c r="L288" s="249">
        <v>2.72</v>
      </c>
      <c r="M288" s="249">
        <v>8.85</v>
      </c>
      <c r="N288" s="249">
        <v>22.17</v>
      </c>
    </row>
    <row r="289" spans="1:14">
      <c r="A289" s="238"/>
      <c r="B289" s="238"/>
      <c r="C289" s="229"/>
      <c r="D289" s="229"/>
      <c r="E289" s="229"/>
      <c r="F289" s="246">
        <v>0</v>
      </c>
      <c r="G289" s="231"/>
      <c r="H289" s="231"/>
      <c r="I289" s="231"/>
      <c r="J289" s="231"/>
      <c r="K289" s="232"/>
      <c r="L289" s="232"/>
      <c r="M289" s="232"/>
      <c r="N289" s="232"/>
    </row>
    <row r="290" spans="1:14">
      <c r="A290" s="238"/>
      <c r="B290" s="238" t="s">
        <v>929</v>
      </c>
      <c r="C290" s="234" t="s">
        <v>379</v>
      </c>
      <c r="D290" s="234"/>
      <c r="E290" s="234"/>
      <c r="F290" s="246">
        <v>0</v>
      </c>
      <c r="G290" s="240"/>
      <c r="H290" s="240"/>
      <c r="I290" s="240"/>
      <c r="J290" s="240"/>
      <c r="K290" s="241"/>
      <c r="L290" s="241"/>
      <c r="M290" s="241"/>
      <c r="N290" s="241"/>
    </row>
    <row r="291" spans="1:14">
      <c r="A291" s="238"/>
      <c r="B291" s="238"/>
      <c r="C291" s="238"/>
      <c r="D291" s="242" t="s">
        <v>930</v>
      </c>
      <c r="E291" s="242" t="s">
        <v>693</v>
      </c>
      <c r="F291" s="243">
        <v>8467</v>
      </c>
      <c r="G291" s="244">
        <v>21599</v>
      </c>
      <c r="H291" s="244">
        <v>10118</v>
      </c>
      <c r="I291" s="244">
        <v>31717</v>
      </c>
      <c r="J291" s="244">
        <v>5</v>
      </c>
      <c r="K291" s="245">
        <v>1.29</v>
      </c>
      <c r="L291" s="245">
        <v>0.21</v>
      </c>
      <c r="M291" s="245">
        <v>0.9</v>
      </c>
      <c r="N291" s="245">
        <v>2.4</v>
      </c>
    </row>
    <row r="292" spans="1:14">
      <c r="A292" s="238"/>
      <c r="B292" s="238"/>
      <c r="C292" s="247" t="s">
        <v>931</v>
      </c>
      <c r="D292" s="247"/>
      <c r="E292" s="247"/>
      <c r="F292" s="246">
        <v>8467</v>
      </c>
      <c r="G292" s="248">
        <v>21599</v>
      </c>
      <c r="H292" s="248">
        <v>10118</v>
      </c>
      <c r="I292" s="248">
        <v>31717</v>
      </c>
      <c r="J292" s="248">
        <v>5</v>
      </c>
      <c r="K292" s="249">
        <v>1.29</v>
      </c>
      <c r="L292" s="249">
        <v>0.21</v>
      </c>
      <c r="M292" s="249">
        <v>0.9</v>
      </c>
      <c r="N292" s="249">
        <v>2.4</v>
      </c>
    </row>
    <row r="293" spans="1:14">
      <c r="A293" s="238"/>
      <c r="B293" s="238"/>
      <c r="C293" s="229"/>
      <c r="D293" s="229"/>
      <c r="E293" s="229"/>
      <c r="F293" s="246">
        <v>0</v>
      </c>
      <c r="G293" s="231"/>
      <c r="H293" s="231"/>
      <c r="I293" s="231"/>
      <c r="J293" s="231"/>
      <c r="K293" s="232"/>
      <c r="L293" s="232"/>
      <c r="M293" s="232"/>
      <c r="N293" s="232"/>
    </row>
    <row r="294" spans="1:14">
      <c r="A294" s="238"/>
      <c r="B294" s="238" t="s">
        <v>932</v>
      </c>
      <c r="C294" s="234" t="s">
        <v>367</v>
      </c>
      <c r="D294" s="234"/>
      <c r="E294" s="234"/>
      <c r="F294" s="246">
        <v>0</v>
      </c>
      <c r="G294" s="240"/>
      <c r="H294" s="240"/>
      <c r="I294" s="240"/>
      <c r="J294" s="240"/>
      <c r="K294" s="241"/>
      <c r="L294" s="241"/>
      <c r="M294" s="241"/>
      <c r="N294" s="241"/>
    </row>
    <row r="295" spans="1:14">
      <c r="A295" s="238"/>
      <c r="B295" s="238"/>
      <c r="C295" s="238"/>
      <c r="D295" s="242" t="s">
        <v>933</v>
      </c>
      <c r="E295" s="242" t="s">
        <v>693</v>
      </c>
      <c r="F295" s="243">
        <v>2538.9029999999998</v>
      </c>
      <c r="G295" s="244">
        <v>123364.639</v>
      </c>
      <c r="H295" s="244">
        <v>45622.43</v>
      </c>
      <c r="I295" s="244">
        <v>168987.06899999999</v>
      </c>
      <c r="J295" s="244">
        <v>75</v>
      </c>
      <c r="K295" s="245">
        <v>6.06</v>
      </c>
      <c r="L295" s="245">
        <v>5.85</v>
      </c>
      <c r="M295" s="245">
        <v>7.2</v>
      </c>
      <c r="N295" s="245">
        <v>19.11</v>
      </c>
    </row>
    <row r="296" spans="1:14">
      <c r="A296" s="238"/>
      <c r="B296" s="238"/>
      <c r="C296" s="247" t="s">
        <v>934</v>
      </c>
      <c r="D296" s="247"/>
      <c r="E296" s="247"/>
      <c r="F296" s="246">
        <v>2538.9029999999998</v>
      </c>
      <c r="G296" s="248">
        <v>123364.639</v>
      </c>
      <c r="H296" s="248">
        <v>45622.43</v>
      </c>
      <c r="I296" s="248">
        <v>168987.06899999999</v>
      </c>
      <c r="J296" s="248">
        <v>75</v>
      </c>
      <c r="K296" s="249">
        <v>6.06</v>
      </c>
      <c r="L296" s="249">
        <v>5.85</v>
      </c>
      <c r="M296" s="249">
        <v>7.2</v>
      </c>
      <c r="N296" s="249">
        <v>19.11</v>
      </c>
    </row>
    <row r="297" spans="1:14">
      <c r="A297" s="238"/>
      <c r="B297" s="238"/>
      <c r="C297" s="229"/>
      <c r="D297" s="229"/>
      <c r="E297" s="229"/>
      <c r="F297" s="246">
        <v>0</v>
      </c>
      <c r="G297" s="231"/>
      <c r="H297" s="231"/>
      <c r="I297" s="231"/>
      <c r="J297" s="231"/>
      <c r="K297" s="232"/>
      <c r="L297" s="232"/>
      <c r="M297" s="232"/>
      <c r="N297" s="232"/>
    </row>
    <row r="298" spans="1:14">
      <c r="A298" s="238"/>
      <c r="B298" s="238" t="s">
        <v>935</v>
      </c>
      <c r="C298" s="234" t="s">
        <v>331</v>
      </c>
      <c r="D298" s="234"/>
      <c r="E298" s="234"/>
      <c r="F298" s="246">
        <v>0</v>
      </c>
      <c r="G298" s="240"/>
      <c r="H298" s="240"/>
      <c r="I298" s="240"/>
      <c r="J298" s="240"/>
      <c r="K298" s="241"/>
      <c r="L298" s="241"/>
      <c r="M298" s="241"/>
      <c r="N298" s="241"/>
    </row>
    <row r="299" spans="1:14">
      <c r="A299" s="238"/>
      <c r="B299" s="238"/>
      <c r="C299" s="238"/>
      <c r="D299" s="242" t="s">
        <v>936</v>
      </c>
      <c r="E299" s="242" t="s">
        <v>693</v>
      </c>
      <c r="F299" s="243">
        <v>3277.7429999999999</v>
      </c>
      <c r="G299" s="244">
        <v>101316.609</v>
      </c>
      <c r="H299" s="244">
        <v>56497.991000000002</v>
      </c>
      <c r="I299" s="244">
        <v>157814.6</v>
      </c>
      <c r="J299" s="244">
        <v>41</v>
      </c>
      <c r="K299" s="245">
        <v>6.4</v>
      </c>
      <c r="L299" s="245">
        <v>0.9</v>
      </c>
      <c r="M299" s="245">
        <v>3.8</v>
      </c>
      <c r="N299" s="245">
        <v>11.100000000000001</v>
      </c>
    </row>
    <row r="300" spans="1:14">
      <c r="A300" s="238"/>
      <c r="B300" s="238"/>
      <c r="C300" s="238"/>
      <c r="D300" s="238" t="s">
        <v>937</v>
      </c>
      <c r="E300" s="238" t="s">
        <v>693</v>
      </c>
      <c r="F300" s="246">
        <v>22301.226999999999</v>
      </c>
      <c r="G300" s="240">
        <v>489923.15700000001</v>
      </c>
      <c r="H300" s="240">
        <v>302929.652</v>
      </c>
      <c r="I300" s="240">
        <v>792852.80900000001</v>
      </c>
      <c r="J300" s="240">
        <v>356</v>
      </c>
      <c r="K300" s="241">
        <v>38.103299999999997</v>
      </c>
      <c r="L300" s="241">
        <v>5.1139000000000001</v>
      </c>
      <c r="M300" s="241">
        <v>18.207899999999999</v>
      </c>
      <c r="N300" s="241">
        <v>61.4251</v>
      </c>
    </row>
    <row r="301" spans="1:14">
      <c r="A301" s="238"/>
      <c r="B301" s="238"/>
      <c r="C301" s="238"/>
      <c r="D301" s="242" t="s">
        <v>938</v>
      </c>
      <c r="E301" s="242" t="s">
        <v>693</v>
      </c>
      <c r="F301" s="243">
        <v>1606.53</v>
      </c>
      <c r="G301" s="244">
        <v>174915.20600000001</v>
      </c>
      <c r="H301" s="244">
        <v>63541.726000000002</v>
      </c>
      <c r="I301" s="244">
        <v>238456.932</v>
      </c>
      <c r="J301" s="244">
        <v>99</v>
      </c>
      <c r="K301" s="245">
        <v>12.43</v>
      </c>
      <c r="L301" s="245">
        <v>2.19</v>
      </c>
      <c r="M301" s="245">
        <v>7.6</v>
      </c>
      <c r="N301" s="245">
        <v>22.22</v>
      </c>
    </row>
    <row r="302" spans="1:14">
      <c r="A302" s="238"/>
      <c r="B302" s="238"/>
      <c r="C302" s="247" t="s">
        <v>939</v>
      </c>
      <c r="D302" s="247"/>
      <c r="E302" s="247"/>
      <c r="F302" s="246">
        <v>27185.499999999996</v>
      </c>
      <c r="G302" s="248">
        <v>766154.97200000007</v>
      </c>
      <c r="H302" s="248">
        <v>422969.36900000001</v>
      </c>
      <c r="I302" s="248">
        <v>1189124.341</v>
      </c>
      <c r="J302" s="248">
        <v>496</v>
      </c>
      <c r="K302" s="249">
        <v>56.933299999999996</v>
      </c>
      <c r="L302" s="249">
        <v>8.2039000000000009</v>
      </c>
      <c r="M302" s="249">
        <v>29.607900000000001</v>
      </c>
      <c r="N302" s="249">
        <v>94.745099999999994</v>
      </c>
    </row>
    <row r="303" spans="1:14">
      <c r="A303" s="238"/>
      <c r="B303" s="238"/>
      <c r="C303" s="229"/>
      <c r="D303" s="229"/>
      <c r="E303" s="229"/>
      <c r="F303" s="246">
        <v>0</v>
      </c>
      <c r="G303" s="231"/>
      <c r="H303" s="231"/>
      <c r="I303" s="231"/>
      <c r="J303" s="231"/>
      <c r="K303" s="232"/>
      <c r="L303" s="232"/>
      <c r="M303" s="232"/>
      <c r="N303" s="232"/>
    </row>
    <row r="304" spans="1:14">
      <c r="A304" s="247" t="s">
        <v>940</v>
      </c>
      <c r="B304" s="247"/>
      <c r="C304" s="247"/>
      <c r="D304" s="247"/>
      <c r="E304" s="247"/>
      <c r="F304" s="246">
        <v>149257.15700000001</v>
      </c>
      <c r="G304" s="248">
        <v>2254903.7290000003</v>
      </c>
      <c r="H304" s="248">
        <v>1194162.0200000003</v>
      </c>
      <c r="I304" s="248">
        <v>3449065.7490000008</v>
      </c>
      <c r="J304" s="248">
        <v>1430</v>
      </c>
      <c r="K304" s="249">
        <v>151.23760000000001</v>
      </c>
      <c r="L304" s="249">
        <v>39.170099999999998</v>
      </c>
      <c r="M304" s="249">
        <v>101.90119999999999</v>
      </c>
      <c r="N304" s="249">
        <v>292.30889999999999</v>
      </c>
    </row>
    <row r="305" spans="1:14" ht="7.95" customHeight="1">
      <c r="A305" s="229"/>
      <c r="B305" s="229"/>
      <c r="C305" s="229"/>
      <c r="D305" s="229"/>
      <c r="E305" s="229"/>
      <c r="F305" s="246">
        <v>0</v>
      </c>
      <c r="G305" s="231"/>
      <c r="H305" s="231"/>
      <c r="I305" s="231"/>
      <c r="J305" s="231"/>
      <c r="K305" s="232"/>
      <c r="L305" s="232"/>
      <c r="M305" s="232"/>
      <c r="N305" s="232"/>
    </row>
    <row r="306" spans="1:14">
      <c r="A306" s="234" t="s">
        <v>941</v>
      </c>
      <c r="B306" s="234"/>
      <c r="C306" s="234"/>
      <c r="D306" s="234"/>
      <c r="E306" s="234"/>
      <c r="F306" s="246">
        <v>0</v>
      </c>
      <c r="G306" s="240"/>
      <c r="H306" s="240"/>
      <c r="I306" s="240"/>
      <c r="J306" s="240"/>
      <c r="K306" s="241"/>
      <c r="L306" s="241"/>
      <c r="M306" s="241"/>
      <c r="N306" s="241"/>
    </row>
    <row r="307" spans="1:14">
      <c r="A307" s="238"/>
      <c r="B307" s="238" t="s">
        <v>942</v>
      </c>
      <c r="C307" s="234" t="s">
        <v>336</v>
      </c>
      <c r="D307" s="234"/>
      <c r="E307" s="234"/>
      <c r="F307" s="246">
        <v>0</v>
      </c>
      <c r="G307" s="240"/>
      <c r="H307" s="240"/>
      <c r="I307" s="240"/>
      <c r="J307" s="240"/>
      <c r="K307" s="241"/>
      <c r="L307" s="241"/>
      <c r="M307" s="241"/>
      <c r="N307" s="241"/>
    </row>
    <row r="308" spans="1:14">
      <c r="A308" s="238"/>
      <c r="B308" s="238"/>
      <c r="C308" s="238"/>
      <c r="D308" s="242" t="s">
        <v>943</v>
      </c>
      <c r="E308" s="242" t="s">
        <v>693</v>
      </c>
      <c r="F308" s="243">
        <v>684.63900000000001</v>
      </c>
      <c r="G308" s="244">
        <v>347332.40399999998</v>
      </c>
      <c r="H308" s="244">
        <v>68433.134000000005</v>
      </c>
      <c r="I308" s="244">
        <v>415765.538</v>
      </c>
      <c r="J308" s="244">
        <v>238</v>
      </c>
      <c r="K308" s="245">
        <v>22.22</v>
      </c>
      <c r="L308" s="245">
        <v>6.68</v>
      </c>
      <c r="M308" s="245">
        <v>18.22</v>
      </c>
      <c r="N308" s="245">
        <v>47.12</v>
      </c>
    </row>
    <row r="309" spans="1:14">
      <c r="A309" s="238"/>
      <c r="B309" s="238"/>
      <c r="C309" s="238"/>
      <c r="D309" s="238" t="s">
        <v>944</v>
      </c>
      <c r="E309" s="238" t="s">
        <v>693</v>
      </c>
      <c r="F309" s="246">
        <v>312.26499999999999</v>
      </c>
      <c r="G309" s="240">
        <v>36884.307999999997</v>
      </c>
      <c r="H309" s="240">
        <v>8214.1239999999998</v>
      </c>
      <c r="I309" s="240">
        <v>45098.432000000001</v>
      </c>
      <c r="J309" s="240">
        <v>5</v>
      </c>
      <c r="K309" s="241">
        <v>2.9522000000000004</v>
      </c>
      <c r="L309" s="241">
        <v>0</v>
      </c>
      <c r="M309" s="241">
        <v>1.1499999999999999</v>
      </c>
      <c r="N309" s="241">
        <v>4.1021999999999998</v>
      </c>
    </row>
    <row r="310" spans="1:14">
      <c r="A310" s="238"/>
      <c r="B310" s="238"/>
      <c r="C310" s="247" t="s">
        <v>945</v>
      </c>
      <c r="D310" s="247"/>
      <c r="E310" s="247"/>
      <c r="F310" s="246">
        <v>996.904</v>
      </c>
      <c r="G310" s="248">
        <v>384216.712</v>
      </c>
      <c r="H310" s="248">
        <v>76647.258000000002</v>
      </c>
      <c r="I310" s="248">
        <v>460863.97</v>
      </c>
      <c r="J310" s="248">
        <v>243</v>
      </c>
      <c r="K310" s="249">
        <v>25.1722</v>
      </c>
      <c r="L310" s="249">
        <v>6.68</v>
      </c>
      <c r="M310" s="249">
        <v>19.369999999999997</v>
      </c>
      <c r="N310" s="249">
        <v>51.222200000000001</v>
      </c>
    </row>
    <row r="311" spans="1:14">
      <c r="A311" s="238"/>
      <c r="B311" s="238"/>
      <c r="C311" s="229"/>
      <c r="D311" s="229"/>
      <c r="E311" s="229"/>
      <c r="F311" s="246">
        <v>0</v>
      </c>
      <c r="G311" s="231"/>
      <c r="H311" s="231"/>
      <c r="I311" s="231"/>
      <c r="J311" s="231"/>
      <c r="K311" s="232"/>
      <c r="L311" s="232"/>
      <c r="M311" s="232"/>
      <c r="N311" s="232"/>
    </row>
    <row r="312" spans="1:14">
      <c r="A312" s="238"/>
      <c r="B312" s="238" t="s">
        <v>946</v>
      </c>
      <c r="C312" s="234" t="s">
        <v>327</v>
      </c>
      <c r="D312" s="234"/>
      <c r="E312" s="234"/>
      <c r="F312" s="246">
        <v>0</v>
      </c>
      <c r="G312" s="240"/>
      <c r="H312" s="240"/>
      <c r="I312" s="240"/>
      <c r="J312" s="240"/>
      <c r="K312" s="241"/>
      <c r="L312" s="241"/>
      <c r="M312" s="241"/>
      <c r="N312" s="241"/>
    </row>
    <row r="313" spans="1:14">
      <c r="A313" s="238"/>
      <c r="B313" s="238"/>
      <c r="C313" s="238"/>
      <c r="D313" s="242" t="s">
        <v>947</v>
      </c>
      <c r="E313" s="242" t="s">
        <v>693</v>
      </c>
      <c r="F313" s="243">
        <v>49312.072</v>
      </c>
      <c r="G313" s="244">
        <v>712247.53300000005</v>
      </c>
      <c r="H313" s="244">
        <v>285529.51899999997</v>
      </c>
      <c r="I313" s="244">
        <v>997777.05200000003</v>
      </c>
      <c r="J313" s="244">
        <v>513</v>
      </c>
      <c r="K313" s="245">
        <v>51.8</v>
      </c>
      <c r="L313" s="245">
        <v>1.04</v>
      </c>
      <c r="M313" s="245">
        <v>30.36</v>
      </c>
      <c r="N313" s="245">
        <v>83.199999999999989</v>
      </c>
    </row>
    <row r="314" spans="1:14">
      <c r="A314" s="238"/>
      <c r="B314" s="238"/>
      <c r="C314" s="247" t="s">
        <v>948</v>
      </c>
      <c r="D314" s="247"/>
      <c r="E314" s="247"/>
      <c r="F314" s="246">
        <v>49312.072</v>
      </c>
      <c r="G314" s="248">
        <v>712247.53300000005</v>
      </c>
      <c r="H314" s="248">
        <v>285529.51899999997</v>
      </c>
      <c r="I314" s="248">
        <v>997777.05200000003</v>
      </c>
      <c r="J314" s="248">
        <v>513</v>
      </c>
      <c r="K314" s="249">
        <v>51.8</v>
      </c>
      <c r="L314" s="249">
        <v>1.04</v>
      </c>
      <c r="M314" s="249">
        <v>30.36</v>
      </c>
      <c r="N314" s="249">
        <v>83.199999999999989</v>
      </c>
    </row>
    <row r="315" spans="1:14">
      <c r="A315" s="238"/>
      <c r="B315" s="238"/>
      <c r="C315" s="229"/>
      <c r="D315" s="229"/>
      <c r="E315" s="229"/>
      <c r="F315" s="246">
        <v>0</v>
      </c>
      <c r="G315" s="231"/>
      <c r="H315" s="231"/>
      <c r="I315" s="231"/>
      <c r="J315" s="231"/>
      <c r="K315" s="232"/>
      <c r="L315" s="232"/>
      <c r="M315" s="232"/>
      <c r="N315" s="232"/>
    </row>
    <row r="316" spans="1:14">
      <c r="A316" s="238"/>
      <c r="B316" s="238" t="s">
        <v>949</v>
      </c>
      <c r="C316" s="234" t="s">
        <v>322</v>
      </c>
      <c r="D316" s="234"/>
      <c r="E316" s="234"/>
      <c r="F316" s="246">
        <v>0</v>
      </c>
      <c r="G316" s="240"/>
      <c r="H316" s="240"/>
      <c r="I316" s="240"/>
      <c r="J316" s="240"/>
      <c r="K316" s="241"/>
      <c r="L316" s="241"/>
      <c r="M316" s="241"/>
      <c r="N316" s="241"/>
    </row>
    <row r="317" spans="1:14">
      <c r="A317" s="238"/>
      <c r="B317" s="238"/>
      <c r="C317" s="238"/>
      <c r="D317" s="242" t="s">
        <v>950</v>
      </c>
      <c r="E317" s="242" t="s">
        <v>693</v>
      </c>
      <c r="F317" s="243">
        <v>13600.806</v>
      </c>
      <c r="G317" s="244">
        <v>343725.14899999998</v>
      </c>
      <c r="H317" s="244">
        <v>162309.10399999999</v>
      </c>
      <c r="I317" s="244">
        <v>506034.25299999997</v>
      </c>
      <c r="J317" s="244">
        <v>128</v>
      </c>
      <c r="K317" s="245">
        <v>22.410300000000003</v>
      </c>
      <c r="L317" s="245">
        <v>3</v>
      </c>
      <c r="M317" s="245">
        <v>18.382499999999997</v>
      </c>
      <c r="N317" s="245">
        <v>43.7928</v>
      </c>
    </row>
    <row r="318" spans="1:14">
      <c r="A318" s="238"/>
      <c r="B318" s="238"/>
      <c r="C318" s="238"/>
      <c r="D318" s="238" t="s">
        <v>951</v>
      </c>
      <c r="E318" s="238" t="s">
        <v>693</v>
      </c>
      <c r="F318" s="246">
        <v>50710.66</v>
      </c>
      <c r="G318" s="240">
        <v>844161.04200000002</v>
      </c>
      <c r="H318" s="240">
        <v>378238.45799999998</v>
      </c>
      <c r="I318" s="240">
        <v>1222399.5</v>
      </c>
      <c r="J318" s="240">
        <v>711</v>
      </c>
      <c r="K318" s="241">
        <v>59.145499999999998</v>
      </c>
      <c r="L318" s="241">
        <v>11.9405</v>
      </c>
      <c r="M318" s="241">
        <v>40.400000000000006</v>
      </c>
      <c r="N318" s="241">
        <v>111.486</v>
      </c>
    </row>
    <row r="319" spans="1:14">
      <c r="A319" s="238"/>
      <c r="B319" s="238"/>
      <c r="C319" s="238"/>
      <c r="D319" s="242" t="s">
        <v>952</v>
      </c>
      <c r="E319" s="242" t="s">
        <v>693</v>
      </c>
      <c r="F319" s="243">
        <v>43238.309000000001</v>
      </c>
      <c r="G319" s="244">
        <v>706950.11300000001</v>
      </c>
      <c r="H319" s="244">
        <v>285491.45</v>
      </c>
      <c r="I319" s="244">
        <v>992441.56300000008</v>
      </c>
      <c r="J319" s="244">
        <v>607</v>
      </c>
      <c r="K319" s="245">
        <v>52.68</v>
      </c>
      <c r="L319" s="245">
        <v>8.24</v>
      </c>
      <c r="M319" s="245">
        <v>34.1</v>
      </c>
      <c r="N319" s="245">
        <v>95.02000000000001</v>
      </c>
    </row>
    <row r="320" spans="1:14">
      <c r="A320" s="238"/>
      <c r="B320" s="238"/>
      <c r="C320" s="247" t="s">
        <v>953</v>
      </c>
      <c r="D320" s="247"/>
      <c r="E320" s="247"/>
      <c r="F320" s="246">
        <v>107549.77499999999</v>
      </c>
      <c r="G320" s="248">
        <v>1894836.304</v>
      </c>
      <c r="H320" s="248">
        <v>826039.01199999987</v>
      </c>
      <c r="I320" s="248">
        <v>2720875.3159999996</v>
      </c>
      <c r="J320" s="248">
        <v>1446</v>
      </c>
      <c r="K320" s="249">
        <v>134.23580000000001</v>
      </c>
      <c r="L320" s="249">
        <v>23.180500000000002</v>
      </c>
      <c r="M320" s="249">
        <v>92.882499999999993</v>
      </c>
      <c r="N320" s="249">
        <v>250.2988</v>
      </c>
    </row>
    <row r="321" spans="1:14">
      <c r="A321" s="238"/>
      <c r="B321" s="238"/>
      <c r="C321" s="229"/>
      <c r="D321" s="229"/>
      <c r="E321" s="229"/>
      <c r="F321" s="246">
        <v>0</v>
      </c>
      <c r="G321" s="231"/>
      <c r="H321" s="231"/>
      <c r="I321" s="231"/>
      <c r="J321" s="231"/>
      <c r="K321" s="232"/>
      <c r="L321" s="232"/>
      <c r="M321" s="232"/>
      <c r="N321" s="232"/>
    </row>
    <row r="322" spans="1:14">
      <c r="A322" s="238"/>
      <c r="B322" s="238" t="s">
        <v>954</v>
      </c>
      <c r="C322" s="234" t="s">
        <v>354</v>
      </c>
      <c r="D322" s="234"/>
      <c r="E322" s="234"/>
      <c r="F322" s="246">
        <v>0</v>
      </c>
      <c r="G322" s="240"/>
      <c r="H322" s="240"/>
      <c r="I322" s="240"/>
      <c r="J322" s="240"/>
      <c r="K322" s="241"/>
      <c r="L322" s="241"/>
      <c r="M322" s="241"/>
      <c r="N322" s="241"/>
    </row>
    <row r="323" spans="1:14">
      <c r="A323" s="238"/>
      <c r="B323" s="238"/>
      <c r="C323" s="238"/>
      <c r="D323" s="242" t="s">
        <v>955</v>
      </c>
      <c r="E323" s="242" t="s">
        <v>693</v>
      </c>
      <c r="F323" s="243">
        <v>8818.2009999999991</v>
      </c>
      <c r="G323" s="244">
        <v>127848.726</v>
      </c>
      <c r="H323" s="244">
        <v>59602.394999999997</v>
      </c>
      <c r="I323" s="244">
        <v>187451.12099999998</v>
      </c>
      <c r="J323" s="244">
        <v>53</v>
      </c>
      <c r="K323" s="245">
        <v>5.8003999999999998</v>
      </c>
      <c r="L323" s="245">
        <v>2.0409000000000002</v>
      </c>
      <c r="M323" s="245">
        <v>5.3155000000000019</v>
      </c>
      <c r="N323" s="245">
        <v>13.156800000000002</v>
      </c>
    </row>
    <row r="324" spans="1:14">
      <c r="A324" s="238"/>
      <c r="B324" s="238"/>
      <c r="C324" s="247" t="s">
        <v>956</v>
      </c>
      <c r="D324" s="247"/>
      <c r="E324" s="247"/>
      <c r="F324" s="246">
        <v>8818.2009999999991</v>
      </c>
      <c r="G324" s="248">
        <v>127848.726</v>
      </c>
      <c r="H324" s="248">
        <v>59602.394999999997</v>
      </c>
      <c r="I324" s="248">
        <v>187451.12099999998</v>
      </c>
      <c r="J324" s="248">
        <v>53</v>
      </c>
      <c r="K324" s="249">
        <v>5.8003999999999998</v>
      </c>
      <c r="L324" s="249">
        <v>2.0409000000000002</v>
      </c>
      <c r="M324" s="249">
        <v>5.3155000000000019</v>
      </c>
      <c r="N324" s="249">
        <v>13.156800000000002</v>
      </c>
    </row>
    <row r="325" spans="1:14">
      <c r="A325" s="238"/>
      <c r="B325" s="238"/>
      <c r="C325" s="229"/>
      <c r="D325" s="229"/>
      <c r="E325" s="229"/>
      <c r="F325" s="246">
        <v>0</v>
      </c>
      <c r="G325" s="231"/>
      <c r="H325" s="231"/>
      <c r="I325" s="231"/>
      <c r="J325" s="231"/>
      <c r="K325" s="232"/>
      <c r="L325" s="232"/>
      <c r="M325" s="232"/>
      <c r="N325" s="232"/>
    </row>
    <row r="326" spans="1:14">
      <c r="A326" s="238"/>
      <c r="B326" s="238" t="s">
        <v>957</v>
      </c>
      <c r="C326" s="234" t="s">
        <v>362</v>
      </c>
      <c r="D326" s="234"/>
      <c r="E326" s="234"/>
      <c r="F326" s="246">
        <v>0</v>
      </c>
      <c r="G326" s="240"/>
      <c r="H326" s="240"/>
      <c r="I326" s="240"/>
      <c r="J326" s="240"/>
      <c r="K326" s="241"/>
      <c r="L326" s="241"/>
      <c r="M326" s="241"/>
      <c r="N326" s="241"/>
    </row>
    <row r="327" spans="1:14">
      <c r="A327" s="238"/>
      <c r="B327" s="238"/>
      <c r="C327" s="238"/>
      <c r="D327" s="242" t="s">
        <v>958</v>
      </c>
      <c r="E327" s="242" t="s">
        <v>693</v>
      </c>
      <c r="F327" s="243">
        <v>8461.6290000000008</v>
      </c>
      <c r="G327" s="244">
        <v>97263.486000000004</v>
      </c>
      <c r="H327" s="244">
        <v>78507.630999999994</v>
      </c>
      <c r="I327" s="244">
        <v>175771.117</v>
      </c>
      <c r="J327" s="244">
        <v>40</v>
      </c>
      <c r="K327" s="245">
        <v>7.47</v>
      </c>
      <c r="L327" s="245">
        <v>0</v>
      </c>
      <c r="M327" s="245">
        <v>4.0999999999999996</v>
      </c>
      <c r="N327" s="245">
        <v>11.57</v>
      </c>
    </row>
    <row r="328" spans="1:14">
      <c r="A328" s="238"/>
      <c r="B328" s="238"/>
      <c r="C328" s="247" t="s">
        <v>959</v>
      </c>
      <c r="D328" s="247"/>
      <c r="E328" s="247"/>
      <c r="F328" s="246">
        <v>8461.6290000000008</v>
      </c>
      <c r="G328" s="248">
        <v>97263.486000000004</v>
      </c>
      <c r="H328" s="248">
        <v>78507.630999999994</v>
      </c>
      <c r="I328" s="248">
        <v>175771.117</v>
      </c>
      <c r="J328" s="248">
        <v>40</v>
      </c>
      <c r="K328" s="249">
        <v>7.47</v>
      </c>
      <c r="L328" s="249">
        <v>0</v>
      </c>
      <c r="M328" s="249">
        <v>4.0999999999999996</v>
      </c>
      <c r="N328" s="249">
        <v>11.57</v>
      </c>
    </row>
    <row r="329" spans="1:14">
      <c r="A329" s="238"/>
      <c r="B329" s="238"/>
      <c r="C329" s="229"/>
      <c r="D329" s="229"/>
      <c r="E329" s="229"/>
      <c r="F329" s="246">
        <v>0</v>
      </c>
      <c r="G329" s="231"/>
      <c r="H329" s="231"/>
      <c r="I329" s="231"/>
      <c r="J329" s="231"/>
      <c r="K329" s="232"/>
      <c r="L329" s="232"/>
      <c r="M329" s="232"/>
      <c r="N329" s="232"/>
    </row>
    <row r="330" spans="1:14">
      <c r="A330" s="238"/>
      <c r="B330" s="238" t="s">
        <v>960</v>
      </c>
      <c r="C330" s="234" t="s">
        <v>339</v>
      </c>
      <c r="D330" s="234"/>
      <c r="E330" s="234"/>
      <c r="F330" s="246">
        <v>0</v>
      </c>
      <c r="G330" s="240"/>
      <c r="H330" s="240"/>
      <c r="I330" s="240"/>
      <c r="J330" s="240"/>
      <c r="K330" s="241"/>
      <c r="L330" s="241"/>
      <c r="M330" s="241"/>
      <c r="N330" s="241"/>
    </row>
    <row r="331" spans="1:14">
      <c r="A331" s="238"/>
      <c r="B331" s="238"/>
      <c r="C331" s="238"/>
      <c r="D331" s="242" t="s">
        <v>961</v>
      </c>
      <c r="E331" s="242" t="s">
        <v>693</v>
      </c>
      <c r="F331" s="243">
        <v>27545.817999999999</v>
      </c>
      <c r="G331" s="244">
        <v>373137.33899999998</v>
      </c>
      <c r="H331" s="244">
        <v>187589.52600000001</v>
      </c>
      <c r="I331" s="244">
        <v>560726.86499999999</v>
      </c>
      <c r="J331" s="244">
        <v>238</v>
      </c>
      <c r="K331" s="245">
        <v>29.49</v>
      </c>
      <c r="L331" s="245">
        <v>0.85</v>
      </c>
      <c r="M331" s="245">
        <v>16.66</v>
      </c>
      <c r="N331" s="245">
        <v>47</v>
      </c>
    </row>
    <row r="332" spans="1:14">
      <c r="A332" s="238"/>
      <c r="B332" s="238"/>
      <c r="C332" s="247" t="s">
        <v>962</v>
      </c>
      <c r="D332" s="247"/>
      <c r="E332" s="247"/>
      <c r="F332" s="246">
        <v>27545.817999999999</v>
      </c>
      <c r="G332" s="248">
        <v>373137.33899999998</v>
      </c>
      <c r="H332" s="248">
        <v>187589.52600000001</v>
      </c>
      <c r="I332" s="248">
        <v>560726.86499999999</v>
      </c>
      <c r="J332" s="248">
        <v>238</v>
      </c>
      <c r="K332" s="249">
        <v>29.49</v>
      </c>
      <c r="L332" s="249">
        <v>0.85</v>
      </c>
      <c r="M332" s="249">
        <v>16.66</v>
      </c>
      <c r="N332" s="249">
        <v>47</v>
      </c>
    </row>
    <row r="333" spans="1:14">
      <c r="A333" s="238"/>
      <c r="B333" s="238"/>
      <c r="C333" s="229"/>
      <c r="D333" s="229"/>
      <c r="E333" s="229"/>
      <c r="F333" s="246">
        <v>0</v>
      </c>
      <c r="G333" s="231"/>
      <c r="H333" s="231"/>
      <c r="I333" s="231"/>
      <c r="J333" s="231"/>
      <c r="K333" s="232"/>
      <c r="L333" s="232"/>
      <c r="M333" s="232"/>
      <c r="N333" s="232"/>
    </row>
    <row r="334" spans="1:14">
      <c r="A334" s="238"/>
      <c r="B334" s="238" t="s">
        <v>963</v>
      </c>
      <c r="C334" s="234" t="s">
        <v>342</v>
      </c>
      <c r="D334" s="234"/>
      <c r="E334" s="234"/>
      <c r="F334" s="246">
        <v>0</v>
      </c>
      <c r="G334" s="240"/>
      <c r="H334" s="240"/>
      <c r="I334" s="240"/>
      <c r="J334" s="240"/>
      <c r="K334" s="241"/>
      <c r="L334" s="241"/>
      <c r="M334" s="241"/>
      <c r="N334" s="241"/>
    </row>
    <row r="335" spans="1:14">
      <c r="A335" s="238"/>
      <c r="B335" s="238"/>
      <c r="C335" s="238"/>
      <c r="D335" s="242" t="s">
        <v>964</v>
      </c>
      <c r="E335" s="242" t="s">
        <v>693</v>
      </c>
      <c r="F335" s="243">
        <v>14919.28</v>
      </c>
      <c r="G335" s="244">
        <v>196478.36199999999</v>
      </c>
      <c r="H335" s="244">
        <v>90146.014999999999</v>
      </c>
      <c r="I335" s="244">
        <v>286624.37699999998</v>
      </c>
      <c r="J335" s="244">
        <v>119</v>
      </c>
      <c r="K335" s="245">
        <v>15.67</v>
      </c>
      <c r="L335" s="245">
        <v>1.46</v>
      </c>
      <c r="M335" s="245">
        <v>11.73</v>
      </c>
      <c r="N335" s="245">
        <v>28.86</v>
      </c>
    </row>
    <row r="336" spans="1:14">
      <c r="A336" s="238"/>
      <c r="B336" s="238"/>
      <c r="C336" s="238"/>
      <c r="D336" s="238" t="s">
        <v>965</v>
      </c>
      <c r="E336" s="238" t="s">
        <v>693</v>
      </c>
      <c r="F336" s="246">
        <v>38960.951000000001</v>
      </c>
      <c r="G336" s="240">
        <v>117704.325</v>
      </c>
      <c r="H336" s="240">
        <v>93493.587</v>
      </c>
      <c r="I336" s="240">
        <v>211197.91200000001</v>
      </c>
      <c r="J336" s="240">
        <v>75</v>
      </c>
      <c r="K336" s="241">
        <v>9.4085000000000001</v>
      </c>
      <c r="L336" s="241">
        <v>0.35</v>
      </c>
      <c r="M336" s="241">
        <v>5.2799999999999985</v>
      </c>
      <c r="N336" s="241">
        <v>15.038499999999999</v>
      </c>
    </row>
    <row r="337" spans="1:14">
      <c r="A337" s="238"/>
      <c r="B337" s="238"/>
      <c r="C337" s="247" t="s">
        <v>966</v>
      </c>
      <c r="D337" s="247"/>
      <c r="E337" s="247"/>
      <c r="F337" s="246">
        <v>53880.231</v>
      </c>
      <c r="G337" s="248">
        <v>314182.68699999998</v>
      </c>
      <c r="H337" s="248">
        <v>183639.60200000001</v>
      </c>
      <c r="I337" s="248">
        <v>497822.28899999999</v>
      </c>
      <c r="J337" s="248">
        <v>194</v>
      </c>
      <c r="K337" s="249">
        <v>25.078499999999998</v>
      </c>
      <c r="L337" s="249">
        <v>1.81</v>
      </c>
      <c r="M337" s="249">
        <v>17.009999999999998</v>
      </c>
      <c r="N337" s="249">
        <v>43.898499999999999</v>
      </c>
    </row>
    <row r="338" spans="1:14">
      <c r="A338" s="238"/>
      <c r="B338" s="238"/>
      <c r="C338" s="229"/>
      <c r="D338" s="229"/>
      <c r="E338" s="229"/>
      <c r="F338" s="246">
        <v>0</v>
      </c>
      <c r="G338" s="231"/>
      <c r="H338" s="231"/>
      <c r="I338" s="231"/>
      <c r="J338" s="231"/>
      <c r="K338" s="232"/>
      <c r="L338" s="232"/>
      <c r="M338" s="232"/>
      <c r="N338" s="232"/>
    </row>
    <row r="339" spans="1:14">
      <c r="A339" s="238"/>
      <c r="B339" s="238" t="s">
        <v>967</v>
      </c>
      <c r="C339" s="234" t="s">
        <v>353</v>
      </c>
      <c r="D339" s="234"/>
      <c r="E339" s="234"/>
      <c r="F339" s="246">
        <v>0</v>
      </c>
      <c r="G339" s="240"/>
      <c r="H339" s="240"/>
      <c r="I339" s="240"/>
      <c r="J339" s="240"/>
      <c r="K339" s="241"/>
      <c r="L339" s="241"/>
      <c r="M339" s="241"/>
      <c r="N339" s="241"/>
    </row>
    <row r="340" spans="1:14">
      <c r="A340" s="238"/>
      <c r="B340" s="238"/>
      <c r="C340" s="238"/>
      <c r="D340" s="242" t="s">
        <v>968</v>
      </c>
      <c r="E340" s="242" t="s">
        <v>693</v>
      </c>
      <c r="F340" s="243">
        <v>58910.974000000002</v>
      </c>
      <c r="G340" s="244">
        <v>187475.62299999999</v>
      </c>
      <c r="H340" s="244">
        <v>83388.225000000006</v>
      </c>
      <c r="I340" s="244">
        <v>270863.848</v>
      </c>
      <c r="J340" s="244">
        <v>97</v>
      </c>
      <c r="K340" s="245">
        <v>15.708299999999999</v>
      </c>
      <c r="L340" s="245">
        <v>0</v>
      </c>
      <c r="M340" s="245">
        <v>7.82</v>
      </c>
      <c r="N340" s="245">
        <v>23.528300000000002</v>
      </c>
    </row>
    <row r="341" spans="1:14">
      <c r="A341" s="238"/>
      <c r="B341" s="238"/>
      <c r="C341" s="247" t="s">
        <v>969</v>
      </c>
      <c r="D341" s="247"/>
      <c r="E341" s="247"/>
      <c r="F341" s="246">
        <v>58910.974000000002</v>
      </c>
      <c r="G341" s="248">
        <v>187475.62299999999</v>
      </c>
      <c r="H341" s="248">
        <v>83388.225000000006</v>
      </c>
      <c r="I341" s="248">
        <v>270863.848</v>
      </c>
      <c r="J341" s="248">
        <v>97</v>
      </c>
      <c r="K341" s="249">
        <v>15.708299999999999</v>
      </c>
      <c r="L341" s="249">
        <v>0</v>
      </c>
      <c r="M341" s="249">
        <v>7.82</v>
      </c>
      <c r="N341" s="249">
        <v>23.528300000000002</v>
      </c>
    </row>
    <row r="342" spans="1:14">
      <c r="A342" s="238"/>
      <c r="B342" s="238"/>
      <c r="C342" s="229"/>
      <c r="D342" s="229"/>
      <c r="E342" s="229"/>
      <c r="F342" s="246">
        <v>0</v>
      </c>
      <c r="G342" s="231"/>
      <c r="H342" s="231"/>
      <c r="I342" s="231"/>
      <c r="J342" s="231"/>
      <c r="K342" s="232"/>
      <c r="L342" s="232"/>
      <c r="M342" s="232"/>
      <c r="N342" s="232"/>
    </row>
    <row r="343" spans="1:14">
      <c r="A343" s="238"/>
      <c r="B343" s="238" t="s">
        <v>970</v>
      </c>
      <c r="C343" s="234" t="s">
        <v>335</v>
      </c>
      <c r="D343" s="234"/>
      <c r="E343" s="234"/>
      <c r="F343" s="246">
        <v>0</v>
      </c>
      <c r="G343" s="240"/>
      <c r="H343" s="240"/>
      <c r="I343" s="240"/>
      <c r="J343" s="240"/>
      <c r="K343" s="241"/>
      <c r="L343" s="241"/>
      <c r="M343" s="241"/>
      <c r="N343" s="241"/>
    </row>
    <row r="344" spans="1:14">
      <c r="A344" s="238"/>
      <c r="B344" s="238"/>
      <c r="C344" s="238"/>
      <c r="D344" s="242" t="s">
        <v>971</v>
      </c>
      <c r="E344" s="242" t="s">
        <v>693</v>
      </c>
      <c r="F344" s="243">
        <v>92845.074999999997</v>
      </c>
      <c r="G344" s="244">
        <v>510927.70699999999</v>
      </c>
      <c r="H344" s="244">
        <v>153210.948</v>
      </c>
      <c r="I344" s="244">
        <v>664138.65500000003</v>
      </c>
      <c r="J344" s="244">
        <v>370</v>
      </c>
      <c r="K344" s="245">
        <v>36.619999999999997</v>
      </c>
      <c r="L344" s="245">
        <v>1.71</v>
      </c>
      <c r="M344" s="245">
        <v>22.28</v>
      </c>
      <c r="N344" s="245">
        <v>60.61</v>
      </c>
    </row>
    <row r="345" spans="1:14">
      <c r="A345" s="238"/>
      <c r="B345" s="238"/>
      <c r="C345" s="247" t="s">
        <v>972</v>
      </c>
      <c r="D345" s="247"/>
      <c r="E345" s="247"/>
      <c r="F345" s="246">
        <v>92845.074999999997</v>
      </c>
      <c r="G345" s="248">
        <v>510927.70699999999</v>
      </c>
      <c r="H345" s="248">
        <v>153210.948</v>
      </c>
      <c r="I345" s="248">
        <v>664138.65500000003</v>
      </c>
      <c r="J345" s="248">
        <v>370</v>
      </c>
      <c r="K345" s="249">
        <v>36.619999999999997</v>
      </c>
      <c r="L345" s="249">
        <v>1.71</v>
      </c>
      <c r="M345" s="249">
        <v>22.28</v>
      </c>
      <c r="N345" s="249">
        <v>60.61</v>
      </c>
    </row>
    <row r="346" spans="1:14">
      <c r="A346" s="238"/>
      <c r="B346" s="238"/>
      <c r="C346" s="229"/>
      <c r="D346" s="229"/>
      <c r="E346" s="229"/>
      <c r="F346" s="246">
        <v>0</v>
      </c>
      <c r="G346" s="231"/>
      <c r="H346" s="231"/>
      <c r="I346" s="231"/>
      <c r="J346" s="231"/>
      <c r="K346" s="232"/>
      <c r="L346" s="232"/>
      <c r="M346" s="232"/>
      <c r="N346" s="232"/>
    </row>
    <row r="347" spans="1:14">
      <c r="A347" s="238"/>
      <c r="B347" s="238" t="s">
        <v>973</v>
      </c>
      <c r="C347" s="234" t="s">
        <v>337</v>
      </c>
      <c r="D347" s="234"/>
      <c r="E347" s="234"/>
      <c r="F347" s="246">
        <v>0</v>
      </c>
      <c r="G347" s="240"/>
      <c r="H347" s="240"/>
      <c r="I347" s="240"/>
      <c r="J347" s="240"/>
      <c r="K347" s="241"/>
      <c r="L347" s="241"/>
      <c r="M347" s="241"/>
      <c r="N347" s="241"/>
    </row>
    <row r="348" spans="1:14">
      <c r="A348" s="238"/>
      <c r="B348" s="238"/>
      <c r="C348" s="238"/>
      <c r="D348" s="242" t="s">
        <v>974</v>
      </c>
      <c r="E348" s="242" t="s">
        <v>693</v>
      </c>
      <c r="F348" s="243">
        <v>19046.329000000002</v>
      </c>
      <c r="G348" s="244">
        <v>354218.451</v>
      </c>
      <c r="H348" s="244">
        <v>148126.337</v>
      </c>
      <c r="I348" s="244">
        <v>502344.788</v>
      </c>
      <c r="J348" s="244">
        <v>221</v>
      </c>
      <c r="K348" s="245">
        <v>28.57</v>
      </c>
      <c r="L348" s="245">
        <v>1.5</v>
      </c>
      <c r="M348" s="245">
        <v>17.91</v>
      </c>
      <c r="N348" s="245">
        <v>47.980000000000004</v>
      </c>
    </row>
    <row r="349" spans="1:14">
      <c r="A349" s="238"/>
      <c r="B349" s="238"/>
      <c r="C349" s="247" t="s">
        <v>975</v>
      </c>
      <c r="D349" s="247"/>
      <c r="E349" s="247"/>
      <c r="F349" s="246">
        <v>19046.329000000002</v>
      </c>
      <c r="G349" s="248">
        <v>354218.451</v>
      </c>
      <c r="H349" s="248">
        <v>148126.337</v>
      </c>
      <c r="I349" s="248">
        <v>502344.788</v>
      </c>
      <c r="J349" s="248">
        <v>221</v>
      </c>
      <c r="K349" s="249">
        <v>28.57</v>
      </c>
      <c r="L349" s="249">
        <v>1.5</v>
      </c>
      <c r="M349" s="249">
        <v>17.91</v>
      </c>
      <c r="N349" s="249">
        <v>47.980000000000004</v>
      </c>
    </row>
    <row r="350" spans="1:14">
      <c r="A350" s="238"/>
      <c r="B350" s="238"/>
      <c r="C350" s="229"/>
      <c r="D350" s="229"/>
      <c r="E350" s="229"/>
      <c r="F350" s="246">
        <v>0</v>
      </c>
      <c r="G350" s="231"/>
      <c r="H350" s="231"/>
      <c r="I350" s="231"/>
      <c r="J350" s="231"/>
      <c r="K350" s="232"/>
      <c r="L350" s="232"/>
      <c r="M350" s="232"/>
      <c r="N350" s="232"/>
    </row>
    <row r="351" spans="1:14">
      <c r="A351" s="238"/>
      <c r="B351" s="238" t="s">
        <v>976</v>
      </c>
      <c r="C351" s="234" t="s">
        <v>365</v>
      </c>
      <c r="D351" s="234"/>
      <c r="E351" s="234"/>
      <c r="F351" s="246">
        <v>0</v>
      </c>
      <c r="G351" s="240"/>
      <c r="H351" s="240"/>
      <c r="I351" s="240"/>
      <c r="J351" s="240"/>
      <c r="K351" s="241"/>
      <c r="L351" s="241"/>
      <c r="M351" s="241"/>
      <c r="N351" s="241"/>
    </row>
    <row r="352" spans="1:14">
      <c r="A352" s="238"/>
      <c r="B352" s="238"/>
      <c r="C352" s="238"/>
      <c r="D352" s="242" t="s">
        <v>977</v>
      </c>
      <c r="E352" s="242" t="s">
        <v>693</v>
      </c>
      <c r="F352" s="243">
        <v>5649.6350000000002</v>
      </c>
      <c r="G352" s="244">
        <v>116157.05</v>
      </c>
      <c r="H352" s="244">
        <v>81995.892000000007</v>
      </c>
      <c r="I352" s="244">
        <v>198152.94200000001</v>
      </c>
      <c r="J352" s="244">
        <v>36</v>
      </c>
      <c r="K352" s="245">
        <v>6.99</v>
      </c>
      <c r="L352" s="245">
        <v>3.96</v>
      </c>
      <c r="M352" s="245">
        <v>5.83</v>
      </c>
      <c r="N352" s="245">
        <v>16.78</v>
      </c>
    </row>
    <row r="353" spans="1:14">
      <c r="A353" s="238"/>
      <c r="B353" s="238"/>
      <c r="C353" s="247" t="s">
        <v>978</v>
      </c>
      <c r="D353" s="247"/>
      <c r="E353" s="247"/>
      <c r="F353" s="246">
        <v>5649.6350000000002</v>
      </c>
      <c r="G353" s="248">
        <v>116157.05</v>
      </c>
      <c r="H353" s="248">
        <v>81995.892000000007</v>
      </c>
      <c r="I353" s="248">
        <v>198152.94200000001</v>
      </c>
      <c r="J353" s="248">
        <v>36</v>
      </c>
      <c r="K353" s="249">
        <v>6.99</v>
      </c>
      <c r="L353" s="249">
        <v>3.96</v>
      </c>
      <c r="M353" s="249">
        <v>5.83</v>
      </c>
      <c r="N353" s="249">
        <v>16.78</v>
      </c>
    </row>
    <row r="354" spans="1:14">
      <c r="A354" s="238"/>
      <c r="B354" s="238"/>
      <c r="C354" s="229"/>
      <c r="D354" s="229"/>
      <c r="E354" s="229"/>
      <c r="F354" s="246">
        <v>0</v>
      </c>
      <c r="G354" s="231"/>
      <c r="H354" s="231"/>
      <c r="I354" s="231"/>
      <c r="J354" s="231"/>
      <c r="K354" s="232"/>
      <c r="L354" s="232"/>
      <c r="M354" s="232"/>
      <c r="N354" s="232"/>
    </row>
    <row r="355" spans="1:14">
      <c r="A355" s="238"/>
      <c r="B355" s="238" t="s">
        <v>979</v>
      </c>
      <c r="C355" s="234" t="s">
        <v>360</v>
      </c>
      <c r="D355" s="234"/>
      <c r="E355" s="234"/>
      <c r="F355" s="246">
        <v>0</v>
      </c>
      <c r="G355" s="240"/>
      <c r="H355" s="240"/>
      <c r="I355" s="240"/>
      <c r="J355" s="240"/>
      <c r="K355" s="241"/>
      <c r="L355" s="241"/>
      <c r="M355" s="241"/>
      <c r="N355" s="241"/>
    </row>
    <row r="356" spans="1:14">
      <c r="A356" s="238"/>
      <c r="B356" s="238"/>
      <c r="C356" s="238"/>
      <c r="D356" s="242" t="s">
        <v>980</v>
      </c>
      <c r="E356" s="242" t="s">
        <v>696</v>
      </c>
      <c r="F356" s="243">
        <v>2432.4749999999999</v>
      </c>
      <c r="G356" s="244">
        <v>87979.928</v>
      </c>
      <c r="H356" s="244">
        <v>109631.577</v>
      </c>
      <c r="I356" s="244">
        <v>197611.505</v>
      </c>
      <c r="J356" s="244">
        <v>46</v>
      </c>
      <c r="K356" s="245">
        <v>5.56</v>
      </c>
      <c r="L356" s="245">
        <v>0.67</v>
      </c>
      <c r="M356" s="245">
        <v>2.74</v>
      </c>
      <c r="N356" s="245">
        <v>8.9699999999999989</v>
      </c>
    </row>
    <row r="357" spans="1:14">
      <c r="A357" s="238"/>
      <c r="B357" s="238"/>
      <c r="C357" s="247" t="s">
        <v>981</v>
      </c>
      <c r="D357" s="247"/>
      <c r="E357" s="247"/>
      <c r="F357" s="246">
        <v>2432.4749999999999</v>
      </c>
      <c r="G357" s="248">
        <v>87979.928</v>
      </c>
      <c r="H357" s="248">
        <v>109631.577</v>
      </c>
      <c r="I357" s="248">
        <v>197611.505</v>
      </c>
      <c r="J357" s="248">
        <v>46</v>
      </c>
      <c r="K357" s="249">
        <v>5.56</v>
      </c>
      <c r="L357" s="249">
        <v>0.67</v>
      </c>
      <c r="M357" s="249">
        <v>2.74</v>
      </c>
      <c r="N357" s="249">
        <v>8.9699999999999989</v>
      </c>
    </row>
    <row r="358" spans="1:14">
      <c r="A358" s="238"/>
      <c r="B358" s="238"/>
      <c r="C358" s="229"/>
      <c r="D358" s="229"/>
      <c r="E358" s="229"/>
      <c r="F358" s="246">
        <v>0</v>
      </c>
      <c r="G358" s="231"/>
      <c r="H358" s="231"/>
      <c r="I358" s="231"/>
      <c r="J358" s="231"/>
      <c r="K358" s="232"/>
      <c r="L358" s="232"/>
      <c r="M358" s="232"/>
      <c r="N358" s="232"/>
    </row>
    <row r="359" spans="1:14">
      <c r="A359" s="238"/>
      <c r="B359" s="238" t="s">
        <v>982</v>
      </c>
      <c r="C359" s="234" t="s">
        <v>346</v>
      </c>
      <c r="D359" s="234"/>
      <c r="E359" s="234"/>
      <c r="F359" s="246">
        <v>0</v>
      </c>
      <c r="G359" s="240"/>
      <c r="H359" s="240"/>
      <c r="I359" s="240"/>
      <c r="J359" s="240"/>
      <c r="K359" s="241"/>
      <c r="L359" s="241"/>
      <c r="M359" s="241"/>
      <c r="N359" s="241"/>
    </row>
    <row r="360" spans="1:14">
      <c r="A360" s="238"/>
      <c r="B360" s="238"/>
      <c r="C360" s="238"/>
      <c r="D360" s="242" t="s">
        <v>983</v>
      </c>
      <c r="E360" s="242" t="s">
        <v>693</v>
      </c>
      <c r="F360" s="243">
        <v>4482.9260000000004</v>
      </c>
      <c r="G360" s="244">
        <v>96252.698000000004</v>
      </c>
      <c r="H360" s="244">
        <v>65651.933999999994</v>
      </c>
      <c r="I360" s="244">
        <v>161904.63199999998</v>
      </c>
      <c r="J360" s="244">
        <v>51</v>
      </c>
      <c r="K360" s="245">
        <v>8.6999999999999993</v>
      </c>
      <c r="L360" s="245">
        <v>0</v>
      </c>
      <c r="M360" s="245">
        <v>1.5</v>
      </c>
      <c r="N360" s="245">
        <v>10.199999999999999</v>
      </c>
    </row>
    <row r="361" spans="1:14">
      <c r="A361" s="238"/>
      <c r="B361" s="238"/>
      <c r="C361" s="238"/>
      <c r="D361" s="238" t="s">
        <v>984</v>
      </c>
      <c r="E361" s="238" t="s">
        <v>693</v>
      </c>
      <c r="F361" s="246">
        <v>9457.0959999999995</v>
      </c>
      <c r="G361" s="240">
        <v>150594.99799999999</v>
      </c>
      <c r="H361" s="240">
        <v>104063.46400000001</v>
      </c>
      <c r="I361" s="240">
        <v>254658.462</v>
      </c>
      <c r="J361" s="240">
        <v>84</v>
      </c>
      <c r="K361" s="241">
        <v>13.167899999999999</v>
      </c>
      <c r="L361" s="241">
        <v>0</v>
      </c>
      <c r="M361" s="241">
        <v>5.0599999999999996</v>
      </c>
      <c r="N361" s="241">
        <v>18.227899999999998</v>
      </c>
    </row>
    <row r="362" spans="1:14">
      <c r="A362" s="238"/>
      <c r="B362" s="238"/>
      <c r="C362" s="247" t="s">
        <v>985</v>
      </c>
      <c r="D362" s="247"/>
      <c r="E362" s="247"/>
      <c r="F362" s="246">
        <v>13940.022000000001</v>
      </c>
      <c r="G362" s="248">
        <v>246847.696</v>
      </c>
      <c r="H362" s="248">
        <v>169715.39799999999</v>
      </c>
      <c r="I362" s="248">
        <v>416563.09399999998</v>
      </c>
      <c r="J362" s="248">
        <v>135</v>
      </c>
      <c r="K362" s="249">
        <v>21.867899999999999</v>
      </c>
      <c r="L362" s="249">
        <v>0</v>
      </c>
      <c r="M362" s="249">
        <v>6.56</v>
      </c>
      <c r="N362" s="249">
        <v>28.427899999999998</v>
      </c>
    </row>
    <row r="363" spans="1:14">
      <c r="A363" s="238"/>
      <c r="B363" s="238"/>
      <c r="C363" s="229"/>
      <c r="D363" s="229"/>
      <c r="E363" s="229"/>
      <c r="F363" s="246">
        <v>0</v>
      </c>
      <c r="G363" s="231"/>
      <c r="H363" s="231"/>
      <c r="I363" s="231"/>
      <c r="J363" s="231"/>
      <c r="K363" s="232"/>
      <c r="L363" s="232"/>
      <c r="M363" s="232"/>
      <c r="N363" s="232"/>
    </row>
    <row r="364" spans="1:14">
      <c r="A364" s="238"/>
      <c r="B364" s="238" t="s">
        <v>986</v>
      </c>
      <c r="C364" s="234" t="s">
        <v>357</v>
      </c>
      <c r="D364" s="234"/>
      <c r="E364" s="234"/>
      <c r="F364" s="246">
        <v>0</v>
      </c>
      <c r="G364" s="240"/>
      <c r="H364" s="240"/>
      <c r="I364" s="240"/>
      <c r="J364" s="240"/>
      <c r="K364" s="241"/>
      <c r="L364" s="241"/>
      <c r="M364" s="241"/>
      <c r="N364" s="241"/>
    </row>
    <row r="365" spans="1:14">
      <c r="A365" s="238"/>
      <c r="B365" s="238"/>
      <c r="C365" s="238"/>
      <c r="D365" s="242" t="s">
        <v>987</v>
      </c>
      <c r="E365" s="242" t="s">
        <v>693</v>
      </c>
      <c r="F365" s="243">
        <v>27191.025000000001</v>
      </c>
      <c r="G365" s="244">
        <v>194330.47399999999</v>
      </c>
      <c r="H365" s="244">
        <v>104500.196</v>
      </c>
      <c r="I365" s="244">
        <v>298830.67</v>
      </c>
      <c r="J365" s="244">
        <v>106</v>
      </c>
      <c r="K365" s="245">
        <v>9.6489999999999991</v>
      </c>
      <c r="L365" s="245">
        <v>5.6247000000000007</v>
      </c>
      <c r="M365" s="245">
        <v>9.7999999999999989</v>
      </c>
      <c r="N365" s="245">
        <v>25.073699999999999</v>
      </c>
    </row>
    <row r="366" spans="1:14">
      <c r="A366" s="238"/>
      <c r="B366" s="238"/>
      <c r="C366" s="247" t="s">
        <v>988</v>
      </c>
      <c r="D366" s="247"/>
      <c r="E366" s="247"/>
      <c r="F366" s="246">
        <v>27191.025000000001</v>
      </c>
      <c r="G366" s="248">
        <v>194330.47399999999</v>
      </c>
      <c r="H366" s="248">
        <v>104500.196</v>
      </c>
      <c r="I366" s="248">
        <v>298830.67</v>
      </c>
      <c r="J366" s="248">
        <v>106</v>
      </c>
      <c r="K366" s="249">
        <v>9.6489999999999991</v>
      </c>
      <c r="L366" s="249">
        <v>5.6247000000000007</v>
      </c>
      <c r="M366" s="249">
        <v>9.7999999999999989</v>
      </c>
      <c r="N366" s="249">
        <v>25.073699999999999</v>
      </c>
    </row>
    <row r="367" spans="1:14">
      <c r="A367" s="238"/>
      <c r="B367" s="238"/>
      <c r="C367" s="229"/>
      <c r="D367" s="229"/>
      <c r="E367" s="229"/>
      <c r="F367" s="246">
        <v>0</v>
      </c>
      <c r="G367" s="231"/>
      <c r="H367" s="231"/>
      <c r="I367" s="231"/>
      <c r="J367" s="231"/>
      <c r="K367" s="232"/>
      <c r="L367" s="232"/>
      <c r="M367" s="232"/>
      <c r="N367" s="232"/>
    </row>
    <row r="368" spans="1:14">
      <c r="A368" s="247" t="s">
        <v>989</v>
      </c>
      <c r="B368" s="247"/>
      <c r="C368" s="247"/>
      <c r="D368" s="247"/>
      <c r="E368" s="247"/>
      <c r="F368" s="246">
        <v>476580.16500000004</v>
      </c>
      <c r="G368" s="248">
        <v>5601669.7160000009</v>
      </c>
      <c r="H368" s="248">
        <v>2548123.5160000008</v>
      </c>
      <c r="I368" s="248">
        <v>8149793.2320000017</v>
      </c>
      <c r="J368" s="248">
        <v>3738</v>
      </c>
      <c r="K368" s="249">
        <v>404.01210000000003</v>
      </c>
      <c r="L368" s="249">
        <v>49.066100000000006</v>
      </c>
      <c r="M368" s="249">
        <v>258.63800000000003</v>
      </c>
      <c r="N368" s="249">
        <v>711.71620000000007</v>
      </c>
    </row>
    <row r="369" spans="1:14" ht="7.2" customHeight="1">
      <c r="A369" s="229"/>
      <c r="B369" s="229"/>
      <c r="C369" s="229"/>
      <c r="D369" s="229"/>
      <c r="E369" s="229"/>
      <c r="F369" s="246">
        <v>0</v>
      </c>
      <c r="G369" s="231"/>
      <c r="H369" s="231"/>
      <c r="I369" s="231"/>
      <c r="J369" s="231"/>
      <c r="K369" s="232"/>
      <c r="L369" s="232"/>
      <c r="M369" s="232"/>
      <c r="N369" s="232"/>
    </row>
    <row r="370" spans="1:14">
      <c r="A370" s="251" t="s">
        <v>165</v>
      </c>
      <c r="B370" s="229"/>
      <c r="C370" s="229"/>
      <c r="D370" s="229"/>
      <c r="E370" s="229"/>
      <c r="F370" s="246">
        <v>4293405.2183640003</v>
      </c>
      <c r="G370" s="231">
        <v>59226471.402960002</v>
      </c>
      <c r="H370" s="231">
        <v>26154907.512396999</v>
      </c>
      <c r="I370" s="252">
        <v>85381378.915356994</v>
      </c>
      <c r="J370" s="252">
        <v>44753</v>
      </c>
      <c r="K370" s="253">
        <v>4273.8355000000001</v>
      </c>
      <c r="L370" s="253">
        <v>557.85379999999998</v>
      </c>
      <c r="M370" s="253">
        <v>2498.3945000000003</v>
      </c>
      <c r="N370" s="253">
        <v>7330.0838000000003</v>
      </c>
    </row>
    <row r="371" spans="1:14" ht="6.6" customHeight="1">
      <c r="A371" s="29"/>
      <c r="B371" s="254"/>
      <c r="C371" s="229"/>
      <c r="D371" s="229"/>
      <c r="E371" s="229"/>
      <c r="F371" s="255"/>
      <c r="G371" s="231"/>
      <c r="H371" s="231"/>
      <c r="I371" s="231"/>
      <c r="J371" s="231"/>
      <c r="K371" s="232"/>
      <c r="L371" s="232"/>
      <c r="M371" s="232"/>
      <c r="N371" s="232"/>
    </row>
    <row r="372" spans="1:14">
      <c r="A372" s="16"/>
      <c r="B372" s="16"/>
      <c r="C372" s="16"/>
      <c r="D372" s="123" t="s">
        <v>990</v>
      </c>
      <c r="E372" s="122"/>
      <c r="F372" s="122"/>
      <c r="G372" s="122"/>
      <c r="H372" s="122"/>
      <c r="I372" s="122"/>
      <c r="J372" s="122"/>
      <c r="K372" s="218"/>
      <c r="L372" s="218"/>
      <c r="M372" s="218"/>
      <c r="N372" s="218"/>
    </row>
    <row r="373" spans="1:14" ht="4.2" customHeight="1">
      <c r="A373" s="29"/>
      <c r="B373" s="29"/>
      <c r="C373" s="256"/>
      <c r="D373" s="228"/>
      <c r="E373" s="228"/>
      <c r="F373" s="257"/>
      <c r="G373" s="122"/>
      <c r="H373" s="122"/>
      <c r="I373" s="122"/>
      <c r="J373" s="122"/>
      <c r="K373" s="218"/>
      <c r="L373" s="218"/>
      <c r="M373" s="218"/>
      <c r="N373" s="218"/>
    </row>
    <row r="374" spans="1:14">
      <c r="A374" s="258" t="s">
        <v>691</v>
      </c>
      <c r="B374" s="234"/>
      <c r="C374" s="234"/>
      <c r="D374" s="234"/>
      <c r="E374" s="234"/>
      <c r="F374" s="259"/>
      <c r="G374" s="260"/>
      <c r="H374" s="260"/>
      <c r="I374" s="260"/>
      <c r="J374" s="260"/>
      <c r="K374" s="261"/>
      <c r="L374" s="261"/>
      <c r="M374" s="261"/>
      <c r="N374" s="261"/>
    </row>
    <row r="375" spans="1:14">
      <c r="A375" s="238"/>
      <c r="B375" s="238" t="s">
        <v>488</v>
      </c>
      <c r="C375" s="234" t="s">
        <v>315</v>
      </c>
      <c r="D375" s="234"/>
      <c r="E375" s="234"/>
      <c r="F375" s="239"/>
      <c r="G375" s="240"/>
      <c r="H375" s="240"/>
      <c r="I375" s="240"/>
      <c r="J375" s="240"/>
      <c r="K375" s="241"/>
      <c r="L375" s="241"/>
      <c r="M375" s="241"/>
      <c r="N375" s="241"/>
    </row>
    <row r="376" spans="1:14">
      <c r="A376" s="238"/>
      <c r="B376" s="238"/>
      <c r="C376" s="238"/>
      <c r="D376" s="242" t="s">
        <v>991</v>
      </c>
      <c r="E376" s="242" t="s">
        <v>768</v>
      </c>
      <c r="F376" s="262"/>
      <c r="G376" s="244"/>
      <c r="H376" s="244"/>
      <c r="I376" s="244">
        <v>0</v>
      </c>
      <c r="J376" s="244">
        <v>93</v>
      </c>
      <c r="K376" s="245">
        <v>13.07</v>
      </c>
      <c r="L376" s="245">
        <v>3</v>
      </c>
      <c r="M376" s="245">
        <v>7.05</v>
      </c>
      <c r="N376" s="245">
        <v>23.12</v>
      </c>
    </row>
    <row r="377" spans="1:14">
      <c r="A377" s="238"/>
      <c r="B377" s="238"/>
      <c r="C377" s="238"/>
      <c r="D377" s="238" t="s">
        <v>992</v>
      </c>
      <c r="E377" s="238" t="s">
        <v>693</v>
      </c>
      <c r="F377" s="239"/>
      <c r="G377" s="240"/>
      <c r="H377" s="240"/>
      <c r="I377" s="240">
        <v>0</v>
      </c>
      <c r="J377" s="240">
        <v>249</v>
      </c>
      <c r="K377" s="241">
        <v>33.549999999999997</v>
      </c>
      <c r="L377" s="241">
        <v>0.5</v>
      </c>
      <c r="M377" s="241">
        <v>11.95</v>
      </c>
      <c r="N377" s="241">
        <v>46</v>
      </c>
    </row>
    <row r="378" spans="1:14">
      <c r="A378" s="238"/>
      <c r="B378" s="238"/>
      <c r="C378" s="238"/>
      <c r="D378" s="242" t="s">
        <v>993</v>
      </c>
      <c r="E378" s="242" t="s">
        <v>768</v>
      </c>
      <c r="F378" s="262"/>
      <c r="G378" s="244"/>
      <c r="H378" s="244"/>
      <c r="I378" s="244">
        <v>0</v>
      </c>
      <c r="J378" s="244">
        <v>196</v>
      </c>
      <c r="K378" s="245">
        <v>23.78</v>
      </c>
      <c r="L378" s="245">
        <v>2</v>
      </c>
      <c r="M378" s="245">
        <v>16.14</v>
      </c>
      <c r="N378" s="245">
        <v>41.92</v>
      </c>
    </row>
    <row r="379" spans="1:14">
      <c r="A379" s="238"/>
      <c r="B379" s="238"/>
      <c r="C379" s="238"/>
      <c r="D379" s="238" t="s">
        <v>994</v>
      </c>
      <c r="E379" s="238" t="s">
        <v>693</v>
      </c>
      <c r="F379" s="239"/>
      <c r="G379" s="240"/>
      <c r="H379" s="240"/>
      <c r="I379" s="240">
        <v>0</v>
      </c>
      <c r="J379" s="240">
        <v>43</v>
      </c>
      <c r="K379" s="241">
        <v>4.33</v>
      </c>
      <c r="L379" s="241">
        <v>1.38</v>
      </c>
      <c r="M379" s="241">
        <v>3</v>
      </c>
      <c r="N379" s="241">
        <v>8.7100000000000009</v>
      </c>
    </row>
    <row r="380" spans="1:14">
      <c r="A380" s="238"/>
      <c r="B380" s="238"/>
      <c r="C380" s="238"/>
      <c r="D380" s="242" t="s">
        <v>995</v>
      </c>
      <c r="E380" s="242" t="s">
        <v>706</v>
      </c>
      <c r="F380" s="262"/>
      <c r="G380" s="244"/>
      <c r="H380" s="244"/>
      <c r="I380" s="244">
        <v>0</v>
      </c>
      <c r="J380" s="244">
        <v>52</v>
      </c>
      <c r="K380" s="245">
        <v>6.15</v>
      </c>
      <c r="L380" s="245">
        <v>0</v>
      </c>
      <c r="M380" s="245">
        <v>1.17</v>
      </c>
      <c r="N380" s="245">
        <v>7.32</v>
      </c>
    </row>
    <row r="381" spans="1:14">
      <c r="A381" s="238"/>
      <c r="B381" s="238"/>
      <c r="C381" s="238"/>
      <c r="D381" s="238" t="s">
        <v>996</v>
      </c>
      <c r="E381" s="238" t="s">
        <v>693</v>
      </c>
      <c r="F381" s="239"/>
      <c r="G381" s="240"/>
      <c r="H381" s="240"/>
      <c r="I381" s="240">
        <v>0</v>
      </c>
      <c r="J381" s="240">
        <v>91</v>
      </c>
      <c r="K381" s="241">
        <v>7.7</v>
      </c>
      <c r="L381" s="241">
        <v>0</v>
      </c>
      <c r="M381" s="241">
        <v>5</v>
      </c>
      <c r="N381" s="241">
        <v>12.7</v>
      </c>
    </row>
    <row r="382" spans="1:14">
      <c r="A382" s="238"/>
      <c r="B382" s="238"/>
      <c r="C382" s="247" t="s">
        <v>733</v>
      </c>
      <c r="D382" s="247"/>
      <c r="E382" s="247"/>
      <c r="F382" s="263"/>
      <c r="G382" s="248"/>
      <c r="H382" s="248"/>
      <c r="I382" s="248">
        <v>0</v>
      </c>
      <c r="J382" s="248">
        <v>724</v>
      </c>
      <c r="K382" s="249">
        <v>88.580000000000013</v>
      </c>
      <c r="L382" s="249">
        <v>6.88</v>
      </c>
      <c r="M382" s="249">
        <v>44.31</v>
      </c>
      <c r="N382" s="249">
        <v>139.77000000000001</v>
      </c>
    </row>
    <row r="383" spans="1:14">
      <c r="A383" s="238"/>
      <c r="B383" s="238"/>
      <c r="C383" s="229"/>
      <c r="D383" s="229"/>
      <c r="E383" s="229"/>
      <c r="F383" s="230"/>
      <c r="G383" s="231"/>
      <c r="H383" s="231"/>
      <c r="I383" s="231"/>
      <c r="J383" s="231"/>
      <c r="K383" s="232"/>
      <c r="L383" s="232"/>
      <c r="M383" s="232"/>
      <c r="N383" s="232"/>
    </row>
    <row r="384" spans="1:14">
      <c r="A384" s="238"/>
      <c r="B384" s="238" t="s">
        <v>734</v>
      </c>
      <c r="C384" s="234" t="s">
        <v>316</v>
      </c>
      <c r="D384" s="234"/>
      <c r="E384" s="234"/>
      <c r="F384" s="239"/>
      <c r="G384" s="240"/>
      <c r="H384" s="240"/>
      <c r="I384" s="240"/>
      <c r="J384" s="240"/>
      <c r="K384" s="241"/>
      <c r="L384" s="241"/>
      <c r="M384" s="241"/>
      <c r="N384" s="241"/>
    </row>
    <row r="385" spans="1:14">
      <c r="A385" s="238"/>
      <c r="B385" s="238"/>
      <c r="C385" s="238"/>
      <c r="D385" s="242" t="s">
        <v>997</v>
      </c>
      <c r="E385" s="242" t="s">
        <v>693</v>
      </c>
      <c r="F385" s="262"/>
      <c r="G385" s="244"/>
      <c r="H385" s="244"/>
      <c r="I385" s="244">
        <v>0</v>
      </c>
      <c r="J385" s="244">
        <v>77</v>
      </c>
      <c r="K385" s="245">
        <v>7.6</v>
      </c>
      <c r="L385" s="245">
        <v>4.4000000000000004</v>
      </c>
      <c r="M385" s="245">
        <v>5.5</v>
      </c>
      <c r="N385" s="245">
        <v>17.5</v>
      </c>
    </row>
    <row r="386" spans="1:14">
      <c r="A386" s="238"/>
      <c r="B386" s="238"/>
      <c r="C386" s="247" t="s">
        <v>744</v>
      </c>
      <c r="D386" s="247"/>
      <c r="E386" s="247"/>
      <c r="F386" s="263"/>
      <c r="G386" s="248"/>
      <c r="H386" s="248"/>
      <c r="I386" s="248">
        <v>0</v>
      </c>
      <c r="J386" s="248">
        <v>77</v>
      </c>
      <c r="K386" s="249">
        <v>7.6</v>
      </c>
      <c r="L386" s="249">
        <v>4.4000000000000004</v>
      </c>
      <c r="M386" s="249">
        <v>5.5</v>
      </c>
      <c r="N386" s="249">
        <v>17.5</v>
      </c>
    </row>
    <row r="387" spans="1:14">
      <c r="A387" s="238"/>
      <c r="B387" s="238"/>
      <c r="C387" s="229"/>
      <c r="D387" s="229"/>
      <c r="E387" s="229"/>
      <c r="F387" s="230"/>
      <c r="G387" s="231"/>
      <c r="H387" s="231"/>
      <c r="I387" s="231"/>
      <c r="J387" s="231"/>
      <c r="K387" s="232"/>
      <c r="L387" s="232"/>
      <c r="M387" s="232"/>
      <c r="N387" s="232"/>
    </row>
    <row r="388" spans="1:14">
      <c r="A388" s="238"/>
      <c r="B388" s="238" t="s">
        <v>748</v>
      </c>
      <c r="C388" s="234" t="s">
        <v>320</v>
      </c>
      <c r="D388" s="234"/>
      <c r="E388" s="234"/>
      <c r="F388" s="239"/>
      <c r="G388" s="240"/>
      <c r="H388" s="240"/>
      <c r="I388" s="240"/>
      <c r="J388" s="240"/>
      <c r="K388" s="241"/>
      <c r="L388" s="241"/>
      <c r="M388" s="241"/>
      <c r="N388" s="241"/>
    </row>
    <row r="389" spans="1:14">
      <c r="A389" s="238"/>
      <c r="B389" s="238"/>
      <c r="C389" s="238"/>
      <c r="D389" s="242" t="s">
        <v>998</v>
      </c>
      <c r="E389" s="242" t="s">
        <v>693</v>
      </c>
      <c r="F389" s="262"/>
      <c r="G389" s="244"/>
      <c r="H389" s="244"/>
      <c r="I389" s="244">
        <v>0</v>
      </c>
      <c r="J389" s="244">
        <v>92</v>
      </c>
      <c r="K389" s="245">
        <v>10.7</v>
      </c>
      <c r="L389" s="245">
        <v>2.2999999999999998</v>
      </c>
      <c r="M389" s="245">
        <v>0.85</v>
      </c>
      <c r="N389" s="245">
        <v>13.85</v>
      </c>
    </row>
    <row r="390" spans="1:14">
      <c r="A390" s="238"/>
      <c r="B390" s="238"/>
      <c r="C390" s="238"/>
      <c r="D390" s="238" t="s">
        <v>999</v>
      </c>
      <c r="E390" s="238" t="s">
        <v>768</v>
      </c>
      <c r="F390" s="239"/>
      <c r="G390" s="240"/>
      <c r="H390" s="240"/>
      <c r="I390" s="240">
        <v>0</v>
      </c>
      <c r="J390" s="240">
        <v>59</v>
      </c>
      <c r="K390" s="241">
        <v>7.5</v>
      </c>
      <c r="L390" s="241">
        <v>0.9</v>
      </c>
      <c r="M390" s="241">
        <v>4.7</v>
      </c>
      <c r="N390" s="241">
        <v>13.100000000000001</v>
      </c>
    </row>
    <row r="391" spans="1:14">
      <c r="A391" s="238"/>
      <c r="B391" s="238"/>
      <c r="C391" s="247" t="s">
        <v>754</v>
      </c>
      <c r="D391" s="247"/>
      <c r="E391" s="247"/>
      <c r="F391" s="263"/>
      <c r="G391" s="248"/>
      <c r="H391" s="248"/>
      <c r="I391" s="248">
        <v>0</v>
      </c>
      <c r="J391" s="248">
        <v>151</v>
      </c>
      <c r="K391" s="249">
        <v>18.2</v>
      </c>
      <c r="L391" s="249">
        <v>3.1999999999999997</v>
      </c>
      <c r="M391" s="249">
        <v>5.55</v>
      </c>
      <c r="N391" s="249">
        <v>26.95</v>
      </c>
    </row>
    <row r="392" spans="1:14">
      <c r="A392" s="238"/>
      <c r="B392" s="238"/>
      <c r="C392" s="229"/>
      <c r="D392" s="229"/>
      <c r="E392" s="229"/>
      <c r="F392" s="230"/>
      <c r="G392" s="231"/>
      <c r="H392" s="231"/>
      <c r="I392" s="231"/>
      <c r="J392" s="231"/>
      <c r="K392" s="232"/>
      <c r="L392" s="232"/>
      <c r="M392" s="232"/>
      <c r="N392" s="232"/>
    </row>
    <row r="393" spans="1:14">
      <c r="A393" s="238"/>
      <c r="B393" s="238" t="s">
        <v>755</v>
      </c>
      <c r="C393" s="234" t="s">
        <v>317</v>
      </c>
      <c r="D393" s="234"/>
      <c r="E393" s="234"/>
      <c r="F393" s="239"/>
      <c r="G393" s="240"/>
      <c r="H393" s="240"/>
      <c r="I393" s="240"/>
      <c r="J393" s="240"/>
      <c r="K393" s="241"/>
      <c r="L393" s="241"/>
      <c r="M393" s="241"/>
      <c r="N393" s="241"/>
    </row>
    <row r="394" spans="1:14">
      <c r="A394" s="238"/>
      <c r="B394" s="238"/>
      <c r="C394" s="238"/>
      <c r="D394" s="242" t="s">
        <v>1000</v>
      </c>
      <c r="E394" s="242" t="s">
        <v>768</v>
      </c>
      <c r="F394" s="262"/>
      <c r="G394" s="244"/>
      <c r="H394" s="244"/>
      <c r="I394" s="244">
        <v>0</v>
      </c>
      <c r="J394" s="244">
        <v>71</v>
      </c>
      <c r="K394" s="245">
        <v>6.8</v>
      </c>
      <c r="L394" s="245">
        <v>1</v>
      </c>
      <c r="M394" s="245">
        <v>3</v>
      </c>
      <c r="N394" s="245">
        <v>10.8</v>
      </c>
    </row>
    <row r="395" spans="1:14">
      <c r="A395" s="238"/>
      <c r="B395" s="238"/>
      <c r="C395" s="238"/>
      <c r="D395" s="238" t="s">
        <v>1001</v>
      </c>
      <c r="E395" s="238" t="s">
        <v>706</v>
      </c>
      <c r="F395" s="239"/>
      <c r="G395" s="240"/>
      <c r="H395" s="240"/>
      <c r="I395" s="240">
        <v>0</v>
      </c>
      <c r="J395" s="240">
        <v>59</v>
      </c>
      <c r="K395" s="241">
        <v>3.2029000000000001</v>
      </c>
      <c r="L395" s="241">
        <v>0.6</v>
      </c>
      <c r="M395" s="241">
        <v>1.2428999999999997</v>
      </c>
      <c r="N395" s="241">
        <v>5.0457999999999998</v>
      </c>
    </row>
    <row r="396" spans="1:14">
      <c r="A396" s="238"/>
      <c r="B396" s="238"/>
      <c r="C396" s="247" t="s">
        <v>765</v>
      </c>
      <c r="D396" s="247"/>
      <c r="E396" s="247"/>
      <c r="F396" s="263"/>
      <c r="G396" s="248"/>
      <c r="H396" s="248"/>
      <c r="I396" s="248">
        <v>0</v>
      </c>
      <c r="J396" s="248">
        <v>130</v>
      </c>
      <c r="K396" s="249">
        <v>10.0029</v>
      </c>
      <c r="L396" s="249">
        <v>1.6</v>
      </c>
      <c r="M396" s="249">
        <v>4.2428999999999997</v>
      </c>
      <c r="N396" s="249">
        <v>15.845800000000001</v>
      </c>
    </row>
    <row r="397" spans="1:14" ht="8.4" customHeight="1">
      <c r="A397" s="238"/>
      <c r="B397" s="238"/>
      <c r="C397" s="229"/>
      <c r="D397" s="229"/>
      <c r="E397" s="229"/>
      <c r="F397" s="230"/>
      <c r="G397" s="231"/>
      <c r="H397" s="231"/>
      <c r="I397" s="231"/>
      <c r="J397" s="231"/>
      <c r="K397" s="232"/>
      <c r="L397" s="232"/>
      <c r="M397" s="232"/>
      <c r="N397" s="232"/>
    </row>
    <row r="398" spans="1:14">
      <c r="A398" s="247" t="s">
        <v>772</v>
      </c>
      <c r="B398" s="247"/>
      <c r="C398" s="247"/>
      <c r="D398" s="247"/>
      <c r="E398" s="247"/>
      <c r="F398" s="263"/>
      <c r="G398" s="248"/>
      <c r="H398" s="248"/>
      <c r="I398" s="248">
        <v>0</v>
      </c>
      <c r="J398" s="248">
        <v>1082</v>
      </c>
      <c r="K398" s="249">
        <v>124.38290000000001</v>
      </c>
      <c r="L398" s="249">
        <v>16.080000000000002</v>
      </c>
      <c r="M398" s="249">
        <v>59.602900000000005</v>
      </c>
      <c r="N398" s="249">
        <v>200.06580000000002</v>
      </c>
    </row>
    <row r="399" spans="1:14" ht="8.4" customHeight="1">
      <c r="A399" s="229"/>
      <c r="B399" s="229"/>
      <c r="C399" s="229"/>
      <c r="D399" s="229"/>
      <c r="E399" s="229"/>
      <c r="F399" s="230"/>
      <c r="G399" s="231"/>
      <c r="H399" s="231"/>
      <c r="I399" s="231"/>
      <c r="J399" s="231"/>
      <c r="K399" s="232"/>
      <c r="L399" s="232"/>
      <c r="M399" s="232"/>
      <c r="N399" s="232"/>
    </row>
    <row r="400" spans="1:14">
      <c r="A400" s="234" t="s">
        <v>820</v>
      </c>
      <c r="B400" s="234"/>
      <c r="C400" s="234"/>
      <c r="D400" s="234"/>
      <c r="E400" s="234"/>
      <c r="F400" s="239"/>
      <c r="G400" s="240"/>
      <c r="H400" s="240"/>
      <c r="I400" s="240"/>
      <c r="J400" s="240"/>
      <c r="K400" s="241"/>
      <c r="L400" s="241"/>
      <c r="M400" s="241"/>
      <c r="N400" s="241"/>
    </row>
    <row r="401" spans="1:14">
      <c r="A401" s="238"/>
      <c r="B401" s="238" t="s">
        <v>1002</v>
      </c>
      <c r="C401" s="234" t="s">
        <v>373</v>
      </c>
      <c r="D401" s="234"/>
      <c r="E401" s="234"/>
      <c r="F401" s="239"/>
      <c r="G401" s="240"/>
      <c r="H401" s="240"/>
      <c r="I401" s="240"/>
      <c r="J401" s="240"/>
      <c r="K401" s="241"/>
      <c r="L401" s="241"/>
      <c r="M401" s="241"/>
      <c r="N401" s="241"/>
    </row>
    <row r="402" spans="1:14">
      <c r="A402" s="238"/>
      <c r="B402" s="238"/>
      <c r="C402" s="238"/>
      <c r="D402" s="242" t="s">
        <v>1003</v>
      </c>
      <c r="E402" s="242" t="s">
        <v>693</v>
      </c>
      <c r="F402" s="262"/>
      <c r="G402" s="244"/>
      <c r="H402" s="244"/>
      <c r="I402" s="244">
        <v>0</v>
      </c>
      <c r="J402" s="244">
        <v>40</v>
      </c>
      <c r="K402" s="245">
        <v>5.3</v>
      </c>
      <c r="L402" s="245">
        <v>2</v>
      </c>
      <c r="M402" s="245">
        <v>2.4500000000000002</v>
      </c>
      <c r="N402" s="245">
        <v>9.75</v>
      </c>
    </row>
    <row r="403" spans="1:14">
      <c r="A403" s="238"/>
      <c r="B403" s="238"/>
      <c r="C403" s="247" t="s">
        <v>1004</v>
      </c>
      <c r="D403" s="247"/>
      <c r="E403" s="247"/>
      <c r="F403" s="263"/>
      <c r="G403" s="248"/>
      <c r="H403" s="248"/>
      <c r="I403" s="248">
        <v>0</v>
      </c>
      <c r="J403" s="248">
        <v>40</v>
      </c>
      <c r="K403" s="249">
        <v>5.3</v>
      </c>
      <c r="L403" s="249">
        <v>2</v>
      </c>
      <c r="M403" s="249">
        <v>2.4500000000000002</v>
      </c>
      <c r="N403" s="249">
        <v>9.75</v>
      </c>
    </row>
    <row r="404" spans="1:14" ht="8.4" customHeight="1">
      <c r="A404" s="238"/>
      <c r="B404" s="238"/>
      <c r="C404" s="229"/>
      <c r="D404" s="229"/>
      <c r="E404" s="229"/>
      <c r="F404" s="230"/>
      <c r="G404" s="231"/>
      <c r="H404" s="231"/>
      <c r="I404" s="231"/>
      <c r="J404" s="231"/>
      <c r="K404" s="232"/>
      <c r="L404" s="232"/>
      <c r="M404" s="232"/>
      <c r="N404" s="232"/>
    </row>
    <row r="405" spans="1:14">
      <c r="A405" s="247" t="s">
        <v>846</v>
      </c>
      <c r="B405" s="247"/>
      <c r="C405" s="247"/>
      <c r="D405" s="247"/>
      <c r="E405" s="247"/>
      <c r="F405" s="263"/>
      <c r="G405" s="248"/>
      <c r="H405" s="248"/>
      <c r="I405" s="248">
        <v>0</v>
      </c>
      <c r="J405" s="248">
        <v>40</v>
      </c>
      <c r="K405" s="249">
        <v>5.3</v>
      </c>
      <c r="L405" s="249">
        <v>2</v>
      </c>
      <c r="M405" s="249">
        <v>2.4500000000000002</v>
      </c>
      <c r="N405" s="249">
        <v>9.75</v>
      </c>
    </row>
    <row r="406" spans="1:14" ht="7.2" customHeight="1">
      <c r="A406" s="229"/>
      <c r="B406" s="229"/>
      <c r="C406" s="229"/>
      <c r="D406" s="229"/>
      <c r="E406" s="229"/>
      <c r="F406" s="230"/>
      <c r="G406" s="231"/>
      <c r="H406" s="231"/>
      <c r="I406" s="231"/>
      <c r="J406" s="231"/>
      <c r="K406" s="232"/>
      <c r="L406" s="232"/>
      <c r="M406" s="232"/>
      <c r="N406" s="232"/>
    </row>
    <row r="407" spans="1:14">
      <c r="A407" s="16" t="s">
        <v>1005</v>
      </c>
      <c r="B407" s="229"/>
      <c r="C407" s="229"/>
      <c r="D407" s="229"/>
      <c r="E407" s="229"/>
      <c r="F407" s="263"/>
      <c r="G407" s="248"/>
      <c r="H407" s="248"/>
      <c r="I407" s="248">
        <v>0</v>
      </c>
      <c r="J407" s="248">
        <v>1122</v>
      </c>
      <c r="K407" s="249">
        <v>129.68290000000002</v>
      </c>
      <c r="L407" s="249">
        <v>18.080000000000002</v>
      </c>
      <c r="M407" s="249">
        <v>62.052900000000008</v>
      </c>
      <c r="N407" s="249">
        <v>209.81580000000002</v>
      </c>
    </row>
    <row r="408" spans="1:14" ht="8.4" customHeight="1">
      <c r="A408" s="16"/>
      <c r="B408" s="229"/>
      <c r="C408" s="229"/>
      <c r="D408" s="229"/>
      <c r="E408" s="229"/>
      <c r="F408" s="263"/>
      <c r="G408" s="248"/>
      <c r="H408" s="248"/>
      <c r="I408" s="248"/>
      <c r="J408" s="248"/>
      <c r="K408" s="249"/>
      <c r="L408" s="249"/>
      <c r="M408" s="249"/>
      <c r="N408" s="249"/>
    </row>
    <row r="409" spans="1:14">
      <c r="A409" s="16" t="s">
        <v>18</v>
      </c>
      <c r="B409" s="264"/>
      <c r="C409" s="264"/>
      <c r="D409" s="264"/>
      <c r="E409" s="264"/>
      <c r="F409" s="265">
        <v>4293405.2183640003</v>
      </c>
      <c r="G409" s="266">
        <v>59226471.402960002</v>
      </c>
      <c r="H409" s="266">
        <v>26154907.512396999</v>
      </c>
      <c r="I409" s="266">
        <v>85381378.915356994</v>
      </c>
      <c r="J409" s="266">
        <v>45875</v>
      </c>
      <c r="K409" s="267">
        <v>4403.5183999999999</v>
      </c>
      <c r="L409" s="267">
        <v>575.93379999999991</v>
      </c>
      <c r="M409" s="267">
        <v>2560.4474</v>
      </c>
      <c r="N409" s="267">
        <v>7539.8995999999997</v>
      </c>
    </row>
    <row r="411" spans="1:14">
      <c r="A411" s="268" t="s">
        <v>1006</v>
      </c>
    </row>
    <row r="412" spans="1:14">
      <c r="A412" s="268" t="s">
        <v>1007</v>
      </c>
    </row>
    <row r="413" spans="1:14" ht="7.95" customHeight="1">
      <c r="A413" s="268"/>
    </row>
    <row r="414" spans="1:14">
      <c r="A414" s="269" t="s">
        <v>1008</v>
      </c>
    </row>
  </sheetData>
  <hyperlinks>
    <hyperlink ref="D1" location="Efnisyfirlit!A1" display="Efnisyfirlit" xr:uid="{6B2ABD84-53CF-46F0-9D23-79A07152C6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4C36-E72A-498F-88A0-4575A24799C9}">
  <dimension ref="A1:L54"/>
  <sheetViews>
    <sheetView workbookViewId="0"/>
  </sheetViews>
  <sheetFormatPr defaultRowHeight="14.4"/>
  <cols>
    <col min="1" max="1" width="34.109375" customWidth="1"/>
    <col min="2" max="3" width="14.88671875" customWidth="1"/>
    <col min="4" max="4" width="1" customWidth="1"/>
    <col min="5" max="6" width="14.88671875" customWidth="1"/>
    <col min="7" max="7" width="1" customWidth="1"/>
    <col min="8" max="9" width="14.88671875" customWidth="1"/>
    <col min="10" max="10" width="1" customWidth="1"/>
    <col min="11" max="12" width="14.88671875" customWidth="1"/>
  </cols>
  <sheetData>
    <row r="1" spans="1:12">
      <c r="A1" s="298" t="s">
        <v>1290</v>
      </c>
    </row>
    <row r="2" spans="1:12" ht="15.6">
      <c r="B2" s="3" t="s">
        <v>15</v>
      </c>
    </row>
    <row r="3" spans="1:12">
      <c r="B3" s="299"/>
      <c r="C3" s="300"/>
      <c r="D3" s="4"/>
      <c r="E3" s="301"/>
      <c r="F3" s="302"/>
      <c r="G3" s="4"/>
      <c r="H3" s="299" t="s">
        <v>16</v>
      </c>
      <c r="I3" s="300"/>
      <c r="J3" s="4"/>
      <c r="K3" s="301" t="s">
        <v>17</v>
      </c>
      <c r="L3" s="302"/>
    </row>
    <row r="4" spans="1:12">
      <c r="B4" s="303" t="s">
        <v>18</v>
      </c>
      <c r="C4" s="304"/>
      <c r="D4" s="4"/>
      <c r="E4" s="305" t="s">
        <v>19</v>
      </c>
      <c r="F4" s="306"/>
      <c r="G4" s="4"/>
      <c r="H4" s="303" t="s">
        <v>20</v>
      </c>
      <c r="I4" s="304"/>
      <c r="J4" s="4"/>
      <c r="K4" s="305" t="s">
        <v>21</v>
      </c>
      <c r="L4" s="306"/>
    </row>
    <row r="5" spans="1:12">
      <c r="B5" s="5">
        <v>356991</v>
      </c>
      <c r="C5" s="5">
        <v>356991</v>
      </c>
      <c r="D5" s="4"/>
      <c r="E5" s="6">
        <v>128793</v>
      </c>
      <c r="F5" s="6">
        <v>128793</v>
      </c>
      <c r="G5" s="4"/>
      <c r="H5" s="5">
        <v>99438</v>
      </c>
      <c r="I5" s="5">
        <v>99438</v>
      </c>
      <c r="J5" s="4"/>
      <c r="K5" s="6">
        <v>128760</v>
      </c>
      <c r="L5" s="6">
        <v>128760</v>
      </c>
    </row>
    <row r="6" spans="1:12">
      <c r="B6" s="7"/>
      <c r="C6" s="7"/>
      <c r="D6" s="4"/>
      <c r="E6" s="8"/>
      <c r="F6" s="9"/>
      <c r="G6" s="4"/>
      <c r="H6" s="10"/>
      <c r="I6" s="11" t="s">
        <v>22</v>
      </c>
      <c r="J6" s="4"/>
      <c r="K6" s="8"/>
      <c r="L6" s="9" t="s">
        <v>22</v>
      </c>
    </row>
    <row r="7" spans="1:12">
      <c r="B7" s="12" t="s">
        <v>23</v>
      </c>
      <c r="C7" s="12" t="s">
        <v>24</v>
      </c>
      <c r="D7" s="4"/>
      <c r="E7" s="13" t="s">
        <v>23</v>
      </c>
      <c r="F7" s="14" t="s">
        <v>24</v>
      </c>
      <c r="G7" s="4"/>
      <c r="H7" s="12" t="s">
        <v>23</v>
      </c>
      <c r="I7" s="12" t="s">
        <v>24</v>
      </c>
      <c r="J7" s="4"/>
      <c r="K7" s="13" t="s">
        <v>23</v>
      </c>
      <c r="L7" s="14" t="s">
        <v>24</v>
      </c>
    </row>
    <row r="8" spans="1:12" ht="8.4" customHeight="1">
      <c r="B8" s="15"/>
      <c r="C8" s="15"/>
      <c r="H8" s="15"/>
      <c r="I8" s="15"/>
    </row>
    <row r="9" spans="1:12">
      <c r="A9" s="16" t="s">
        <v>25</v>
      </c>
      <c r="B9" s="15"/>
      <c r="C9" s="15"/>
      <c r="H9" s="15"/>
      <c r="I9" s="15"/>
    </row>
    <row r="10" spans="1:12">
      <c r="A10" s="17" t="s">
        <v>26</v>
      </c>
      <c r="B10" s="18">
        <v>242134067.70000002</v>
      </c>
      <c r="C10" s="18">
        <v>241053671.70000002</v>
      </c>
      <c r="D10" s="19"/>
      <c r="E10" s="19">
        <v>92660625.500000015</v>
      </c>
      <c r="F10" s="19">
        <v>92101778.600000009</v>
      </c>
      <c r="G10" s="19"/>
      <c r="H10" s="18">
        <v>66795113</v>
      </c>
      <c r="I10" s="18">
        <v>66674087</v>
      </c>
      <c r="J10" s="19"/>
      <c r="K10" s="19">
        <v>82678329.199999988</v>
      </c>
      <c r="L10" s="19">
        <v>82277806.100000024</v>
      </c>
    </row>
    <row r="11" spans="1:12">
      <c r="A11" s="17" t="s">
        <v>27</v>
      </c>
      <c r="B11" s="18">
        <v>43138836.699999996</v>
      </c>
      <c r="C11" s="18">
        <v>43138836.599999994</v>
      </c>
      <c r="D11" s="19"/>
      <c r="E11" s="19">
        <v>7382951.4000000004</v>
      </c>
      <c r="F11" s="19">
        <v>7382951.4000000004</v>
      </c>
      <c r="G11" s="19"/>
      <c r="H11" s="18">
        <v>7146713</v>
      </c>
      <c r="I11" s="18">
        <v>7146713</v>
      </c>
      <c r="J11" s="19"/>
      <c r="K11" s="19">
        <v>28609172.299999997</v>
      </c>
      <c r="L11" s="19">
        <v>28609172.199999996</v>
      </c>
    </row>
    <row r="12" spans="1:12">
      <c r="A12" s="20" t="s">
        <v>28</v>
      </c>
      <c r="B12" s="21">
        <v>49806811.800000004</v>
      </c>
      <c r="C12" s="21">
        <v>145905503.40000001</v>
      </c>
      <c r="D12" s="22"/>
      <c r="E12" s="22">
        <v>19748061.800000001</v>
      </c>
      <c r="F12" s="22">
        <v>80483040.200000003</v>
      </c>
      <c r="G12" s="22"/>
      <c r="H12" s="21">
        <v>10557511</v>
      </c>
      <c r="I12" s="21">
        <v>16193144</v>
      </c>
      <c r="J12" s="22"/>
      <c r="K12" s="22">
        <v>19501239.000000004</v>
      </c>
      <c r="L12" s="22">
        <v>49229319.200000003</v>
      </c>
    </row>
    <row r="13" spans="1:12">
      <c r="A13" s="16" t="s">
        <v>29</v>
      </c>
      <c r="B13" s="23">
        <v>335079716.20000005</v>
      </c>
      <c r="C13" s="23">
        <v>430098011.70000005</v>
      </c>
      <c r="D13" s="24"/>
      <c r="E13" s="24">
        <v>119791638.70000002</v>
      </c>
      <c r="F13" s="24">
        <v>179967770.20000002</v>
      </c>
      <c r="G13" s="24"/>
      <c r="H13" s="23">
        <v>84499337</v>
      </c>
      <c r="I13" s="23">
        <v>90013944</v>
      </c>
      <c r="J13" s="24"/>
      <c r="K13" s="24">
        <v>130788740.50000003</v>
      </c>
      <c r="L13" s="24">
        <v>160116297.50000003</v>
      </c>
    </row>
    <row r="14" spans="1:12" ht="6.6" customHeight="1">
      <c r="A14" s="17"/>
      <c r="B14" s="18"/>
      <c r="C14" s="18"/>
      <c r="D14" s="19"/>
      <c r="E14" s="19"/>
      <c r="F14" s="19"/>
      <c r="G14" s="19"/>
      <c r="H14" s="18"/>
      <c r="I14" s="18"/>
      <c r="J14" s="19"/>
      <c r="K14" s="19"/>
      <c r="L14" s="19"/>
    </row>
    <row r="15" spans="1:12">
      <c r="A15" s="17" t="s">
        <v>30</v>
      </c>
      <c r="B15" s="18">
        <v>173655671.19999999</v>
      </c>
      <c r="C15" s="18">
        <v>197540182.90000001</v>
      </c>
      <c r="D15" s="19"/>
      <c r="E15" s="19">
        <v>63178817.600000001</v>
      </c>
      <c r="F15" s="19">
        <v>77060777.799999997</v>
      </c>
      <c r="G15" s="19"/>
      <c r="H15" s="18">
        <v>42663499</v>
      </c>
      <c r="I15" s="18">
        <v>43256487</v>
      </c>
      <c r="J15" s="19"/>
      <c r="K15" s="19">
        <v>67813354.599999994</v>
      </c>
      <c r="L15" s="19">
        <v>77222918.100000009</v>
      </c>
    </row>
    <row r="16" spans="1:12">
      <c r="A16" s="17" t="s">
        <v>31</v>
      </c>
      <c r="B16" s="18">
        <v>11059634.199999999</v>
      </c>
      <c r="C16" s="18">
        <v>11335615.399999999</v>
      </c>
      <c r="D16" s="19"/>
      <c r="E16" s="19">
        <v>4706001.7</v>
      </c>
      <c r="F16" s="19">
        <v>4810577.8</v>
      </c>
      <c r="G16" s="19"/>
      <c r="H16" s="18">
        <v>2490108</v>
      </c>
      <c r="I16" s="18">
        <v>2501302</v>
      </c>
      <c r="J16" s="19"/>
      <c r="K16" s="19">
        <v>3863524.4999999991</v>
      </c>
      <c r="L16" s="19">
        <v>4023735.5999999987</v>
      </c>
    </row>
    <row r="17" spans="1:12">
      <c r="A17" s="17" t="s">
        <v>32</v>
      </c>
      <c r="B17" s="18">
        <v>115918409.80000001</v>
      </c>
      <c r="C17" s="18">
        <v>138590401.10000002</v>
      </c>
      <c r="D17" s="19"/>
      <c r="E17" s="19">
        <v>41802858.799999997</v>
      </c>
      <c r="F17" s="19">
        <v>54326670.899999999</v>
      </c>
      <c r="G17" s="19"/>
      <c r="H17" s="18">
        <v>30160089</v>
      </c>
      <c r="I17" s="18">
        <v>31942375</v>
      </c>
      <c r="J17" s="19"/>
      <c r="K17" s="19">
        <v>43955462.000000015</v>
      </c>
      <c r="L17" s="19">
        <v>52321355.200000018</v>
      </c>
    </row>
    <row r="18" spans="1:12">
      <c r="A18" s="20" t="s">
        <v>33</v>
      </c>
      <c r="B18" s="21">
        <v>12955238.999999998</v>
      </c>
      <c r="C18" s="21">
        <v>29101603.100000001</v>
      </c>
      <c r="D18" s="22"/>
      <c r="E18" s="22">
        <v>4923351.2</v>
      </c>
      <c r="F18" s="22">
        <v>16661736.800000001</v>
      </c>
      <c r="G18" s="22"/>
      <c r="H18" s="21">
        <v>3223956</v>
      </c>
      <c r="I18" s="21">
        <v>3925668</v>
      </c>
      <c r="J18" s="22"/>
      <c r="K18" s="22">
        <v>4807931.799999998</v>
      </c>
      <c r="L18" s="22">
        <v>8514198.3000000007</v>
      </c>
    </row>
    <row r="19" spans="1:12">
      <c r="A19" s="16" t="s">
        <v>34</v>
      </c>
      <c r="B19" s="23">
        <v>313588954.19999999</v>
      </c>
      <c r="C19" s="23">
        <v>376567802.50000006</v>
      </c>
      <c r="D19" s="24"/>
      <c r="E19" s="24">
        <v>114611029.3</v>
      </c>
      <c r="F19" s="24">
        <v>152859763.30000001</v>
      </c>
      <c r="G19" s="24"/>
      <c r="H19" s="23">
        <v>78537652</v>
      </c>
      <c r="I19" s="23">
        <v>81625832</v>
      </c>
      <c r="J19" s="24"/>
      <c r="K19" s="24">
        <v>120440272.89999998</v>
      </c>
      <c r="L19" s="24">
        <v>142082207.20000005</v>
      </c>
    </row>
    <row r="20" spans="1:12" ht="7.2" customHeight="1">
      <c r="A20" s="17"/>
      <c r="B20" s="18"/>
      <c r="C20" s="18"/>
      <c r="D20" s="19"/>
      <c r="E20" s="19"/>
      <c r="F20" s="19"/>
      <c r="G20" s="19"/>
      <c r="H20" s="18"/>
      <c r="I20" s="18"/>
      <c r="J20" s="19"/>
      <c r="K20" s="19"/>
      <c r="L20" s="19"/>
    </row>
    <row r="21" spans="1:12">
      <c r="A21" s="25" t="s">
        <v>35</v>
      </c>
      <c r="B21" s="23">
        <v>21490762.00000006</v>
      </c>
      <c r="C21" s="23">
        <v>53530209.199999988</v>
      </c>
      <c r="D21" s="24"/>
      <c r="E21" s="24">
        <v>5180609.4000000209</v>
      </c>
      <c r="F21" s="24">
        <v>27108006.900000006</v>
      </c>
      <c r="G21" s="24"/>
      <c r="H21" s="23">
        <v>5961685</v>
      </c>
      <c r="I21" s="23">
        <v>8388112</v>
      </c>
      <c r="J21" s="24"/>
      <c r="K21" s="24">
        <v>10348467.600000054</v>
      </c>
      <c r="L21" s="24">
        <v>18034090.299999982</v>
      </c>
    </row>
    <row r="22" spans="1:12" ht="7.95" customHeight="1">
      <c r="A22" s="17"/>
      <c r="B22" s="18"/>
      <c r="C22" s="18"/>
      <c r="D22" s="19"/>
      <c r="E22" s="19"/>
      <c r="F22" s="19"/>
      <c r="G22" s="19"/>
      <c r="H22" s="18"/>
      <c r="I22" s="18"/>
      <c r="J22" s="19"/>
      <c r="K22" s="19"/>
      <c r="L22" s="19"/>
    </row>
    <row r="23" spans="1:12">
      <c r="A23" s="17" t="s">
        <v>36</v>
      </c>
      <c r="B23" s="18">
        <v>-6846237.7000000011</v>
      </c>
      <c r="C23" s="18">
        <v>-29832698.599999994</v>
      </c>
      <c r="D23" s="19"/>
      <c r="E23" s="19">
        <v>-455100.39999999979</v>
      </c>
      <c r="F23" s="19">
        <v>-18103013.300000001</v>
      </c>
      <c r="G23" s="19"/>
      <c r="H23" s="18">
        <v>-3787149</v>
      </c>
      <c r="I23" s="18">
        <v>-4905808</v>
      </c>
      <c r="J23" s="19"/>
      <c r="K23" s="19">
        <v>-2603988.3000000017</v>
      </c>
      <c r="L23" s="19">
        <v>-6823877.2999999933</v>
      </c>
    </row>
    <row r="24" spans="1:12" ht="7.95" customHeight="1">
      <c r="A24" s="17"/>
      <c r="B24" s="18"/>
      <c r="C24" s="18"/>
      <c r="D24" s="19"/>
      <c r="E24" s="19"/>
      <c r="F24" s="19"/>
      <c r="G24" s="19"/>
      <c r="H24" s="18"/>
      <c r="I24" s="18"/>
      <c r="J24" s="19"/>
      <c r="K24" s="19"/>
      <c r="L24" s="19"/>
    </row>
    <row r="25" spans="1:12">
      <c r="A25" s="25" t="s">
        <v>37</v>
      </c>
      <c r="B25" s="23">
        <v>14644524.300000058</v>
      </c>
      <c r="C25" s="23">
        <v>23697510.599999994</v>
      </c>
      <c r="D25" s="24"/>
      <c r="E25" s="24">
        <v>4725509.0000000214</v>
      </c>
      <c r="F25" s="24">
        <v>9004993.6000000052</v>
      </c>
      <c r="G25" s="24"/>
      <c r="H25" s="23">
        <v>2174536</v>
      </c>
      <c r="I25" s="23">
        <v>3482304</v>
      </c>
      <c r="J25" s="24"/>
      <c r="K25" s="24">
        <v>7744479.300000052</v>
      </c>
      <c r="L25" s="24">
        <v>11210212.999999989</v>
      </c>
    </row>
    <row r="26" spans="1:12" ht="7.95" customHeight="1">
      <c r="A26" s="17"/>
      <c r="B26" s="18"/>
      <c r="C26" s="18"/>
      <c r="D26" s="19"/>
      <c r="E26" s="19"/>
      <c r="F26" s="19"/>
      <c r="G26" s="19"/>
      <c r="H26" s="18"/>
      <c r="I26" s="18"/>
      <c r="J26" s="19"/>
      <c r="K26" s="19"/>
      <c r="L26" s="19"/>
    </row>
    <row r="27" spans="1:12">
      <c r="A27" s="17" t="s">
        <v>38</v>
      </c>
      <c r="B27" s="18">
        <v>474417.1</v>
      </c>
      <c r="C27" s="18">
        <v>3228386.5999999996</v>
      </c>
      <c r="D27" s="19"/>
      <c r="E27" s="19">
        <v>0</v>
      </c>
      <c r="F27" s="19">
        <v>3336658.1999999997</v>
      </c>
      <c r="G27" s="19"/>
      <c r="H27" s="18">
        <v>409015</v>
      </c>
      <c r="I27" s="18">
        <v>400304</v>
      </c>
      <c r="J27" s="19"/>
      <c r="K27" s="19">
        <v>65402.099999999977</v>
      </c>
      <c r="L27" s="19">
        <v>-508575.60000000009</v>
      </c>
    </row>
    <row r="28" spans="1:12" ht="9" customHeight="1">
      <c r="A28" s="17"/>
      <c r="B28" s="18"/>
      <c r="C28" s="18"/>
      <c r="D28" s="19"/>
      <c r="E28" s="19"/>
      <c r="F28" s="19"/>
      <c r="G28" s="19"/>
      <c r="H28" s="18"/>
      <c r="I28" s="18"/>
      <c r="J28" s="19"/>
      <c r="K28" s="19"/>
      <c r="L28" s="19"/>
    </row>
    <row r="29" spans="1:12" ht="15" thickBot="1">
      <c r="A29" s="26" t="s">
        <v>39</v>
      </c>
      <c r="B29" s="27">
        <v>15118941.400000058</v>
      </c>
      <c r="C29" s="27">
        <v>26925897.199999996</v>
      </c>
      <c r="D29" s="28"/>
      <c r="E29" s="28">
        <v>4725509.0000000214</v>
      </c>
      <c r="F29" s="28">
        <v>12341651.800000004</v>
      </c>
      <c r="G29" s="28"/>
      <c r="H29" s="27">
        <v>2583551</v>
      </c>
      <c r="I29" s="27">
        <v>3882608</v>
      </c>
      <c r="J29" s="28"/>
      <c r="K29" s="28">
        <v>7809881.4000000358</v>
      </c>
      <c r="L29" s="28">
        <v>10701637.399999991</v>
      </c>
    </row>
    <row r="30" spans="1:12" ht="8.4" customHeight="1" thickTop="1">
      <c r="B30" s="18"/>
      <c r="C30" s="18"/>
      <c r="D30" s="19"/>
      <c r="E30" s="19"/>
      <c r="F30" s="19"/>
      <c r="G30" s="19"/>
      <c r="H30" s="18"/>
      <c r="I30" s="18"/>
      <c r="J30" s="19"/>
      <c r="K30" s="19"/>
      <c r="L30" s="19"/>
    </row>
    <row r="31" spans="1:12">
      <c r="A31" s="16" t="s">
        <v>40</v>
      </c>
      <c r="B31" s="18"/>
      <c r="C31" s="18"/>
      <c r="D31" s="19"/>
      <c r="E31" s="19"/>
      <c r="F31" s="19"/>
      <c r="G31" s="19"/>
      <c r="H31" s="18"/>
      <c r="I31" s="18"/>
      <c r="J31" s="19"/>
      <c r="K31" s="19"/>
      <c r="L31" s="19"/>
    </row>
    <row r="32" spans="1:12">
      <c r="A32" s="17" t="s">
        <v>41</v>
      </c>
      <c r="B32" s="18">
        <v>432604873.30000001</v>
      </c>
      <c r="C32" s="18">
        <v>976572253.79999995</v>
      </c>
      <c r="D32" s="19"/>
      <c r="E32" s="19">
        <v>145282807.79999998</v>
      </c>
      <c r="F32" s="19">
        <v>555860331</v>
      </c>
      <c r="G32" s="19"/>
      <c r="H32" s="18">
        <v>126905685</v>
      </c>
      <c r="I32" s="18">
        <v>165419897</v>
      </c>
      <c r="J32" s="19"/>
      <c r="K32" s="19">
        <v>160416380.5</v>
      </c>
      <c r="L32" s="19">
        <v>255292025.79999995</v>
      </c>
    </row>
    <row r="33" spans="1:12">
      <c r="A33" s="20" t="s">
        <v>42</v>
      </c>
      <c r="B33" s="21">
        <v>89574980.5</v>
      </c>
      <c r="C33" s="21">
        <v>70878513</v>
      </c>
      <c r="D33" s="22"/>
      <c r="E33" s="22">
        <v>34522645.299999997</v>
      </c>
      <c r="F33" s="22">
        <v>28309879.700000003</v>
      </c>
      <c r="G33" s="22"/>
      <c r="H33" s="21">
        <v>17285552</v>
      </c>
      <c r="I33" s="21">
        <v>12249783</v>
      </c>
      <c r="J33" s="22"/>
      <c r="K33" s="22">
        <v>37766783.200000003</v>
      </c>
      <c r="L33" s="22">
        <v>30318850.299999997</v>
      </c>
    </row>
    <row r="34" spans="1:12">
      <c r="A34" s="17" t="s">
        <v>43</v>
      </c>
      <c r="B34" s="18">
        <v>522179853.80000001</v>
      </c>
      <c r="C34" s="18">
        <v>1047450766.8</v>
      </c>
      <c r="D34" s="19"/>
      <c r="E34" s="19">
        <v>179805453.09999996</v>
      </c>
      <c r="F34" s="19">
        <v>584170210.70000005</v>
      </c>
      <c r="G34" s="19"/>
      <c r="H34" s="18">
        <v>144191237</v>
      </c>
      <c r="I34" s="18">
        <v>177669680</v>
      </c>
      <c r="J34" s="19"/>
      <c r="K34" s="19">
        <v>198183163.69999999</v>
      </c>
      <c r="L34" s="19">
        <v>285610876.09999996</v>
      </c>
    </row>
    <row r="35" spans="1:12">
      <c r="A35" s="17" t="s">
        <v>44</v>
      </c>
      <c r="B35" s="18">
        <v>79871163.700000003</v>
      </c>
      <c r="C35" s="18">
        <v>113831245.3</v>
      </c>
      <c r="D35" s="19"/>
      <c r="E35" s="19">
        <v>24650177.800000001</v>
      </c>
      <c r="F35" s="19">
        <v>57404044.799999997</v>
      </c>
      <c r="G35" s="19"/>
      <c r="H35" s="18">
        <v>12444066</v>
      </c>
      <c r="I35" s="18">
        <v>11033649</v>
      </c>
      <c r="J35" s="19"/>
      <c r="K35" s="19">
        <v>42776919.900000006</v>
      </c>
      <c r="L35" s="19">
        <v>45393551.5</v>
      </c>
    </row>
    <row r="36" spans="1:12">
      <c r="A36" s="16" t="s">
        <v>45</v>
      </c>
      <c r="B36" s="23">
        <v>602051017.5</v>
      </c>
      <c r="C36" s="23">
        <v>1161282012.0999999</v>
      </c>
      <c r="D36" s="24"/>
      <c r="E36" s="24">
        <v>204455630.90000004</v>
      </c>
      <c r="F36" s="24">
        <v>641574255.5</v>
      </c>
      <c r="G36" s="24"/>
      <c r="H36" s="23">
        <v>156635303</v>
      </c>
      <c r="I36" s="23">
        <v>188703329</v>
      </c>
      <c r="J36" s="24"/>
      <c r="K36" s="24">
        <v>240960083.59999996</v>
      </c>
      <c r="L36" s="24">
        <v>331004427.5999999</v>
      </c>
    </row>
    <row r="37" spans="1:12" ht="7.95" customHeight="1">
      <c r="A37" s="17"/>
      <c r="B37" s="18"/>
      <c r="C37" s="18"/>
      <c r="D37" s="19"/>
      <c r="E37" s="19"/>
      <c r="F37" s="19"/>
      <c r="G37" s="19"/>
      <c r="H37" s="18"/>
      <c r="I37" s="18"/>
      <c r="J37" s="19"/>
      <c r="K37" s="19"/>
      <c r="L37" s="19"/>
    </row>
    <row r="38" spans="1:12">
      <c r="A38" s="17" t="s">
        <v>46</v>
      </c>
      <c r="B38" s="18">
        <v>246815204.19999987</v>
      </c>
      <c r="C38" s="18">
        <v>527226112.80000007</v>
      </c>
      <c r="D38" s="19"/>
      <c r="E38" s="19">
        <v>96308089.50000003</v>
      </c>
      <c r="F38" s="19">
        <v>317187465.29999983</v>
      </c>
      <c r="G38" s="19"/>
      <c r="H38" s="18">
        <v>50890059</v>
      </c>
      <c r="I38" s="18">
        <v>68910647</v>
      </c>
      <c r="J38" s="19"/>
      <c r="K38" s="19">
        <v>99617055.699999839</v>
      </c>
      <c r="L38" s="19">
        <v>141128000.50000024</v>
      </c>
    </row>
    <row r="39" spans="1:12">
      <c r="A39" s="17" t="s">
        <v>47</v>
      </c>
      <c r="B39" s="18">
        <v>97014902.699999988</v>
      </c>
      <c r="C39" s="18">
        <v>117494364.90000001</v>
      </c>
      <c r="D39" s="19"/>
      <c r="E39" s="19">
        <v>35642169</v>
      </c>
      <c r="F39" s="19">
        <v>50316553.100000001</v>
      </c>
      <c r="G39" s="19"/>
      <c r="H39" s="18">
        <v>26416700</v>
      </c>
      <c r="I39" s="18">
        <v>26720916</v>
      </c>
      <c r="J39" s="19"/>
      <c r="K39" s="19">
        <v>34956033.699999988</v>
      </c>
      <c r="L39" s="19">
        <v>40456895.800000012</v>
      </c>
    </row>
    <row r="40" spans="1:12">
      <c r="A40" s="17" t="s">
        <v>48</v>
      </c>
      <c r="B40" s="18">
        <v>185886573.50000003</v>
      </c>
      <c r="C40" s="18">
        <v>417729473</v>
      </c>
      <c r="D40" s="19"/>
      <c r="E40" s="19">
        <v>52396223.699999996</v>
      </c>
      <c r="F40" s="19">
        <v>223021310.39999998</v>
      </c>
      <c r="G40" s="19"/>
      <c r="H40" s="18">
        <v>58870133</v>
      </c>
      <c r="I40" s="18">
        <v>74061171</v>
      </c>
      <c r="J40" s="19"/>
      <c r="K40" s="19">
        <v>74620216.800000042</v>
      </c>
      <c r="L40" s="19">
        <v>120646991.60000002</v>
      </c>
    </row>
    <row r="41" spans="1:12">
      <c r="A41" s="20" t="s">
        <v>49</v>
      </c>
      <c r="B41" s="21">
        <v>72334337.200000003</v>
      </c>
      <c r="C41" s="21">
        <v>98832061.699999988</v>
      </c>
      <c r="D41" s="22"/>
      <c r="E41" s="22">
        <v>20109148.599999998</v>
      </c>
      <c r="F41" s="22">
        <v>51048926.700000003</v>
      </c>
      <c r="G41" s="22"/>
      <c r="H41" s="21">
        <v>20458411</v>
      </c>
      <c r="I41" s="21">
        <v>19010595</v>
      </c>
      <c r="J41" s="22"/>
      <c r="K41" s="22">
        <v>31766777.600000009</v>
      </c>
      <c r="L41" s="22">
        <v>28772539.999999985</v>
      </c>
    </row>
    <row r="42" spans="1:12">
      <c r="A42" s="16" t="s">
        <v>50</v>
      </c>
      <c r="B42" s="23">
        <v>258220910.70000005</v>
      </c>
      <c r="C42" s="23">
        <v>516561534.69999999</v>
      </c>
      <c r="D42" s="24"/>
      <c r="E42" s="24">
        <v>72505372.299999997</v>
      </c>
      <c r="F42" s="24">
        <v>274070237.09999996</v>
      </c>
      <c r="G42" s="24"/>
      <c r="H42" s="23">
        <v>79328544</v>
      </c>
      <c r="I42" s="23">
        <v>93071766</v>
      </c>
      <c r="J42" s="24"/>
      <c r="K42" s="24">
        <v>106386994.40000005</v>
      </c>
      <c r="L42" s="24">
        <v>149419531.60000002</v>
      </c>
    </row>
    <row r="43" spans="1:12">
      <c r="A43" s="16" t="s">
        <v>51</v>
      </c>
      <c r="B43" s="23">
        <v>355235813.40000004</v>
      </c>
      <c r="C43" s="23">
        <v>634055899.60000002</v>
      </c>
      <c r="D43" s="24"/>
      <c r="E43" s="24">
        <v>108147541.3</v>
      </c>
      <c r="F43" s="24">
        <v>324386790.19999999</v>
      </c>
      <c r="G43" s="24"/>
      <c r="H43" s="23">
        <v>105745244</v>
      </c>
      <c r="I43" s="23">
        <v>119792682</v>
      </c>
      <c r="J43" s="24"/>
      <c r="K43" s="24">
        <v>141343028.10000002</v>
      </c>
      <c r="L43" s="24">
        <v>189876427.40000004</v>
      </c>
    </row>
    <row r="44" spans="1:12">
      <c r="A44" s="16" t="s">
        <v>52</v>
      </c>
      <c r="B44" s="23">
        <v>602051017.5999999</v>
      </c>
      <c r="C44" s="23">
        <v>1161282012.4000001</v>
      </c>
      <c r="D44" s="24"/>
      <c r="E44" s="24">
        <v>204455630.80000001</v>
      </c>
      <c r="F44" s="24">
        <v>641574255.49999988</v>
      </c>
      <c r="G44" s="24"/>
      <c r="H44" s="23">
        <v>156635303</v>
      </c>
      <c r="I44" s="23">
        <v>188703329</v>
      </c>
      <c r="J44" s="24"/>
      <c r="K44" s="24">
        <v>240960083.79999989</v>
      </c>
      <c r="L44" s="24">
        <v>331004427.90000021</v>
      </c>
    </row>
    <row r="45" spans="1:12" ht="7.95" customHeight="1">
      <c r="B45" s="15"/>
      <c r="C45" s="15"/>
      <c r="H45" s="15"/>
      <c r="I45" s="15"/>
      <c r="K45" s="19"/>
      <c r="L45" s="19"/>
    </row>
    <row r="46" spans="1:12">
      <c r="A46" s="16" t="s">
        <v>53</v>
      </c>
      <c r="B46" s="18"/>
      <c r="C46" s="18"/>
      <c r="D46" s="19"/>
      <c r="E46" s="19"/>
      <c r="F46" s="19"/>
      <c r="G46" s="19"/>
      <c r="H46" s="18"/>
      <c r="I46" s="18"/>
      <c r="J46" s="19"/>
      <c r="K46" s="19"/>
      <c r="L46" s="19"/>
    </row>
    <row r="47" spans="1:12">
      <c r="A47" s="17" t="s">
        <v>54</v>
      </c>
      <c r="B47" s="18">
        <v>15118940.9</v>
      </c>
      <c r="C47" s="18">
        <v>26925896.799999997</v>
      </c>
      <c r="D47" s="19"/>
      <c r="E47" s="19">
        <v>4725509.0999999996</v>
      </c>
      <c r="F47" s="19">
        <v>12341651.9</v>
      </c>
      <c r="G47" s="19"/>
      <c r="H47" s="18">
        <v>2583551</v>
      </c>
      <c r="I47" s="18">
        <v>3882608</v>
      </c>
      <c r="J47" s="19"/>
      <c r="K47" s="19">
        <v>7809880.8000000007</v>
      </c>
      <c r="L47" s="19">
        <v>10701636.899999997</v>
      </c>
    </row>
    <row r="48" spans="1:12">
      <c r="A48" s="20" t="s">
        <v>55</v>
      </c>
      <c r="B48" s="21">
        <v>22894898.299999997</v>
      </c>
      <c r="C48" s="21">
        <v>50144181.399999999</v>
      </c>
      <c r="D48" s="22"/>
      <c r="E48" s="22">
        <v>7102136.8000000007</v>
      </c>
      <c r="F48" s="22">
        <v>27261330.500000004</v>
      </c>
      <c r="G48" s="22"/>
      <c r="H48" s="21">
        <v>6015724</v>
      </c>
      <c r="I48" s="21">
        <v>7408312</v>
      </c>
      <c r="J48" s="22"/>
      <c r="K48" s="22">
        <v>9777037.4999999963</v>
      </c>
      <c r="L48" s="22">
        <v>15474538.899999995</v>
      </c>
    </row>
    <row r="49" spans="1:12">
      <c r="A49" s="16" t="s">
        <v>56</v>
      </c>
      <c r="B49" s="23">
        <v>38013839.199999996</v>
      </c>
      <c r="C49" s="23">
        <v>77070078.199999988</v>
      </c>
      <c r="D49" s="24"/>
      <c r="E49" s="24">
        <v>11827645.9</v>
      </c>
      <c r="F49" s="24">
        <v>39602982.399999999</v>
      </c>
      <c r="G49" s="24"/>
      <c r="H49" s="23">
        <v>8599275</v>
      </c>
      <c r="I49" s="23">
        <v>11290920</v>
      </c>
      <c r="J49" s="24"/>
      <c r="K49" s="24">
        <v>17586918.299999997</v>
      </c>
      <c r="L49" s="24">
        <v>26176175.79999999</v>
      </c>
    </row>
    <row r="50" spans="1:12">
      <c r="A50" s="20" t="s">
        <v>57</v>
      </c>
      <c r="B50" s="21">
        <v>-5003442.5999999996</v>
      </c>
      <c r="C50" s="21">
        <v>-8853607.4000000004</v>
      </c>
      <c r="D50" s="22"/>
      <c r="E50" s="22">
        <v>2860216.7</v>
      </c>
      <c r="F50" s="22">
        <v>-2427934.6</v>
      </c>
      <c r="G50" s="22"/>
      <c r="H50" s="21">
        <v>-1745971</v>
      </c>
      <c r="I50" s="21">
        <v>-1579699</v>
      </c>
      <c r="J50" s="22"/>
      <c r="K50" s="22">
        <v>-6117688.2999999998</v>
      </c>
      <c r="L50" s="22">
        <v>-4845973.8000000007</v>
      </c>
    </row>
    <row r="51" spans="1:12">
      <c r="A51" s="16" t="s">
        <v>58</v>
      </c>
      <c r="B51" s="23">
        <v>33010396.600000001</v>
      </c>
      <c r="C51" s="23">
        <v>68216470.799999982</v>
      </c>
      <c r="D51" s="24"/>
      <c r="E51" s="24">
        <v>14687862.6</v>
      </c>
      <c r="F51" s="24">
        <v>37175047.800000004</v>
      </c>
      <c r="G51" s="24"/>
      <c r="H51" s="23">
        <v>6853304</v>
      </c>
      <c r="I51" s="23">
        <v>9711221</v>
      </c>
      <c r="J51" s="24"/>
      <c r="K51" s="24">
        <v>11469230</v>
      </c>
      <c r="L51" s="24">
        <v>21330201.999999978</v>
      </c>
    </row>
    <row r="52" spans="1:12">
      <c r="A52" s="17" t="s">
        <v>59</v>
      </c>
      <c r="B52" s="18">
        <v>-41333343.200000003</v>
      </c>
      <c r="C52" s="18">
        <v>-71711100.299999997</v>
      </c>
      <c r="D52" s="19"/>
      <c r="E52" s="19">
        <v>-13557496.600000001</v>
      </c>
      <c r="F52" s="19">
        <v>-31853306.299999997</v>
      </c>
      <c r="G52" s="19"/>
      <c r="H52" s="18">
        <v>-13481697</v>
      </c>
      <c r="I52" s="18">
        <v>-16220433</v>
      </c>
      <c r="J52" s="19"/>
      <c r="K52" s="19">
        <v>-14294149.600000001</v>
      </c>
      <c r="L52" s="19">
        <v>-23637361</v>
      </c>
    </row>
    <row r="53" spans="1:12">
      <c r="A53" s="20" t="s">
        <v>60</v>
      </c>
      <c r="B53" s="21">
        <v>11214062.700000003</v>
      </c>
      <c r="C53" s="21">
        <v>14325762.699999996</v>
      </c>
      <c r="D53" s="22"/>
      <c r="E53" s="22">
        <v>1690255.2</v>
      </c>
      <c r="F53" s="22">
        <v>2370911.4000000027</v>
      </c>
      <c r="G53" s="22"/>
      <c r="H53" s="21">
        <v>5496554</v>
      </c>
      <c r="I53" s="21">
        <v>5379478</v>
      </c>
      <c r="J53" s="22"/>
      <c r="K53" s="22">
        <v>4027253.5000000037</v>
      </c>
      <c r="L53" s="22">
        <v>6575373.2999999933</v>
      </c>
    </row>
    <row r="54" spans="1:12">
      <c r="A54" s="16" t="s">
        <v>61</v>
      </c>
      <c r="B54" s="23">
        <v>2891116.1000000034</v>
      </c>
      <c r="C54" s="23">
        <v>10831133.199999966</v>
      </c>
      <c r="D54" s="24"/>
      <c r="E54" s="24">
        <v>2820621.1999999993</v>
      </c>
      <c r="F54" s="24">
        <v>7692652.9000000097</v>
      </c>
      <c r="G54" s="24"/>
      <c r="H54" s="23">
        <v>-1131839</v>
      </c>
      <c r="I54" s="23">
        <v>-1129734</v>
      </c>
      <c r="J54" s="24"/>
      <c r="K54" s="24">
        <v>1202333.9000000041</v>
      </c>
      <c r="L54" s="24">
        <v>4268214.299999956</v>
      </c>
    </row>
  </sheetData>
  <mergeCells count="8">
    <mergeCell ref="B3:C3"/>
    <mergeCell ref="E3:F3"/>
    <mergeCell ref="H3:I3"/>
    <mergeCell ref="K3:L3"/>
    <mergeCell ref="B4:C4"/>
    <mergeCell ref="E4:F4"/>
    <mergeCell ref="H4:I4"/>
    <mergeCell ref="K4:L4"/>
  </mergeCells>
  <hyperlinks>
    <hyperlink ref="A1" location="Efnisyfirlit!A1" display="Efnisyfirlit" xr:uid="{E2363BDB-C36B-4B42-8074-7B13901B2B4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AC04-BE18-42C7-ADF1-F54E2F861185}">
  <dimension ref="A1:Q518"/>
  <sheetViews>
    <sheetView workbookViewId="0">
      <selection activeCell="D1" sqref="D1"/>
    </sheetView>
  </sheetViews>
  <sheetFormatPr defaultRowHeight="14.4"/>
  <cols>
    <col min="1" max="1" width="1" customWidth="1"/>
    <col min="2" max="2" width="0" hidden="1" customWidth="1"/>
    <col min="3" max="3" width="1.44140625" customWidth="1"/>
    <col min="4" max="4" width="30.6640625" customWidth="1"/>
    <col min="5" max="6" width="0" hidden="1" customWidth="1"/>
    <col min="7" max="7" width="11.109375" customWidth="1"/>
    <col min="8" max="8" width="10.33203125" customWidth="1"/>
    <col min="9" max="9" width="4.6640625" customWidth="1"/>
    <col min="10" max="10" width="5.44140625" customWidth="1"/>
    <col min="11" max="11" width="6.88671875" customWidth="1"/>
    <col min="12" max="12" width="7.33203125" customWidth="1"/>
    <col min="13" max="13" width="8.6640625" customWidth="1"/>
    <col min="14" max="14" width="7.44140625" customWidth="1"/>
    <col min="15" max="15" width="7" customWidth="1"/>
    <col min="16" max="16" width="7.44140625" customWidth="1"/>
    <col min="17" max="17" width="8.44140625" customWidth="1"/>
  </cols>
  <sheetData>
    <row r="1" spans="1:17">
      <c r="D1" s="298" t="s">
        <v>1290</v>
      </c>
    </row>
    <row r="2" spans="1:17" ht="15.6">
      <c r="A2" s="220" t="s">
        <v>1009</v>
      </c>
    </row>
    <row r="4" spans="1:17">
      <c r="D4" s="270"/>
      <c r="E4" s="270"/>
      <c r="F4" s="270"/>
      <c r="I4" s="321" t="s">
        <v>1010</v>
      </c>
      <c r="J4" s="322"/>
      <c r="K4" s="322"/>
      <c r="L4" s="322"/>
      <c r="M4" s="323"/>
      <c r="N4" s="324" t="s">
        <v>1011</v>
      </c>
      <c r="O4" s="325"/>
      <c r="P4" s="325"/>
      <c r="Q4" s="326"/>
    </row>
    <row r="5" spans="1:17">
      <c r="D5" s="271"/>
      <c r="E5" s="59"/>
      <c r="F5" s="59"/>
      <c r="G5" s="272"/>
      <c r="H5" s="272"/>
      <c r="I5" s="273"/>
      <c r="J5" s="273"/>
      <c r="K5" s="274" t="s">
        <v>1012</v>
      </c>
      <c r="L5" s="273"/>
      <c r="M5" s="274" t="s">
        <v>1013</v>
      </c>
      <c r="N5" s="275" t="s">
        <v>1014</v>
      </c>
      <c r="O5" s="275" t="s">
        <v>17</v>
      </c>
      <c r="P5" s="275" t="s">
        <v>1015</v>
      </c>
      <c r="Q5" s="276"/>
    </row>
    <row r="6" spans="1:17">
      <c r="D6" s="277"/>
      <c r="E6" s="59"/>
      <c r="F6" s="59"/>
      <c r="G6" s="278" t="s">
        <v>34</v>
      </c>
      <c r="H6" s="279" t="s">
        <v>29</v>
      </c>
      <c r="I6" s="280">
        <v>4</v>
      </c>
      <c r="J6" s="280" t="s">
        <v>1016</v>
      </c>
      <c r="K6" s="280" t="s">
        <v>1017</v>
      </c>
      <c r="L6" s="280" t="s">
        <v>1018</v>
      </c>
      <c r="M6" s="280" t="s">
        <v>314</v>
      </c>
      <c r="N6" s="281" t="s">
        <v>1019</v>
      </c>
      <c r="O6" s="281" t="s">
        <v>1020</v>
      </c>
      <c r="P6" s="281" t="s">
        <v>1021</v>
      </c>
      <c r="Q6" s="281" t="s">
        <v>1022</v>
      </c>
    </row>
    <row r="7" spans="1:17">
      <c r="D7" s="282" t="s">
        <v>1023</v>
      </c>
      <c r="E7" s="59" t="s">
        <v>30</v>
      </c>
      <c r="F7" t="s">
        <v>686</v>
      </c>
      <c r="G7" s="283" t="s">
        <v>438</v>
      </c>
      <c r="H7" s="283" t="s">
        <v>438</v>
      </c>
      <c r="I7" s="284" t="s">
        <v>1024</v>
      </c>
      <c r="J7" s="285" t="s">
        <v>1024</v>
      </c>
      <c r="K7" s="285" t="s">
        <v>1025</v>
      </c>
      <c r="L7" s="285" t="s">
        <v>1026</v>
      </c>
      <c r="M7" s="284" t="s">
        <v>1026</v>
      </c>
      <c r="N7" s="286" t="s">
        <v>1027</v>
      </c>
      <c r="O7" s="286" t="s">
        <v>1028</v>
      </c>
      <c r="P7" s="286" t="s">
        <v>1029</v>
      </c>
      <c r="Q7" s="286" t="s">
        <v>1030</v>
      </c>
    </row>
    <row r="8" spans="1:17" ht="6" customHeight="1">
      <c r="A8" s="129"/>
      <c r="B8" s="129"/>
      <c r="C8" s="129"/>
      <c r="D8" s="287"/>
      <c r="E8" s="231"/>
      <c r="F8" s="231"/>
      <c r="G8" s="231"/>
      <c r="H8" s="231"/>
      <c r="I8" s="231"/>
      <c r="J8" s="231"/>
      <c r="K8" s="231"/>
      <c r="L8" s="231"/>
      <c r="M8" s="232"/>
      <c r="N8" s="232"/>
      <c r="O8" s="232"/>
      <c r="P8" s="232"/>
      <c r="Q8" s="288"/>
    </row>
    <row r="9" spans="1:17">
      <c r="A9" s="289" t="s">
        <v>691</v>
      </c>
      <c r="B9" s="289"/>
      <c r="C9" s="289"/>
      <c r="D9" s="290"/>
      <c r="E9" s="291"/>
      <c r="F9" s="291"/>
      <c r="G9" s="291"/>
      <c r="H9" s="291"/>
      <c r="I9" s="291"/>
      <c r="J9" s="291"/>
      <c r="K9" s="291"/>
      <c r="L9" s="291"/>
      <c r="M9" s="292"/>
      <c r="N9" s="292"/>
      <c r="O9" s="292"/>
      <c r="P9" s="292"/>
      <c r="Q9" s="292"/>
    </row>
    <row r="10" spans="1:17">
      <c r="A10" s="238"/>
      <c r="B10" s="238" t="s">
        <v>488</v>
      </c>
      <c r="C10" s="290" t="s">
        <v>315</v>
      </c>
      <c r="D10" s="290"/>
      <c r="E10" s="240"/>
      <c r="F10" s="240"/>
      <c r="G10" s="240"/>
      <c r="H10" s="240"/>
      <c r="I10" s="240"/>
      <c r="J10" s="240"/>
      <c r="K10" s="240"/>
      <c r="L10" s="240"/>
      <c r="M10" s="241"/>
      <c r="N10" s="241"/>
      <c r="O10" s="241"/>
      <c r="P10" s="241"/>
      <c r="Q10" s="241"/>
    </row>
    <row r="11" spans="1:17">
      <c r="A11" s="238"/>
      <c r="B11" s="238"/>
      <c r="C11" s="238"/>
      <c r="D11" s="242" t="s">
        <v>1031</v>
      </c>
      <c r="E11" s="244">
        <v>183500</v>
      </c>
      <c r="F11" s="244">
        <v>54284</v>
      </c>
      <c r="G11" s="244">
        <v>237784</v>
      </c>
      <c r="H11" s="244">
        <v>25740</v>
      </c>
      <c r="I11" s="244">
        <v>0</v>
      </c>
      <c r="J11" s="244">
        <v>3</v>
      </c>
      <c r="K11" s="244">
        <v>94</v>
      </c>
      <c r="L11" s="244">
        <v>97</v>
      </c>
      <c r="M11" s="245">
        <v>101.75</v>
      </c>
      <c r="N11" s="245">
        <v>6.9000000953674316</v>
      </c>
      <c r="O11" s="245">
        <v>3</v>
      </c>
      <c r="P11" s="245">
        <v>16.600000381469727</v>
      </c>
      <c r="Q11" s="245">
        <v>26.500000476837158</v>
      </c>
    </row>
    <row r="12" spans="1:17">
      <c r="A12" s="238"/>
      <c r="B12" s="238"/>
      <c r="C12" s="238"/>
      <c r="D12" s="238" t="s">
        <v>1032</v>
      </c>
      <c r="E12" s="240">
        <v>169712</v>
      </c>
      <c r="F12" s="240">
        <v>56179</v>
      </c>
      <c r="G12" s="240">
        <v>225891</v>
      </c>
      <c r="H12" s="240">
        <v>22572</v>
      </c>
      <c r="I12" s="240">
        <v>0</v>
      </c>
      <c r="J12" s="240">
        <v>2</v>
      </c>
      <c r="K12" s="240">
        <v>82</v>
      </c>
      <c r="L12" s="240">
        <v>84</v>
      </c>
      <c r="M12" s="241">
        <v>88</v>
      </c>
      <c r="N12" s="241">
        <v>9.5200004577636719</v>
      </c>
      <c r="O12" s="241">
        <v>4.4000000953674316</v>
      </c>
      <c r="P12" s="241">
        <v>6.3499999046325684</v>
      </c>
      <c r="Q12" s="241">
        <v>20.270000457763672</v>
      </c>
    </row>
    <row r="13" spans="1:17">
      <c r="A13" s="238"/>
      <c r="B13" s="238"/>
      <c r="C13" s="238"/>
      <c r="D13" s="242" t="s">
        <v>1033</v>
      </c>
      <c r="E13" s="244">
        <v>104712</v>
      </c>
      <c r="F13" s="244">
        <v>38493</v>
      </c>
      <c r="G13" s="244">
        <v>143205</v>
      </c>
      <c r="H13" s="244">
        <v>15688</v>
      </c>
      <c r="I13" s="244">
        <v>0</v>
      </c>
      <c r="J13" s="244">
        <v>0</v>
      </c>
      <c r="K13" s="244">
        <v>60</v>
      </c>
      <c r="L13" s="244">
        <v>60</v>
      </c>
      <c r="M13" s="245">
        <v>62.625</v>
      </c>
      <c r="N13" s="245">
        <v>4</v>
      </c>
      <c r="O13" s="245">
        <v>3.2999999523162842</v>
      </c>
      <c r="P13" s="245">
        <v>6.9499998092651367</v>
      </c>
      <c r="Q13" s="245">
        <v>14.249999761581421</v>
      </c>
    </row>
    <row r="14" spans="1:17">
      <c r="A14" s="238"/>
      <c r="B14" s="238"/>
      <c r="C14" s="238"/>
      <c r="D14" s="238" t="s">
        <v>1034</v>
      </c>
      <c r="E14" s="240">
        <v>122945</v>
      </c>
      <c r="F14" s="240">
        <v>34966</v>
      </c>
      <c r="G14" s="240">
        <v>157911</v>
      </c>
      <c r="H14" s="240">
        <v>22080</v>
      </c>
      <c r="I14" s="240">
        <v>0</v>
      </c>
      <c r="J14" s="240">
        <v>0</v>
      </c>
      <c r="K14" s="240">
        <v>56</v>
      </c>
      <c r="L14" s="240">
        <v>56</v>
      </c>
      <c r="M14" s="241">
        <v>58.75</v>
      </c>
      <c r="N14" s="241">
        <v>3.2300000190734863</v>
      </c>
      <c r="O14" s="241">
        <v>0.25</v>
      </c>
      <c r="P14" s="241">
        <v>12.939999580383301</v>
      </c>
      <c r="Q14" s="241">
        <v>16.419999599456787</v>
      </c>
    </row>
    <row r="15" spans="1:17">
      <c r="A15" s="238"/>
      <c r="B15" s="238"/>
      <c r="C15" s="238"/>
      <c r="D15" s="242" t="s">
        <v>1035</v>
      </c>
      <c r="E15" s="244">
        <v>87265</v>
      </c>
      <c r="F15" s="244">
        <v>24967</v>
      </c>
      <c r="G15" s="244">
        <v>112232</v>
      </c>
      <c r="H15" s="244">
        <v>11094</v>
      </c>
      <c r="I15" s="244">
        <v>0</v>
      </c>
      <c r="J15" s="244">
        <v>1</v>
      </c>
      <c r="K15" s="244">
        <v>46</v>
      </c>
      <c r="L15" s="244">
        <v>47</v>
      </c>
      <c r="M15" s="245">
        <v>48.875</v>
      </c>
      <c r="N15" s="245">
        <v>3</v>
      </c>
      <c r="O15" s="245">
        <v>1</v>
      </c>
      <c r="P15" s="245">
        <v>7.4000000953674316</v>
      </c>
      <c r="Q15" s="245">
        <v>11.400000095367432</v>
      </c>
    </row>
    <row r="16" spans="1:17">
      <c r="A16" s="238"/>
      <c r="B16" s="238"/>
      <c r="C16" s="238"/>
      <c r="D16" s="238" t="s">
        <v>1036</v>
      </c>
      <c r="E16" s="240">
        <v>217453</v>
      </c>
      <c r="F16" s="240">
        <v>51223</v>
      </c>
      <c r="G16" s="240">
        <v>268676</v>
      </c>
      <c r="H16" s="240">
        <v>27524</v>
      </c>
      <c r="I16" s="240">
        <v>0</v>
      </c>
      <c r="J16" s="240">
        <v>0</v>
      </c>
      <c r="K16" s="240">
        <v>104</v>
      </c>
      <c r="L16" s="240">
        <v>104</v>
      </c>
      <c r="M16" s="241">
        <v>109.25</v>
      </c>
      <c r="N16" s="241">
        <v>4</v>
      </c>
      <c r="O16" s="241">
        <v>9.4600000381469727</v>
      </c>
      <c r="P16" s="241">
        <v>16.450000762939453</v>
      </c>
      <c r="Q16" s="241">
        <v>29.910000801086426</v>
      </c>
    </row>
    <row r="17" spans="1:17">
      <c r="A17" s="238"/>
      <c r="B17" s="238"/>
      <c r="C17" s="238"/>
      <c r="D17" s="242" t="s">
        <v>1037</v>
      </c>
      <c r="E17" s="244">
        <v>244189</v>
      </c>
      <c r="F17" s="244">
        <v>62018</v>
      </c>
      <c r="G17" s="244">
        <v>306207</v>
      </c>
      <c r="H17" s="244">
        <v>30859</v>
      </c>
      <c r="I17" s="244">
        <v>0</v>
      </c>
      <c r="J17" s="244">
        <v>2</v>
      </c>
      <c r="K17" s="244">
        <v>114</v>
      </c>
      <c r="L17" s="244">
        <v>116</v>
      </c>
      <c r="M17" s="245">
        <v>119.25</v>
      </c>
      <c r="N17" s="245">
        <v>9.25</v>
      </c>
      <c r="O17" s="245">
        <v>5.2199997901916504</v>
      </c>
      <c r="P17" s="245">
        <v>15.25</v>
      </c>
      <c r="Q17" s="245">
        <v>29.71999979019165</v>
      </c>
    </row>
    <row r="18" spans="1:17">
      <c r="A18" s="238"/>
      <c r="B18" s="238"/>
      <c r="C18" s="238"/>
      <c r="D18" s="238" t="s">
        <v>1038</v>
      </c>
      <c r="E18" s="240">
        <v>116900</v>
      </c>
      <c r="F18" s="240">
        <v>38633</v>
      </c>
      <c r="G18" s="240">
        <v>155533</v>
      </c>
      <c r="H18" s="240">
        <v>16664</v>
      </c>
      <c r="I18" s="240">
        <v>0</v>
      </c>
      <c r="J18" s="240">
        <v>1</v>
      </c>
      <c r="K18" s="240">
        <v>52</v>
      </c>
      <c r="L18" s="240">
        <v>53</v>
      </c>
      <c r="M18" s="241">
        <v>55.25</v>
      </c>
      <c r="N18" s="241">
        <v>4.5999999046325684</v>
      </c>
      <c r="O18" s="241">
        <v>1.4900000095367432</v>
      </c>
      <c r="P18" s="241">
        <v>10.630000114440918</v>
      </c>
      <c r="Q18" s="241">
        <v>16.720000028610229</v>
      </c>
    </row>
    <row r="19" spans="1:17">
      <c r="A19" s="238"/>
      <c r="B19" s="238"/>
      <c r="C19" s="238"/>
      <c r="D19" s="242" t="s">
        <v>1039</v>
      </c>
      <c r="E19" s="244">
        <v>242126</v>
      </c>
      <c r="F19" s="244">
        <v>63047</v>
      </c>
      <c r="G19" s="244">
        <v>305173</v>
      </c>
      <c r="H19" s="244">
        <v>29328</v>
      </c>
      <c r="I19" s="244">
        <v>0</v>
      </c>
      <c r="J19" s="244">
        <v>8</v>
      </c>
      <c r="K19" s="244">
        <v>110</v>
      </c>
      <c r="L19" s="244">
        <v>118</v>
      </c>
      <c r="M19" s="245">
        <v>121</v>
      </c>
      <c r="N19" s="245">
        <v>4.4000000953674316</v>
      </c>
      <c r="O19" s="245">
        <v>5.5</v>
      </c>
      <c r="P19" s="245">
        <v>21.809999465942383</v>
      </c>
      <c r="Q19" s="245">
        <v>31.709999561309814</v>
      </c>
    </row>
    <row r="20" spans="1:17">
      <c r="A20" s="238"/>
      <c r="B20" s="238"/>
      <c r="C20" s="238"/>
      <c r="D20" s="238" t="s">
        <v>1040</v>
      </c>
      <c r="E20" s="240">
        <v>111512</v>
      </c>
      <c r="F20" s="240">
        <v>23977</v>
      </c>
      <c r="G20" s="240">
        <v>135489</v>
      </c>
      <c r="H20" s="240">
        <v>11976</v>
      </c>
      <c r="I20" s="240">
        <v>0</v>
      </c>
      <c r="J20" s="240">
        <v>1</v>
      </c>
      <c r="K20" s="240">
        <v>45</v>
      </c>
      <c r="L20" s="240">
        <v>46</v>
      </c>
      <c r="M20" s="241">
        <v>47.5</v>
      </c>
      <c r="N20" s="241">
        <v>6.5500001907348633</v>
      </c>
      <c r="O20" s="241">
        <v>2.9500000476837158</v>
      </c>
      <c r="P20" s="241">
        <v>4.9000000953674316</v>
      </c>
      <c r="Q20" s="241">
        <v>14.400000333786011</v>
      </c>
    </row>
    <row r="21" spans="1:17">
      <c r="A21" s="238"/>
      <c r="B21" s="238"/>
      <c r="C21" s="238"/>
      <c r="D21" s="242" t="s">
        <v>1041</v>
      </c>
      <c r="E21" s="244">
        <v>126410</v>
      </c>
      <c r="F21" s="244">
        <v>33602</v>
      </c>
      <c r="G21" s="244">
        <v>160012</v>
      </c>
      <c r="H21" s="244">
        <v>20860</v>
      </c>
      <c r="I21" s="244">
        <v>0</v>
      </c>
      <c r="J21" s="244">
        <v>0</v>
      </c>
      <c r="K21" s="244">
        <v>66</v>
      </c>
      <c r="L21" s="244">
        <v>66</v>
      </c>
      <c r="M21" s="245">
        <v>70.125</v>
      </c>
      <c r="N21" s="245">
        <v>7.2300000190734863</v>
      </c>
      <c r="O21" s="245">
        <v>2.6600000858306885</v>
      </c>
      <c r="P21" s="245">
        <v>6.9499998092651367</v>
      </c>
      <c r="Q21" s="245">
        <v>16.839999914169312</v>
      </c>
    </row>
    <row r="22" spans="1:17">
      <c r="A22" s="238"/>
      <c r="B22" s="238"/>
      <c r="C22" s="238"/>
      <c r="D22" s="238" t="s">
        <v>1042</v>
      </c>
      <c r="E22" s="240">
        <v>156284</v>
      </c>
      <c r="F22" s="240">
        <v>61159</v>
      </c>
      <c r="G22" s="240">
        <v>217443</v>
      </c>
      <c r="H22" s="240">
        <v>28339</v>
      </c>
      <c r="I22" s="240">
        <v>0</v>
      </c>
      <c r="J22" s="240">
        <v>3</v>
      </c>
      <c r="K22" s="240">
        <v>89</v>
      </c>
      <c r="L22" s="240">
        <v>92</v>
      </c>
      <c r="M22" s="241">
        <v>94.625</v>
      </c>
      <c r="N22" s="241">
        <v>6.25</v>
      </c>
      <c r="O22" s="241">
        <v>8.1000003814697266</v>
      </c>
      <c r="P22" s="241">
        <v>13.819999694824219</v>
      </c>
      <c r="Q22" s="241">
        <v>28.170000076293945</v>
      </c>
    </row>
    <row r="23" spans="1:17">
      <c r="A23" s="238"/>
      <c r="B23" s="238"/>
      <c r="C23" s="238"/>
      <c r="D23" s="242" t="s">
        <v>1043</v>
      </c>
      <c r="E23" s="244">
        <v>211083</v>
      </c>
      <c r="F23" s="244">
        <v>51689</v>
      </c>
      <c r="G23" s="244">
        <v>262772</v>
      </c>
      <c r="H23" s="244">
        <v>34813</v>
      </c>
      <c r="I23" s="244">
        <v>0</v>
      </c>
      <c r="J23" s="244">
        <v>2</v>
      </c>
      <c r="K23" s="244">
        <v>102</v>
      </c>
      <c r="L23" s="244">
        <v>104</v>
      </c>
      <c r="M23" s="245">
        <v>105.25</v>
      </c>
      <c r="N23" s="245">
        <v>6</v>
      </c>
      <c r="O23" s="245">
        <v>4.5</v>
      </c>
      <c r="P23" s="245">
        <v>22.309999465942383</v>
      </c>
      <c r="Q23" s="245">
        <v>32.809999465942383</v>
      </c>
    </row>
    <row r="24" spans="1:17">
      <c r="A24" s="238"/>
      <c r="B24" s="238"/>
      <c r="C24" s="238"/>
      <c r="D24" s="238" t="s">
        <v>1044</v>
      </c>
      <c r="E24" s="240">
        <v>117497</v>
      </c>
      <c r="F24" s="240">
        <v>48067</v>
      </c>
      <c r="G24" s="240">
        <v>165564</v>
      </c>
      <c r="H24" s="240">
        <v>16893</v>
      </c>
      <c r="I24" s="240">
        <v>0</v>
      </c>
      <c r="J24" s="240">
        <v>1</v>
      </c>
      <c r="K24" s="240">
        <v>65</v>
      </c>
      <c r="L24" s="240">
        <v>66</v>
      </c>
      <c r="M24" s="241">
        <v>69</v>
      </c>
      <c r="N24" s="241">
        <v>4</v>
      </c>
      <c r="O24" s="241">
        <v>5</v>
      </c>
      <c r="P24" s="241">
        <v>9.4300003051757813</v>
      </c>
      <c r="Q24" s="241">
        <v>18.430000305175781</v>
      </c>
    </row>
    <row r="25" spans="1:17">
      <c r="A25" s="238"/>
      <c r="B25" s="238"/>
      <c r="C25" s="238"/>
      <c r="D25" s="242" t="s">
        <v>1045</v>
      </c>
      <c r="E25" s="244">
        <v>153646</v>
      </c>
      <c r="F25" s="244">
        <v>40632</v>
      </c>
      <c r="G25" s="244">
        <v>194278</v>
      </c>
      <c r="H25" s="244">
        <v>20371</v>
      </c>
      <c r="I25" s="244">
        <v>0</v>
      </c>
      <c r="J25" s="244">
        <v>0</v>
      </c>
      <c r="K25" s="244">
        <v>76</v>
      </c>
      <c r="L25" s="244">
        <v>76</v>
      </c>
      <c r="M25" s="245">
        <v>80</v>
      </c>
      <c r="N25" s="245">
        <v>10.020000457763672</v>
      </c>
      <c r="O25" s="245">
        <v>3.6500000953674316</v>
      </c>
      <c r="P25" s="245">
        <v>8.0399999618530273</v>
      </c>
      <c r="Q25" s="245">
        <v>21.710000514984131</v>
      </c>
    </row>
    <row r="26" spans="1:17">
      <c r="A26" s="238"/>
      <c r="B26" s="238"/>
      <c r="C26" s="238"/>
      <c r="D26" s="238" t="s">
        <v>1046</v>
      </c>
      <c r="E26" s="240">
        <v>224292</v>
      </c>
      <c r="F26" s="240">
        <v>52674</v>
      </c>
      <c r="G26" s="240">
        <v>276966</v>
      </c>
      <c r="H26" s="240">
        <v>31810</v>
      </c>
      <c r="I26" s="240">
        <v>0</v>
      </c>
      <c r="J26" s="240">
        <v>2</v>
      </c>
      <c r="K26" s="240">
        <v>115</v>
      </c>
      <c r="L26" s="240">
        <v>117</v>
      </c>
      <c r="M26" s="241">
        <v>123</v>
      </c>
      <c r="N26" s="241">
        <v>8.6999998092651367</v>
      </c>
      <c r="O26" s="241">
        <v>8.380000114440918</v>
      </c>
      <c r="P26" s="241">
        <v>15.779999732971191</v>
      </c>
      <c r="Q26" s="241">
        <v>32.859999656677246</v>
      </c>
    </row>
    <row r="27" spans="1:17">
      <c r="A27" s="238"/>
      <c r="B27" s="238"/>
      <c r="C27" s="238"/>
      <c r="D27" s="242" t="s">
        <v>1047</v>
      </c>
      <c r="E27" s="244">
        <v>89831</v>
      </c>
      <c r="F27" s="244">
        <v>26076</v>
      </c>
      <c r="G27" s="244">
        <v>115907</v>
      </c>
      <c r="H27" s="244">
        <v>12338</v>
      </c>
      <c r="I27" s="244">
        <v>0</v>
      </c>
      <c r="J27" s="244">
        <v>0</v>
      </c>
      <c r="K27" s="244">
        <v>50</v>
      </c>
      <c r="L27" s="244">
        <v>50</v>
      </c>
      <c r="M27" s="245">
        <v>51.875</v>
      </c>
      <c r="N27" s="245">
        <v>4.369999885559082</v>
      </c>
      <c r="O27" s="245">
        <v>1.9299999475479126</v>
      </c>
      <c r="P27" s="245">
        <v>5.3400001525878906</v>
      </c>
      <c r="Q27" s="245">
        <v>11.639999985694885</v>
      </c>
    </row>
    <row r="28" spans="1:17">
      <c r="A28" s="238"/>
      <c r="B28" s="238"/>
      <c r="C28" s="238"/>
      <c r="D28" s="238" t="s">
        <v>1048</v>
      </c>
      <c r="E28" s="240">
        <v>202120</v>
      </c>
      <c r="F28" s="240">
        <v>55430</v>
      </c>
      <c r="G28" s="240">
        <v>257550</v>
      </c>
      <c r="H28" s="240">
        <v>28349</v>
      </c>
      <c r="I28" s="240">
        <v>0</v>
      </c>
      <c r="J28" s="240">
        <v>4</v>
      </c>
      <c r="K28" s="240">
        <v>106</v>
      </c>
      <c r="L28" s="240">
        <v>110</v>
      </c>
      <c r="M28" s="241">
        <v>112.875</v>
      </c>
      <c r="N28" s="241">
        <v>2.7799999713897705</v>
      </c>
      <c r="O28" s="241">
        <v>8.369999885559082</v>
      </c>
      <c r="P28" s="241">
        <v>16.399999618530273</v>
      </c>
      <c r="Q28" s="241">
        <v>27.549999475479126</v>
      </c>
    </row>
    <row r="29" spans="1:17">
      <c r="A29" s="238"/>
      <c r="B29" s="238"/>
      <c r="C29" s="238"/>
      <c r="D29" s="242" t="s">
        <v>1049</v>
      </c>
      <c r="E29" s="244">
        <v>143745</v>
      </c>
      <c r="F29" s="244">
        <v>52094</v>
      </c>
      <c r="G29" s="244">
        <v>195839</v>
      </c>
      <c r="H29" s="244">
        <v>19827</v>
      </c>
      <c r="I29" s="244">
        <v>0</v>
      </c>
      <c r="J29" s="244">
        <v>1</v>
      </c>
      <c r="K29" s="244">
        <v>64</v>
      </c>
      <c r="L29" s="244">
        <v>65</v>
      </c>
      <c r="M29" s="245">
        <v>66.875</v>
      </c>
      <c r="N29" s="245">
        <v>2</v>
      </c>
      <c r="O29" s="245">
        <v>6</v>
      </c>
      <c r="P29" s="245">
        <v>12.5</v>
      </c>
      <c r="Q29" s="245">
        <v>20.5</v>
      </c>
    </row>
    <row r="30" spans="1:17">
      <c r="A30" s="238"/>
      <c r="B30" s="238"/>
      <c r="C30" s="238"/>
      <c r="D30" s="238" t="s">
        <v>1050</v>
      </c>
      <c r="E30" s="240">
        <v>129133</v>
      </c>
      <c r="F30" s="240">
        <v>42208</v>
      </c>
      <c r="G30" s="240">
        <v>171341</v>
      </c>
      <c r="H30" s="240">
        <v>19252</v>
      </c>
      <c r="I30" s="240">
        <v>0</v>
      </c>
      <c r="J30" s="240">
        <v>3</v>
      </c>
      <c r="K30" s="240">
        <v>70</v>
      </c>
      <c r="L30" s="240">
        <v>73</v>
      </c>
      <c r="M30" s="241">
        <v>76.625</v>
      </c>
      <c r="N30" s="241">
        <v>4</v>
      </c>
      <c r="O30" s="241">
        <v>2</v>
      </c>
      <c r="P30" s="241">
        <v>11.909999847412109</v>
      </c>
      <c r="Q30" s="241">
        <v>17.909999847412109</v>
      </c>
    </row>
    <row r="31" spans="1:17">
      <c r="A31" s="238"/>
      <c r="B31" s="238"/>
      <c r="C31" s="238"/>
      <c r="D31" s="242" t="s">
        <v>1051</v>
      </c>
      <c r="E31" s="244">
        <v>172250</v>
      </c>
      <c r="F31" s="244">
        <v>42131</v>
      </c>
      <c r="G31" s="244">
        <v>214381</v>
      </c>
      <c r="H31" s="244">
        <v>22676</v>
      </c>
      <c r="I31" s="244">
        <v>0</v>
      </c>
      <c r="J31" s="244">
        <v>0</v>
      </c>
      <c r="K31" s="244">
        <v>76</v>
      </c>
      <c r="L31" s="244">
        <v>76</v>
      </c>
      <c r="M31" s="245">
        <v>79.125</v>
      </c>
      <c r="N31" s="245">
        <v>2</v>
      </c>
      <c r="O31" s="245">
        <v>6.9800000190734863</v>
      </c>
      <c r="P31" s="245">
        <v>13.100000381469727</v>
      </c>
      <c r="Q31" s="245">
        <v>22.080000400543213</v>
      </c>
    </row>
    <row r="32" spans="1:17">
      <c r="A32" s="238"/>
      <c r="B32" s="238"/>
      <c r="C32" s="238"/>
      <c r="D32" s="238" t="s">
        <v>1052</v>
      </c>
      <c r="E32" s="240">
        <v>181947</v>
      </c>
      <c r="F32" s="240">
        <v>48731</v>
      </c>
      <c r="G32" s="240">
        <v>230678</v>
      </c>
      <c r="H32" s="240">
        <v>25497</v>
      </c>
      <c r="I32" s="240">
        <v>0</v>
      </c>
      <c r="J32" s="240">
        <v>3</v>
      </c>
      <c r="K32" s="240">
        <v>90</v>
      </c>
      <c r="L32" s="240">
        <v>93</v>
      </c>
      <c r="M32" s="241">
        <v>95.875</v>
      </c>
      <c r="N32" s="241">
        <v>6.2300000190734863</v>
      </c>
      <c r="O32" s="241">
        <v>4.940000057220459</v>
      </c>
      <c r="P32" s="241">
        <v>13</v>
      </c>
      <c r="Q32" s="241">
        <v>24.170000076293945</v>
      </c>
    </row>
    <row r="33" spans="1:17">
      <c r="A33" s="238"/>
      <c r="B33" s="238"/>
      <c r="C33" s="238"/>
      <c r="D33" s="242" t="s">
        <v>1053</v>
      </c>
      <c r="E33" s="244">
        <v>167415</v>
      </c>
      <c r="F33" s="244">
        <v>36344</v>
      </c>
      <c r="G33" s="244">
        <v>203759</v>
      </c>
      <c r="H33" s="244">
        <v>24332</v>
      </c>
      <c r="I33" s="244">
        <v>0</v>
      </c>
      <c r="J33" s="244">
        <v>1</v>
      </c>
      <c r="K33" s="244">
        <v>83</v>
      </c>
      <c r="L33" s="244">
        <v>84</v>
      </c>
      <c r="M33" s="245">
        <v>87.375</v>
      </c>
      <c r="N33" s="245">
        <v>6</v>
      </c>
      <c r="O33" s="245">
        <v>5.630000114440918</v>
      </c>
      <c r="P33" s="245">
        <v>6</v>
      </c>
      <c r="Q33" s="245">
        <v>17.630000114440918</v>
      </c>
    </row>
    <row r="34" spans="1:17">
      <c r="A34" s="238"/>
      <c r="B34" s="238"/>
      <c r="C34" s="238"/>
      <c r="D34" s="238" t="s">
        <v>1054</v>
      </c>
      <c r="E34" s="240">
        <v>240791</v>
      </c>
      <c r="F34" s="240">
        <v>62127</v>
      </c>
      <c r="G34" s="240">
        <v>302918</v>
      </c>
      <c r="H34" s="240">
        <v>35761</v>
      </c>
      <c r="I34" s="240">
        <v>0</v>
      </c>
      <c r="J34" s="240">
        <v>0</v>
      </c>
      <c r="K34" s="240">
        <v>127</v>
      </c>
      <c r="L34" s="240">
        <v>127</v>
      </c>
      <c r="M34" s="241">
        <v>134.5</v>
      </c>
      <c r="N34" s="241">
        <v>8</v>
      </c>
      <c r="O34" s="241">
        <v>11.729999542236328</v>
      </c>
      <c r="P34" s="241">
        <v>15.680000305175781</v>
      </c>
      <c r="Q34" s="241">
        <v>35.409999847412109</v>
      </c>
    </row>
    <row r="35" spans="1:17">
      <c r="A35" s="238"/>
      <c r="B35" s="238"/>
      <c r="C35" s="238"/>
      <c r="D35" s="242" t="s">
        <v>1055</v>
      </c>
      <c r="E35" s="244">
        <v>155787</v>
      </c>
      <c r="F35" s="244">
        <v>36390</v>
      </c>
      <c r="G35" s="244">
        <v>192177</v>
      </c>
      <c r="H35" s="244">
        <v>18947</v>
      </c>
      <c r="I35" s="244">
        <v>0</v>
      </c>
      <c r="J35" s="244">
        <v>4</v>
      </c>
      <c r="K35" s="244">
        <v>70</v>
      </c>
      <c r="L35" s="244">
        <v>74</v>
      </c>
      <c r="M35" s="245">
        <v>76.5</v>
      </c>
      <c r="N35" s="245">
        <v>4.3000001907348633</v>
      </c>
      <c r="O35" s="245">
        <v>9.1000003814697266</v>
      </c>
      <c r="P35" s="245">
        <v>8.619999885559082</v>
      </c>
      <c r="Q35" s="245">
        <v>22.020000457763672</v>
      </c>
    </row>
    <row r="36" spans="1:17">
      <c r="A36" s="238"/>
      <c r="B36" s="238"/>
      <c r="C36" s="238"/>
      <c r="D36" s="238" t="s">
        <v>1056</v>
      </c>
      <c r="E36" s="240">
        <v>206620</v>
      </c>
      <c r="F36" s="240">
        <v>63445</v>
      </c>
      <c r="G36" s="240">
        <v>270065</v>
      </c>
      <c r="H36" s="240">
        <v>27904</v>
      </c>
      <c r="I36" s="240">
        <v>0</v>
      </c>
      <c r="J36" s="240">
        <v>4</v>
      </c>
      <c r="K36" s="240">
        <v>97</v>
      </c>
      <c r="L36" s="240">
        <v>101</v>
      </c>
      <c r="M36" s="241">
        <v>104.5</v>
      </c>
      <c r="N36" s="241">
        <v>5.8000001907348633</v>
      </c>
      <c r="O36" s="241">
        <v>4</v>
      </c>
      <c r="P36" s="241">
        <v>20.469999313354492</v>
      </c>
      <c r="Q36" s="241">
        <v>30.269999504089355</v>
      </c>
    </row>
    <row r="37" spans="1:17">
      <c r="A37" s="238"/>
      <c r="B37" s="238"/>
      <c r="C37" s="238"/>
      <c r="D37" s="242" t="s">
        <v>1057</v>
      </c>
      <c r="E37" s="244">
        <v>204148</v>
      </c>
      <c r="F37" s="244">
        <v>43745</v>
      </c>
      <c r="G37" s="244">
        <v>247893</v>
      </c>
      <c r="H37" s="244">
        <v>31883</v>
      </c>
      <c r="I37" s="244">
        <v>0</v>
      </c>
      <c r="J37" s="244">
        <v>1</v>
      </c>
      <c r="K37" s="244">
        <v>119</v>
      </c>
      <c r="L37" s="244">
        <v>120</v>
      </c>
      <c r="M37" s="245">
        <v>125.625</v>
      </c>
      <c r="N37" s="245">
        <v>8.8500003814697266</v>
      </c>
      <c r="O37" s="245">
        <v>6.3000001907348633</v>
      </c>
      <c r="P37" s="245">
        <v>13.199999809265137</v>
      </c>
      <c r="Q37" s="245">
        <v>28.350000381469727</v>
      </c>
    </row>
    <row r="38" spans="1:17">
      <c r="A38" s="238"/>
      <c r="B38" s="238"/>
      <c r="C38" s="238"/>
      <c r="D38" s="238" t="s">
        <v>1058</v>
      </c>
      <c r="E38" s="240">
        <v>188902</v>
      </c>
      <c r="F38" s="240">
        <v>54627</v>
      </c>
      <c r="G38" s="240">
        <v>243529</v>
      </c>
      <c r="H38" s="240">
        <v>23131</v>
      </c>
      <c r="I38" s="240">
        <v>0</v>
      </c>
      <c r="J38" s="240">
        <v>7</v>
      </c>
      <c r="K38" s="240">
        <v>86</v>
      </c>
      <c r="L38" s="240">
        <v>93</v>
      </c>
      <c r="M38" s="241">
        <v>95.625</v>
      </c>
      <c r="N38" s="241">
        <v>4</v>
      </c>
      <c r="O38" s="241">
        <v>8.75</v>
      </c>
      <c r="P38" s="241">
        <v>16.110000610351563</v>
      </c>
      <c r="Q38" s="241">
        <v>28.860000610351563</v>
      </c>
    </row>
    <row r="39" spans="1:17">
      <c r="A39" s="238"/>
      <c r="B39" s="238"/>
      <c r="C39" s="238"/>
      <c r="D39" s="242" t="s">
        <v>1059</v>
      </c>
      <c r="E39" s="244">
        <v>109216</v>
      </c>
      <c r="F39" s="244">
        <v>31865</v>
      </c>
      <c r="G39" s="244">
        <v>141081</v>
      </c>
      <c r="H39" s="244">
        <v>12799</v>
      </c>
      <c r="I39" s="244">
        <v>0</v>
      </c>
      <c r="J39" s="244">
        <v>1</v>
      </c>
      <c r="K39" s="244">
        <v>49</v>
      </c>
      <c r="L39" s="244">
        <v>50</v>
      </c>
      <c r="M39" s="245">
        <v>51.375</v>
      </c>
      <c r="N39" s="245">
        <v>3</v>
      </c>
      <c r="O39" s="245">
        <v>5.1399998664855957</v>
      </c>
      <c r="P39" s="245">
        <v>6.880000114440918</v>
      </c>
      <c r="Q39" s="245">
        <v>15.019999980926514</v>
      </c>
    </row>
    <row r="40" spans="1:17">
      <c r="A40" s="238"/>
      <c r="B40" s="238"/>
      <c r="C40" s="238"/>
      <c r="D40" s="238" t="s">
        <v>1060</v>
      </c>
      <c r="E40" s="240">
        <v>139984</v>
      </c>
      <c r="F40" s="240">
        <v>39667</v>
      </c>
      <c r="G40" s="240">
        <v>179651</v>
      </c>
      <c r="H40" s="240">
        <v>17702</v>
      </c>
      <c r="I40" s="240">
        <v>0</v>
      </c>
      <c r="J40" s="240">
        <v>0</v>
      </c>
      <c r="K40" s="240">
        <v>66</v>
      </c>
      <c r="L40" s="240">
        <v>66</v>
      </c>
      <c r="M40" s="241">
        <v>70.125</v>
      </c>
      <c r="N40" s="241">
        <v>4</v>
      </c>
      <c r="O40" s="241">
        <v>3.6500000953674316</v>
      </c>
      <c r="P40" s="241">
        <v>9.5</v>
      </c>
      <c r="Q40" s="241">
        <v>17.150000095367432</v>
      </c>
    </row>
    <row r="41" spans="1:17">
      <c r="A41" s="238"/>
      <c r="B41" s="238"/>
      <c r="C41" s="238"/>
      <c r="D41" s="242" t="s">
        <v>1061</v>
      </c>
      <c r="E41" s="244">
        <v>139786</v>
      </c>
      <c r="F41" s="244">
        <v>49296</v>
      </c>
      <c r="G41" s="244">
        <v>189082</v>
      </c>
      <c r="H41" s="244">
        <v>20267</v>
      </c>
      <c r="I41" s="244">
        <v>0</v>
      </c>
      <c r="J41" s="244">
        <v>2</v>
      </c>
      <c r="K41" s="244">
        <v>75</v>
      </c>
      <c r="L41" s="244">
        <v>77</v>
      </c>
      <c r="M41" s="245">
        <v>81.375</v>
      </c>
      <c r="N41" s="245">
        <v>5.929999828338623</v>
      </c>
      <c r="O41" s="245">
        <v>1.75</v>
      </c>
      <c r="P41" s="245">
        <v>12.770000457763672</v>
      </c>
      <c r="Q41" s="245">
        <v>20.450000286102295</v>
      </c>
    </row>
    <row r="42" spans="1:17">
      <c r="A42" s="238"/>
      <c r="B42" s="238"/>
      <c r="C42" s="238"/>
      <c r="D42" s="238" t="s">
        <v>1062</v>
      </c>
      <c r="E42" s="240">
        <v>179865</v>
      </c>
      <c r="F42" s="240">
        <v>40909</v>
      </c>
      <c r="G42" s="240">
        <v>220774</v>
      </c>
      <c r="H42" s="240">
        <v>26774</v>
      </c>
      <c r="I42" s="240">
        <v>0</v>
      </c>
      <c r="J42" s="240">
        <v>1</v>
      </c>
      <c r="K42" s="240">
        <v>101</v>
      </c>
      <c r="L42" s="240">
        <v>102</v>
      </c>
      <c r="M42" s="241">
        <v>107.75</v>
      </c>
      <c r="N42" s="241">
        <v>5.440000057220459</v>
      </c>
      <c r="O42" s="241">
        <v>6.9000000953674316</v>
      </c>
      <c r="P42" s="241">
        <v>12.649999618530273</v>
      </c>
      <c r="Q42" s="241">
        <v>24.989999771118164</v>
      </c>
    </row>
    <row r="43" spans="1:17">
      <c r="A43" s="238"/>
      <c r="B43" s="238"/>
      <c r="C43" s="238"/>
      <c r="D43" s="242" t="s">
        <v>1063</v>
      </c>
      <c r="E43" s="244">
        <v>157174</v>
      </c>
      <c r="F43" s="244">
        <v>56228</v>
      </c>
      <c r="G43" s="244">
        <v>213402</v>
      </c>
      <c r="H43" s="244">
        <v>27654</v>
      </c>
      <c r="I43" s="244">
        <v>0</v>
      </c>
      <c r="J43" s="244">
        <v>0</v>
      </c>
      <c r="K43" s="244">
        <v>97</v>
      </c>
      <c r="L43" s="244">
        <v>97</v>
      </c>
      <c r="M43" s="245">
        <v>101.25</v>
      </c>
      <c r="N43" s="245">
        <v>6.75</v>
      </c>
      <c r="O43" s="245">
        <v>1.25</v>
      </c>
      <c r="P43" s="245">
        <v>15.369999885559082</v>
      </c>
      <c r="Q43" s="245">
        <v>23.369999885559082</v>
      </c>
    </row>
    <row r="44" spans="1:17">
      <c r="A44" s="238"/>
      <c r="B44" s="238"/>
      <c r="C44" s="238"/>
      <c r="D44" s="238" t="s">
        <v>1064</v>
      </c>
      <c r="E44" s="240">
        <v>138036</v>
      </c>
      <c r="F44" s="240">
        <v>35107</v>
      </c>
      <c r="G44" s="240">
        <v>173143</v>
      </c>
      <c r="H44" s="240">
        <v>17848</v>
      </c>
      <c r="I44" s="240">
        <v>0</v>
      </c>
      <c r="J44" s="240">
        <v>0</v>
      </c>
      <c r="K44" s="240">
        <v>53</v>
      </c>
      <c r="L44" s="240">
        <v>53</v>
      </c>
      <c r="M44" s="241">
        <v>54.125</v>
      </c>
      <c r="N44" s="241">
        <v>2.5</v>
      </c>
      <c r="O44" s="241">
        <v>2.4000000953674316</v>
      </c>
      <c r="P44" s="241">
        <v>11.460000038146973</v>
      </c>
      <c r="Q44" s="241">
        <v>16.360000133514404</v>
      </c>
    </row>
    <row r="45" spans="1:17">
      <c r="A45" s="238"/>
      <c r="B45" s="238"/>
      <c r="C45" s="238"/>
      <c r="D45" s="242" t="s">
        <v>1065</v>
      </c>
      <c r="E45" s="244">
        <v>147319</v>
      </c>
      <c r="F45" s="244">
        <v>44012</v>
      </c>
      <c r="G45" s="244">
        <v>191331</v>
      </c>
      <c r="H45" s="244">
        <v>19162</v>
      </c>
      <c r="I45" s="244">
        <v>0</v>
      </c>
      <c r="J45" s="244">
        <v>0</v>
      </c>
      <c r="K45" s="244">
        <v>76</v>
      </c>
      <c r="L45" s="244">
        <v>76</v>
      </c>
      <c r="M45" s="245">
        <v>79</v>
      </c>
      <c r="N45" s="245">
        <v>6.75</v>
      </c>
      <c r="O45" s="245">
        <v>5.4499998092651367</v>
      </c>
      <c r="P45" s="245">
        <v>7.1500000953674316</v>
      </c>
      <c r="Q45" s="245">
        <v>19.349999904632568</v>
      </c>
    </row>
    <row r="46" spans="1:17">
      <c r="A46" s="238"/>
      <c r="B46" s="238"/>
      <c r="C46" s="238"/>
      <c r="D46" s="238" t="s">
        <v>1066</v>
      </c>
      <c r="E46" s="240">
        <v>124130</v>
      </c>
      <c r="F46" s="240">
        <v>29221</v>
      </c>
      <c r="G46" s="240">
        <v>153351</v>
      </c>
      <c r="H46" s="240">
        <v>18218</v>
      </c>
      <c r="I46" s="240">
        <v>0</v>
      </c>
      <c r="J46" s="240">
        <v>0</v>
      </c>
      <c r="K46" s="240">
        <v>64</v>
      </c>
      <c r="L46" s="240">
        <v>64</v>
      </c>
      <c r="M46" s="241">
        <v>68.75</v>
      </c>
      <c r="N46" s="241">
        <v>4.25</v>
      </c>
      <c r="O46" s="241">
        <v>4.6999998092651367</v>
      </c>
      <c r="P46" s="241">
        <v>7.8299999237060547</v>
      </c>
      <c r="Q46" s="241">
        <v>16.779999732971191</v>
      </c>
    </row>
    <row r="47" spans="1:17">
      <c r="A47" s="238"/>
      <c r="B47" s="238"/>
      <c r="C47" s="238"/>
      <c r="D47" s="242" t="s">
        <v>1067</v>
      </c>
      <c r="E47" s="244">
        <v>326940</v>
      </c>
      <c r="F47" s="244">
        <v>75132</v>
      </c>
      <c r="G47" s="244">
        <v>402072</v>
      </c>
      <c r="H47" s="244">
        <v>46035</v>
      </c>
      <c r="I47" s="244">
        <v>2</v>
      </c>
      <c r="J47" s="244">
        <v>2</v>
      </c>
      <c r="K47" s="244">
        <v>167</v>
      </c>
      <c r="L47" s="244">
        <v>171</v>
      </c>
      <c r="M47" s="245">
        <v>178.125</v>
      </c>
      <c r="N47" s="245">
        <v>12</v>
      </c>
      <c r="O47" s="245">
        <v>4.8000001907348633</v>
      </c>
      <c r="P47" s="245">
        <v>27.450000762939453</v>
      </c>
      <c r="Q47" s="245">
        <v>44.250000953674316</v>
      </c>
    </row>
    <row r="48" spans="1:17">
      <c r="A48" s="238"/>
      <c r="B48" s="238"/>
      <c r="C48" s="238"/>
      <c r="D48" s="238" t="s">
        <v>1068</v>
      </c>
      <c r="E48" s="240">
        <v>163557</v>
      </c>
      <c r="F48" s="240">
        <v>37914</v>
      </c>
      <c r="G48" s="240">
        <v>201471</v>
      </c>
      <c r="H48" s="240">
        <v>24637</v>
      </c>
      <c r="I48" s="240">
        <v>1</v>
      </c>
      <c r="J48" s="240">
        <v>0</v>
      </c>
      <c r="K48" s="240">
        <v>79</v>
      </c>
      <c r="L48" s="240">
        <v>80</v>
      </c>
      <c r="M48" s="241">
        <v>84.5</v>
      </c>
      <c r="N48" s="241">
        <v>7.3600001335144043</v>
      </c>
      <c r="O48" s="241">
        <v>5.0799999237060547</v>
      </c>
      <c r="P48" s="241">
        <v>8.8000001907348633</v>
      </c>
      <c r="Q48" s="241">
        <v>21.240000247955322</v>
      </c>
    </row>
    <row r="49" spans="1:17">
      <c r="A49" s="238"/>
      <c r="B49" s="238"/>
      <c r="C49" s="238"/>
      <c r="D49" s="242" t="s">
        <v>1069</v>
      </c>
      <c r="E49" s="244">
        <v>315690</v>
      </c>
      <c r="F49" s="244">
        <v>79888</v>
      </c>
      <c r="G49" s="244">
        <v>395578</v>
      </c>
      <c r="H49" s="244">
        <v>40995</v>
      </c>
      <c r="I49" s="244">
        <v>0</v>
      </c>
      <c r="J49" s="244">
        <v>2</v>
      </c>
      <c r="K49" s="244">
        <v>149</v>
      </c>
      <c r="L49" s="244">
        <v>151</v>
      </c>
      <c r="M49" s="245">
        <v>156.625</v>
      </c>
      <c r="N49" s="245">
        <v>15.130000114440918</v>
      </c>
      <c r="O49" s="245">
        <v>7.8000001907348633</v>
      </c>
      <c r="P49" s="245">
        <v>15.899999618530273</v>
      </c>
      <c r="Q49" s="245">
        <v>38.829999923706055</v>
      </c>
    </row>
    <row r="50" spans="1:17">
      <c r="A50" s="238"/>
      <c r="B50" s="238"/>
      <c r="C50" s="238"/>
      <c r="D50" s="238" t="s">
        <v>1070</v>
      </c>
      <c r="E50" s="240">
        <v>147148</v>
      </c>
      <c r="F50" s="240">
        <v>38271</v>
      </c>
      <c r="G50" s="240">
        <v>185419</v>
      </c>
      <c r="H50" s="240">
        <v>19755</v>
      </c>
      <c r="I50" s="240">
        <v>0</v>
      </c>
      <c r="J50" s="240">
        <v>1</v>
      </c>
      <c r="K50" s="240">
        <v>78</v>
      </c>
      <c r="L50" s="240">
        <v>79</v>
      </c>
      <c r="M50" s="241">
        <v>83.75</v>
      </c>
      <c r="N50" s="241">
        <v>8.1999998092651367</v>
      </c>
      <c r="O50" s="241">
        <v>0</v>
      </c>
      <c r="P50" s="241">
        <v>11.920000076293945</v>
      </c>
      <c r="Q50" s="241">
        <v>20.119999885559082</v>
      </c>
    </row>
    <row r="51" spans="1:17">
      <c r="A51" s="238"/>
      <c r="B51" s="238"/>
      <c r="C51" s="238"/>
      <c r="D51" s="242" t="s">
        <v>1071</v>
      </c>
      <c r="E51" s="244">
        <v>174217</v>
      </c>
      <c r="F51" s="244">
        <v>39578</v>
      </c>
      <c r="G51" s="244">
        <v>213795</v>
      </c>
      <c r="H51" s="244">
        <v>24645</v>
      </c>
      <c r="I51" s="244">
        <v>0</v>
      </c>
      <c r="J51" s="244">
        <v>2</v>
      </c>
      <c r="K51" s="244">
        <v>89</v>
      </c>
      <c r="L51" s="244">
        <v>91</v>
      </c>
      <c r="M51" s="245">
        <v>93.875</v>
      </c>
      <c r="N51" s="245">
        <v>4.6999998092651367</v>
      </c>
      <c r="O51" s="245">
        <v>0</v>
      </c>
      <c r="P51" s="245">
        <v>20.180000305175781</v>
      </c>
      <c r="Q51" s="245">
        <v>24.880000114440918</v>
      </c>
    </row>
    <row r="52" spans="1:17">
      <c r="A52" s="238"/>
      <c r="B52" s="238"/>
      <c r="C52" s="238"/>
      <c r="D52" s="238" t="s">
        <v>1072</v>
      </c>
      <c r="E52" s="240">
        <v>240613</v>
      </c>
      <c r="F52" s="240">
        <v>65314</v>
      </c>
      <c r="G52" s="240">
        <v>305927</v>
      </c>
      <c r="H52" s="240">
        <v>27836</v>
      </c>
      <c r="I52" s="240">
        <v>0</v>
      </c>
      <c r="J52" s="240">
        <v>3</v>
      </c>
      <c r="K52" s="240">
        <v>109</v>
      </c>
      <c r="L52" s="240">
        <v>112</v>
      </c>
      <c r="M52" s="241">
        <v>113.125</v>
      </c>
      <c r="N52" s="241">
        <v>9.6800003051757813</v>
      </c>
      <c r="O52" s="241">
        <v>2</v>
      </c>
      <c r="P52" s="241">
        <v>24.129999160766602</v>
      </c>
      <c r="Q52" s="241">
        <v>35.809999465942383</v>
      </c>
    </row>
    <row r="53" spans="1:17">
      <c r="A53" s="238"/>
      <c r="B53" s="238"/>
      <c r="C53" s="238"/>
      <c r="D53" s="242" t="s">
        <v>1073</v>
      </c>
      <c r="E53" s="244">
        <v>217853</v>
      </c>
      <c r="F53" s="244">
        <v>42830</v>
      </c>
      <c r="G53" s="244">
        <v>260683</v>
      </c>
      <c r="H53" s="244">
        <v>19005</v>
      </c>
      <c r="I53" s="244">
        <v>0</v>
      </c>
      <c r="J53" s="244">
        <v>1</v>
      </c>
      <c r="K53" s="244">
        <v>74</v>
      </c>
      <c r="L53" s="244">
        <v>75</v>
      </c>
      <c r="M53" s="245">
        <v>77.5</v>
      </c>
      <c r="N53" s="245">
        <v>4</v>
      </c>
      <c r="O53" s="245">
        <v>3.809999942779541</v>
      </c>
      <c r="P53" s="245">
        <v>18.209999084472656</v>
      </c>
      <c r="Q53" s="245">
        <v>26.019999027252197</v>
      </c>
    </row>
    <row r="54" spans="1:17">
      <c r="A54" s="238"/>
      <c r="B54" s="238"/>
      <c r="C54" s="238"/>
      <c r="D54" s="238" t="s">
        <v>1074</v>
      </c>
      <c r="E54" s="240">
        <v>161178</v>
      </c>
      <c r="F54" s="240">
        <v>45332</v>
      </c>
      <c r="G54" s="240">
        <v>206510</v>
      </c>
      <c r="H54" s="240">
        <v>30990</v>
      </c>
      <c r="I54" s="240">
        <v>0</v>
      </c>
      <c r="J54" s="240">
        <v>1</v>
      </c>
      <c r="K54" s="240">
        <v>79</v>
      </c>
      <c r="L54" s="240">
        <v>80</v>
      </c>
      <c r="M54" s="241">
        <v>83.375</v>
      </c>
      <c r="N54" s="241">
        <v>5.4899997711181641</v>
      </c>
      <c r="O54" s="241">
        <v>4.1599998474121094</v>
      </c>
      <c r="P54" s="241">
        <v>8.3000001907348633</v>
      </c>
      <c r="Q54" s="241">
        <v>17.949999809265137</v>
      </c>
    </row>
    <row r="55" spans="1:17">
      <c r="A55" s="238"/>
      <c r="B55" s="238"/>
      <c r="C55" s="238"/>
      <c r="D55" s="242" t="s">
        <v>1075</v>
      </c>
      <c r="E55" s="244">
        <v>109809</v>
      </c>
      <c r="F55" s="244">
        <v>26275</v>
      </c>
      <c r="G55" s="244">
        <v>136084</v>
      </c>
      <c r="H55" s="244">
        <v>15930</v>
      </c>
      <c r="I55" s="244">
        <v>0</v>
      </c>
      <c r="J55" s="244">
        <v>0</v>
      </c>
      <c r="K55" s="244">
        <v>57</v>
      </c>
      <c r="L55" s="244">
        <v>57</v>
      </c>
      <c r="M55" s="245">
        <v>60.125</v>
      </c>
      <c r="N55" s="245">
        <v>4.940000057220459</v>
      </c>
      <c r="O55" s="245">
        <v>2</v>
      </c>
      <c r="P55" s="245">
        <v>9.25</v>
      </c>
      <c r="Q55" s="245">
        <v>16.190000057220459</v>
      </c>
    </row>
    <row r="56" spans="1:17">
      <c r="A56" s="238"/>
      <c r="B56" s="238"/>
      <c r="C56" s="238"/>
      <c r="D56" s="238" t="s">
        <v>1076</v>
      </c>
      <c r="E56" s="240">
        <v>407214</v>
      </c>
      <c r="F56" s="240">
        <v>117143</v>
      </c>
      <c r="G56" s="240">
        <v>524357</v>
      </c>
      <c r="H56" s="240">
        <v>50985</v>
      </c>
      <c r="I56" s="240">
        <v>2</v>
      </c>
      <c r="J56" s="240">
        <v>7</v>
      </c>
      <c r="K56" s="240">
        <v>183</v>
      </c>
      <c r="L56" s="240">
        <v>192</v>
      </c>
      <c r="M56" s="241">
        <v>199.375</v>
      </c>
      <c r="N56" s="241">
        <v>12.909999847412109</v>
      </c>
      <c r="O56" s="241">
        <v>22.379999160766602</v>
      </c>
      <c r="P56" s="241">
        <v>17.149999618530273</v>
      </c>
      <c r="Q56" s="241">
        <v>52.439998626708984</v>
      </c>
    </row>
    <row r="57" spans="1:17">
      <c r="A57" s="238"/>
      <c r="B57" s="238"/>
      <c r="C57" s="238"/>
      <c r="D57" s="242" t="s">
        <v>1077</v>
      </c>
      <c r="E57" s="244">
        <v>172522</v>
      </c>
      <c r="F57" s="244">
        <v>39894</v>
      </c>
      <c r="G57" s="244">
        <v>212416</v>
      </c>
      <c r="H57" s="244">
        <v>23391</v>
      </c>
      <c r="I57" s="244">
        <v>0</v>
      </c>
      <c r="J57" s="244">
        <v>0</v>
      </c>
      <c r="K57" s="244">
        <v>82</v>
      </c>
      <c r="L57" s="244">
        <v>82</v>
      </c>
      <c r="M57" s="245">
        <v>87.375</v>
      </c>
      <c r="N57" s="245">
        <v>5.3000001907348633</v>
      </c>
      <c r="O57" s="245">
        <v>5.619999885559082</v>
      </c>
      <c r="P57" s="245">
        <v>8.25</v>
      </c>
      <c r="Q57" s="245">
        <v>19.170000076293945</v>
      </c>
    </row>
    <row r="58" spans="1:17">
      <c r="A58" s="238"/>
      <c r="B58" s="238"/>
      <c r="C58" s="238"/>
      <c r="D58" s="238" t="s">
        <v>1078</v>
      </c>
      <c r="E58" s="240">
        <v>196889</v>
      </c>
      <c r="F58" s="240">
        <v>58977</v>
      </c>
      <c r="G58" s="240">
        <v>255866</v>
      </c>
      <c r="H58" s="240">
        <v>25881</v>
      </c>
      <c r="I58" s="240">
        <v>0</v>
      </c>
      <c r="J58" s="240">
        <v>3</v>
      </c>
      <c r="K58" s="240">
        <v>101</v>
      </c>
      <c r="L58" s="240">
        <v>104</v>
      </c>
      <c r="M58" s="241">
        <v>109.125</v>
      </c>
      <c r="N58" s="241">
        <v>3.4900000095367432</v>
      </c>
      <c r="O58" s="241">
        <v>8.5299997329711914</v>
      </c>
      <c r="P58" s="241">
        <v>18</v>
      </c>
      <c r="Q58" s="241">
        <v>30.019999742507935</v>
      </c>
    </row>
    <row r="59" spans="1:17">
      <c r="A59" s="238"/>
      <c r="B59" s="238"/>
      <c r="C59" s="238"/>
      <c r="D59" s="242" t="s">
        <v>1079</v>
      </c>
      <c r="E59" s="244">
        <v>95504</v>
      </c>
      <c r="F59" s="244">
        <v>24371</v>
      </c>
      <c r="G59" s="244">
        <v>119875</v>
      </c>
      <c r="H59" s="244">
        <v>14645</v>
      </c>
      <c r="I59" s="244">
        <v>0</v>
      </c>
      <c r="J59" s="244">
        <v>1</v>
      </c>
      <c r="K59" s="244">
        <v>54</v>
      </c>
      <c r="L59" s="244">
        <v>55</v>
      </c>
      <c r="M59" s="245">
        <v>57.875</v>
      </c>
      <c r="N59" s="245">
        <v>2</v>
      </c>
      <c r="O59" s="245">
        <v>3.75</v>
      </c>
      <c r="P59" s="245">
        <v>10</v>
      </c>
      <c r="Q59" s="245">
        <v>15.75</v>
      </c>
    </row>
    <row r="60" spans="1:17">
      <c r="A60" s="238"/>
      <c r="B60" s="238"/>
      <c r="C60" s="238"/>
      <c r="D60" s="238" t="s">
        <v>1080</v>
      </c>
      <c r="E60" s="240">
        <v>126429</v>
      </c>
      <c r="F60" s="240">
        <v>35272</v>
      </c>
      <c r="G60" s="240">
        <v>161701</v>
      </c>
      <c r="H60" s="240">
        <v>15222</v>
      </c>
      <c r="I60" s="240">
        <v>0</v>
      </c>
      <c r="J60" s="240">
        <v>0</v>
      </c>
      <c r="K60" s="240">
        <v>56</v>
      </c>
      <c r="L60" s="240">
        <v>56</v>
      </c>
      <c r="M60" s="241">
        <v>59.125</v>
      </c>
      <c r="N60" s="241">
        <v>7.5</v>
      </c>
      <c r="O60" s="241">
        <v>2.5999999046325684</v>
      </c>
      <c r="P60" s="241">
        <v>7.070000171661377</v>
      </c>
      <c r="Q60" s="241">
        <v>17.170000076293945</v>
      </c>
    </row>
    <row r="61" spans="1:17">
      <c r="A61" s="238"/>
      <c r="B61" s="238"/>
      <c r="C61" s="238"/>
      <c r="D61" s="242" t="s">
        <v>1081</v>
      </c>
      <c r="E61" s="244">
        <v>253870</v>
      </c>
      <c r="F61" s="244">
        <v>50420</v>
      </c>
      <c r="G61" s="244">
        <v>304290</v>
      </c>
      <c r="H61" s="244">
        <v>19759</v>
      </c>
      <c r="I61" s="244">
        <v>0</v>
      </c>
      <c r="J61" s="244">
        <v>1</v>
      </c>
      <c r="K61" s="244">
        <v>72</v>
      </c>
      <c r="L61" s="244">
        <v>73</v>
      </c>
      <c r="M61" s="245">
        <v>74.5</v>
      </c>
      <c r="N61" s="245">
        <v>12</v>
      </c>
      <c r="O61" s="245">
        <v>10.949999809265137</v>
      </c>
      <c r="P61" s="245">
        <v>8.5500001907348633</v>
      </c>
      <c r="Q61" s="245">
        <v>31.5</v>
      </c>
    </row>
    <row r="62" spans="1:17">
      <c r="A62" s="238"/>
      <c r="B62" s="238"/>
      <c r="C62" s="238"/>
      <c r="D62" s="238" t="s">
        <v>1082</v>
      </c>
      <c r="E62" s="240">
        <v>144224</v>
      </c>
      <c r="F62" s="240">
        <v>35749</v>
      </c>
      <c r="G62" s="240">
        <v>179973</v>
      </c>
      <c r="H62" s="240">
        <v>16524</v>
      </c>
      <c r="I62" s="240">
        <v>0</v>
      </c>
      <c r="J62" s="240">
        <v>1</v>
      </c>
      <c r="K62" s="240">
        <v>58</v>
      </c>
      <c r="L62" s="240">
        <v>59</v>
      </c>
      <c r="M62" s="241">
        <v>61.5</v>
      </c>
      <c r="N62" s="241">
        <v>4</v>
      </c>
      <c r="O62" s="241">
        <v>2</v>
      </c>
      <c r="P62" s="241">
        <v>10.680000305175781</v>
      </c>
      <c r="Q62" s="241">
        <v>16.680000305175781</v>
      </c>
    </row>
    <row r="63" spans="1:17">
      <c r="A63" s="238"/>
      <c r="B63" s="238"/>
      <c r="C63" s="238"/>
      <c r="D63" s="242" t="s">
        <v>1083</v>
      </c>
      <c r="E63" s="244">
        <v>98534</v>
      </c>
      <c r="F63" s="244">
        <v>40979</v>
      </c>
      <c r="G63" s="244">
        <v>139513</v>
      </c>
      <c r="H63" s="244">
        <v>11312</v>
      </c>
      <c r="I63" s="244">
        <v>1</v>
      </c>
      <c r="J63" s="244">
        <v>2</v>
      </c>
      <c r="K63" s="244">
        <v>47</v>
      </c>
      <c r="L63" s="244">
        <v>50</v>
      </c>
      <c r="M63" s="245">
        <v>50.5</v>
      </c>
      <c r="N63" s="245">
        <v>3</v>
      </c>
      <c r="O63" s="245">
        <v>4</v>
      </c>
      <c r="P63" s="245">
        <v>5.0300002098083496</v>
      </c>
      <c r="Q63" s="245">
        <v>12.03000020980835</v>
      </c>
    </row>
    <row r="64" spans="1:17">
      <c r="A64" s="238"/>
      <c r="B64" s="238"/>
      <c r="C64" s="238"/>
      <c r="D64" s="238" t="s">
        <v>1084</v>
      </c>
      <c r="E64" s="240">
        <v>223774</v>
      </c>
      <c r="F64" s="240">
        <v>63456</v>
      </c>
      <c r="G64" s="240">
        <v>287230</v>
      </c>
      <c r="H64" s="240">
        <v>28481</v>
      </c>
      <c r="I64" s="240">
        <v>0</v>
      </c>
      <c r="J64" s="240">
        <v>0</v>
      </c>
      <c r="K64" s="240">
        <v>111</v>
      </c>
      <c r="L64" s="240">
        <v>111</v>
      </c>
      <c r="M64" s="241">
        <v>116.375</v>
      </c>
      <c r="N64" s="241">
        <v>4.75</v>
      </c>
      <c r="O64" s="241">
        <v>8.9099998474121094</v>
      </c>
      <c r="P64" s="241">
        <v>20.790000915527344</v>
      </c>
      <c r="Q64" s="241">
        <v>34.450000762939453</v>
      </c>
    </row>
    <row r="65" spans="1:17">
      <c r="A65" s="238"/>
      <c r="B65" s="238"/>
      <c r="C65" s="238"/>
      <c r="D65" s="242" t="s">
        <v>1085</v>
      </c>
      <c r="E65" s="244">
        <v>226451</v>
      </c>
      <c r="F65" s="244">
        <v>93113</v>
      </c>
      <c r="G65" s="244">
        <v>319564</v>
      </c>
      <c r="H65" s="244">
        <v>26439</v>
      </c>
      <c r="I65" s="244">
        <v>0</v>
      </c>
      <c r="J65" s="244">
        <v>4</v>
      </c>
      <c r="K65" s="244">
        <v>84</v>
      </c>
      <c r="L65" s="244">
        <v>88</v>
      </c>
      <c r="M65" s="245">
        <v>91.25</v>
      </c>
      <c r="N65" s="245">
        <v>9.75</v>
      </c>
      <c r="O65" s="245">
        <v>0</v>
      </c>
      <c r="P65" s="245">
        <v>21.840000152587891</v>
      </c>
      <c r="Q65" s="245">
        <v>31.590000152587891</v>
      </c>
    </row>
    <row r="66" spans="1:17">
      <c r="A66" s="238"/>
      <c r="B66" s="238"/>
      <c r="C66" s="238"/>
      <c r="D66" s="238" t="s">
        <v>1086</v>
      </c>
      <c r="E66" s="240">
        <v>296187</v>
      </c>
      <c r="F66" s="240">
        <v>71266</v>
      </c>
      <c r="G66" s="240">
        <v>367453</v>
      </c>
      <c r="H66" s="240">
        <v>35800</v>
      </c>
      <c r="I66" s="240">
        <v>0</v>
      </c>
      <c r="J66" s="240">
        <v>2</v>
      </c>
      <c r="K66" s="240">
        <v>123</v>
      </c>
      <c r="L66" s="240">
        <v>125</v>
      </c>
      <c r="M66" s="241">
        <v>131.625</v>
      </c>
      <c r="N66" s="241">
        <v>10.619999885559082</v>
      </c>
      <c r="O66" s="241">
        <v>3.3499999046325684</v>
      </c>
      <c r="P66" s="241">
        <v>24.899999618530273</v>
      </c>
      <c r="Q66" s="241">
        <v>38.869999408721924</v>
      </c>
    </row>
    <row r="67" spans="1:17">
      <c r="A67" s="238"/>
      <c r="B67" s="238"/>
      <c r="C67" s="238"/>
      <c r="D67" s="242" t="s">
        <v>1087</v>
      </c>
      <c r="E67" s="244">
        <v>116591</v>
      </c>
      <c r="F67" s="244">
        <v>42757</v>
      </c>
      <c r="G67" s="244">
        <v>159348</v>
      </c>
      <c r="H67" s="244">
        <v>18673</v>
      </c>
      <c r="I67" s="244">
        <v>0</v>
      </c>
      <c r="J67" s="244">
        <v>1</v>
      </c>
      <c r="K67" s="244">
        <v>73</v>
      </c>
      <c r="L67" s="244">
        <v>74</v>
      </c>
      <c r="M67" s="245">
        <v>76.375</v>
      </c>
      <c r="N67" s="245">
        <v>5.630000114440918</v>
      </c>
      <c r="O67" s="245">
        <v>0</v>
      </c>
      <c r="P67" s="245">
        <v>10.420000076293945</v>
      </c>
      <c r="Q67" s="245">
        <v>16.050000190734863</v>
      </c>
    </row>
    <row r="68" spans="1:17">
      <c r="A68" s="238"/>
      <c r="B68" s="238"/>
      <c r="C68" s="238"/>
      <c r="D68" s="238" t="s">
        <v>1088</v>
      </c>
      <c r="E68" s="240">
        <v>183518</v>
      </c>
      <c r="F68" s="240">
        <v>43887</v>
      </c>
      <c r="G68" s="240">
        <v>227405</v>
      </c>
      <c r="H68" s="240">
        <v>21341</v>
      </c>
      <c r="I68" s="240">
        <v>0</v>
      </c>
      <c r="J68" s="240">
        <v>2</v>
      </c>
      <c r="K68" s="240">
        <v>73</v>
      </c>
      <c r="L68" s="240">
        <v>75</v>
      </c>
      <c r="M68" s="241">
        <v>75.875</v>
      </c>
      <c r="N68" s="241">
        <v>6.9499998092651367</v>
      </c>
      <c r="O68" s="241">
        <v>0.80000001192092896</v>
      </c>
      <c r="P68" s="241">
        <v>13.239999771118164</v>
      </c>
      <c r="Q68" s="241">
        <v>20.98999959230423</v>
      </c>
    </row>
    <row r="69" spans="1:17">
      <c r="A69" s="238"/>
      <c r="B69" s="238"/>
      <c r="C69" s="238"/>
      <c r="D69" s="242" t="s">
        <v>1089</v>
      </c>
      <c r="E69" s="244">
        <v>132814</v>
      </c>
      <c r="F69" s="244">
        <v>28188</v>
      </c>
      <c r="G69" s="244">
        <v>161002</v>
      </c>
      <c r="H69" s="244">
        <v>15303</v>
      </c>
      <c r="I69" s="244">
        <v>0</v>
      </c>
      <c r="J69" s="244">
        <v>0</v>
      </c>
      <c r="K69" s="244">
        <v>58</v>
      </c>
      <c r="L69" s="244">
        <v>58</v>
      </c>
      <c r="M69" s="245">
        <v>61.125</v>
      </c>
      <c r="N69" s="245">
        <v>2.5</v>
      </c>
      <c r="O69" s="245">
        <v>5.0500001907348633</v>
      </c>
      <c r="P69" s="245">
        <v>9.2100000381469727</v>
      </c>
      <c r="Q69" s="245">
        <v>16.760000228881836</v>
      </c>
    </row>
    <row r="70" spans="1:17">
      <c r="A70" s="238"/>
      <c r="B70" s="238"/>
      <c r="C70" s="238"/>
      <c r="D70" s="238" t="s">
        <v>1090</v>
      </c>
      <c r="E70" s="240">
        <v>111230</v>
      </c>
      <c r="F70" s="240">
        <v>55403</v>
      </c>
      <c r="G70" s="240">
        <v>166633</v>
      </c>
      <c r="H70" s="240">
        <v>15795</v>
      </c>
      <c r="I70" s="240">
        <v>0</v>
      </c>
      <c r="J70" s="240">
        <v>2</v>
      </c>
      <c r="K70" s="240">
        <v>60</v>
      </c>
      <c r="L70" s="240">
        <v>62</v>
      </c>
      <c r="M70" s="241">
        <v>64.375</v>
      </c>
      <c r="N70" s="241">
        <v>4.4499998092651367</v>
      </c>
      <c r="O70" s="241">
        <v>3.0999999046325684</v>
      </c>
      <c r="P70" s="241">
        <v>8.0299997329711914</v>
      </c>
      <c r="Q70" s="241">
        <v>15.579999446868896</v>
      </c>
    </row>
    <row r="71" spans="1:17">
      <c r="A71" s="238"/>
      <c r="B71" s="238"/>
      <c r="C71" s="238"/>
      <c r="D71" s="242" t="s">
        <v>1091</v>
      </c>
      <c r="E71" s="244">
        <v>158132</v>
      </c>
      <c r="F71" s="244">
        <v>29906</v>
      </c>
      <c r="G71" s="244">
        <v>188038</v>
      </c>
      <c r="H71" s="244">
        <v>21986</v>
      </c>
      <c r="I71" s="244">
        <v>0</v>
      </c>
      <c r="J71" s="244">
        <v>0</v>
      </c>
      <c r="K71" s="244">
        <v>79</v>
      </c>
      <c r="L71" s="244">
        <v>79</v>
      </c>
      <c r="M71" s="245">
        <v>82.875</v>
      </c>
      <c r="N71" s="245">
        <v>7.179999828338623</v>
      </c>
      <c r="O71" s="245">
        <v>3.309999942779541</v>
      </c>
      <c r="P71" s="245">
        <v>11.479999542236328</v>
      </c>
      <c r="Q71" s="245">
        <v>21.969999313354492</v>
      </c>
    </row>
    <row r="72" spans="1:17">
      <c r="A72" s="238"/>
      <c r="B72" s="238"/>
      <c r="C72" s="238"/>
      <c r="D72" s="238" t="s">
        <v>1092</v>
      </c>
      <c r="E72" s="240">
        <v>119363</v>
      </c>
      <c r="F72" s="240">
        <v>31288</v>
      </c>
      <c r="G72" s="240">
        <v>150651</v>
      </c>
      <c r="H72" s="240">
        <v>17155</v>
      </c>
      <c r="I72" s="240">
        <v>0</v>
      </c>
      <c r="J72" s="240">
        <v>1</v>
      </c>
      <c r="K72" s="240">
        <v>51</v>
      </c>
      <c r="L72" s="240">
        <v>52</v>
      </c>
      <c r="M72" s="241">
        <v>54.25</v>
      </c>
      <c r="N72" s="241">
        <v>4.3299999237060547</v>
      </c>
      <c r="O72" s="241">
        <v>0</v>
      </c>
      <c r="P72" s="241">
        <v>11.260000228881836</v>
      </c>
      <c r="Q72" s="241">
        <v>15.590000152587891</v>
      </c>
    </row>
    <row r="73" spans="1:17">
      <c r="A73" s="238"/>
      <c r="B73" s="238"/>
      <c r="C73" s="251" t="s">
        <v>733</v>
      </c>
      <c r="D73" s="251"/>
      <c r="E73" s="252">
        <v>10727976</v>
      </c>
      <c r="F73" s="252">
        <v>2937866</v>
      </c>
      <c r="G73" s="252">
        <v>13665842</v>
      </c>
      <c r="H73" s="252">
        <v>1445452</v>
      </c>
      <c r="I73" s="252">
        <v>6</v>
      </c>
      <c r="J73" s="252">
        <v>97</v>
      </c>
      <c r="K73" s="252">
        <v>5141</v>
      </c>
      <c r="L73" s="252">
        <v>5244</v>
      </c>
      <c r="M73" s="253">
        <v>5459.875</v>
      </c>
      <c r="N73" s="253">
        <v>372.46000099182129</v>
      </c>
      <c r="O73" s="253">
        <v>289.82999891042709</v>
      </c>
      <c r="P73" s="253">
        <v>791.58999919891357</v>
      </c>
      <c r="Q73" s="253">
        <v>1453.879999101162</v>
      </c>
    </row>
    <row r="74" spans="1:17">
      <c r="A74" s="238"/>
      <c r="B74" s="238"/>
      <c r="C74" s="229"/>
      <c r="D74" s="229"/>
      <c r="E74" s="231"/>
      <c r="F74" s="231"/>
      <c r="G74" s="231"/>
      <c r="H74" s="231"/>
      <c r="I74" s="231"/>
      <c r="J74" s="231"/>
      <c r="K74" s="231"/>
      <c r="L74" s="231"/>
      <c r="M74" s="232"/>
      <c r="N74" s="232"/>
      <c r="O74" s="232"/>
      <c r="P74" s="232"/>
      <c r="Q74" s="232"/>
    </row>
    <row r="75" spans="1:17">
      <c r="A75" s="238"/>
      <c r="B75" s="238" t="s">
        <v>734</v>
      </c>
      <c r="C75" s="290" t="s">
        <v>316</v>
      </c>
      <c r="D75" s="290"/>
      <c r="E75" s="240"/>
      <c r="F75" s="240"/>
      <c r="G75" s="240"/>
      <c r="H75" s="240"/>
      <c r="I75" s="240"/>
      <c r="J75" s="240"/>
      <c r="K75" s="240"/>
      <c r="L75" s="240"/>
      <c r="M75" s="241"/>
      <c r="N75" s="241"/>
      <c r="O75" s="241"/>
      <c r="P75" s="241"/>
      <c r="Q75" s="241"/>
    </row>
    <row r="76" spans="1:17">
      <c r="A76" s="238"/>
      <c r="B76" s="238"/>
      <c r="C76" s="238"/>
      <c r="D76" s="242" t="s">
        <v>1093</v>
      </c>
      <c r="E76" s="244">
        <v>188843</v>
      </c>
      <c r="F76" s="244">
        <v>38784</v>
      </c>
      <c r="G76" s="244">
        <v>227627</v>
      </c>
      <c r="H76" s="244">
        <v>30743</v>
      </c>
      <c r="I76" s="244">
        <v>0</v>
      </c>
      <c r="J76" s="244">
        <v>0</v>
      </c>
      <c r="K76" s="244">
        <v>84</v>
      </c>
      <c r="L76" s="244">
        <v>84</v>
      </c>
      <c r="M76" s="245">
        <v>86.5</v>
      </c>
      <c r="N76" s="245">
        <v>9.880000114440918</v>
      </c>
      <c r="O76" s="245">
        <v>2</v>
      </c>
      <c r="P76" s="245">
        <v>11.920000076293945</v>
      </c>
      <c r="Q76" s="245">
        <v>23.800000190734863</v>
      </c>
    </row>
    <row r="77" spans="1:17">
      <c r="A77" s="238"/>
      <c r="B77" s="238"/>
      <c r="C77" s="238"/>
      <c r="D77" s="238" t="s">
        <v>1094</v>
      </c>
      <c r="E77" s="240">
        <v>173915</v>
      </c>
      <c r="F77" s="240">
        <v>56036</v>
      </c>
      <c r="G77" s="240">
        <v>229951</v>
      </c>
      <c r="H77" s="240">
        <v>33611</v>
      </c>
      <c r="I77" s="240">
        <v>0</v>
      </c>
      <c r="J77" s="240">
        <v>0</v>
      </c>
      <c r="K77" s="240">
        <v>79</v>
      </c>
      <c r="L77" s="240">
        <v>79</v>
      </c>
      <c r="M77" s="241">
        <v>82.625</v>
      </c>
      <c r="N77" s="241">
        <v>4.8400001525878906</v>
      </c>
      <c r="O77" s="241">
        <v>5.7199997901916504</v>
      </c>
      <c r="P77" s="241">
        <v>11.239999771118164</v>
      </c>
      <c r="Q77" s="241">
        <v>21.799999713897705</v>
      </c>
    </row>
    <row r="78" spans="1:17">
      <c r="A78" s="238"/>
      <c r="B78" s="238"/>
      <c r="C78" s="238"/>
      <c r="D78" s="242" t="s">
        <v>1095</v>
      </c>
      <c r="E78" s="244">
        <v>181897</v>
      </c>
      <c r="F78" s="244">
        <v>35834</v>
      </c>
      <c r="G78" s="244">
        <v>217731</v>
      </c>
      <c r="H78" s="244">
        <v>29598</v>
      </c>
      <c r="I78" s="244">
        <v>0</v>
      </c>
      <c r="J78" s="244">
        <v>4</v>
      </c>
      <c r="K78" s="244">
        <v>77</v>
      </c>
      <c r="L78" s="244">
        <v>81</v>
      </c>
      <c r="M78" s="245">
        <v>81.25</v>
      </c>
      <c r="N78" s="245">
        <v>10.189999580383301</v>
      </c>
      <c r="O78" s="245">
        <v>1</v>
      </c>
      <c r="P78" s="245">
        <v>11.680000305175781</v>
      </c>
      <c r="Q78" s="245">
        <v>22.869999885559082</v>
      </c>
    </row>
    <row r="79" spans="1:17">
      <c r="A79" s="238"/>
      <c r="B79" s="238"/>
      <c r="C79" s="238"/>
      <c r="D79" s="238" t="s">
        <v>1096</v>
      </c>
      <c r="E79" s="240">
        <v>171109</v>
      </c>
      <c r="F79" s="240">
        <v>36964</v>
      </c>
      <c r="G79" s="240">
        <v>208073</v>
      </c>
      <c r="H79" s="240">
        <v>22362</v>
      </c>
      <c r="I79" s="240">
        <v>0</v>
      </c>
      <c r="J79" s="240">
        <v>2</v>
      </c>
      <c r="K79" s="240">
        <v>57</v>
      </c>
      <c r="L79" s="240">
        <v>59</v>
      </c>
      <c r="M79" s="241">
        <v>59</v>
      </c>
      <c r="N79" s="241">
        <v>6.9200000762939453</v>
      </c>
      <c r="O79" s="241">
        <v>2.7999999523162842</v>
      </c>
      <c r="P79" s="241">
        <v>12.899999618530273</v>
      </c>
      <c r="Q79" s="241">
        <v>22.619999647140503</v>
      </c>
    </row>
    <row r="80" spans="1:17">
      <c r="A80" s="238"/>
      <c r="B80" s="238"/>
      <c r="C80" s="238"/>
      <c r="D80" s="242" t="s">
        <v>1097</v>
      </c>
      <c r="E80" s="244">
        <v>287079</v>
      </c>
      <c r="F80" s="244">
        <v>74292</v>
      </c>
      <c r="G80" s="244">
        <v>361371</v>
      </c>
      <c r="H80" s="244">
        <v>51080</v>
      </c>
      <c r="I80" s="244">
        <v>0</v>
      </c>
      <c r="J80" s="244">
        <v>1</v>
      </c>
      <c r="K80" s="244">
        <v>135</v>
      </c>
      <c r="L80" s="244">
        <v>136</v>
      </c>
      <c r="M80" s="245">
        <v>138.625</v>
      </c>
      <c r="N80" s="245">
        <v>8.380000114440918</v>
      </c>
      <c r="O80" s="245">
        <v>4.619999885559082</v>
      </c>
      <c r="P80" s="245">
        <v>26.879999160766602</v>
      </c>
      <c r="Q80" s="245">
        <v>39.879999160766602</v>
      </c>
    </row>
    <row r="81" spans="1:17">
      <c r="A81" s="238"/>
      <c r="B81" s="238"/>
      <c r="C81" s="238"/>
      <c r="D81" s="238" t="s">
        <v>1098</v>
      </c>
      <c r="E81" s="240">
        <v>174213</v>
      </c>
      <c r="F81" s="240">
        <v>41585</v>
      </c>
      <c r="G81" s="240">
        <v>215798</v>
      </c>
      <c r="H81" s="240">
        <v>33094</v>
      </c>
      <c r="I81" s="240">
        <v>0</v>
      </c>
      <c r="J81" s="240">
        <v>1</v>
      </c>
      <c r="K81" s="240">
        <v>83</v>
      </c>
      <c r="L81" s="240">
        <v>84</v>
      </c>
      <c r="M81" s="241">
        <v>86.25</v>
      </c>
      <c r="N81" s="241">
        <v>10.569999694824219</v>
      </c>
      <c r="O81" s="241">
        <v>2</v>
      </c>
      <c r="P81" s="241">
        <v>11.069999694824219</v>
      </c>
      <c r="Q81" s="241">
        <v>23.639999389648438</v>
      </c>
    </row>
    <row r="82" spans="1:17">
      <c r="A82" s="238"/>
      <c r="B82" s="238"/>
      <c r="C82" s="238"/>
      <c r="D82" s="242" t="s">
        <v>1099</v>
      </c>
      <c r="E82" s="244">
        <v>215861</v>
      </c>
      <c r="F82" s="244">
        <v>46959</v>
      </c>
      <c r="G82" s="244">
        <v>262820</v>
      </c>
      <c r="H82" s="244">
        <v>29131</v>
      </c>
      <c r="I82" s="244">
        <v>0</v>
      </c>
      <c r="J82" s="244">
        <v>7</v>
      </c>
      <c r="K82" s="244">
        <v>74</v>
      </c>
      <c r="L82" s="244">
        <v>81</v>
      </c>
      <c r="M82" s="245">
        <v>80.75</v>
      </c>
      <c r="N82" s="245">
        <v>10.140000343322754</v>
      </c>
      <c r="O82" s="245">
        <v>1.7599999904632568</v>
      </c>
      <c r="P82" s="245">
        <v>17.209999084472656</v>
      </c>
      <c r="Q82" s="245">
        <v>29.109999418258667</v>
      </c>
    </row>
    <row r="83" spans="1:17">
      <c r="A83" s="238"/>
      <c r="B83" s="238"/>
      <c r="C83" s="238"/>
      <c r="D83" s="238" t="s">
        <v>1100</v>
      </c>
      <c r="E83" s="240">
        <v>160765</v>
      </c>
      <c r="F83" s="240">
        <v>31704</v>
      </c>
      <c r="G83" s="240">
        <v>192469</v>
      </c>
      <c r="H83" s="240">
        <v>25270</v>
      </c>
      <c r="I83" s="240">
        <v>0</v>
      </c>
      <c r="J83" s="240">
        <v>2</v>
      </c>
      <c r="K83" s="240">
        <v>66</v>
      </c>
      <c r="L83" s="240">
        <v>68</v>
      </c>
      <c r="M83" s="241">
        <v>70.5</v>
      </c>
      <c r="N83" s="241">
        <v>6.5399999618530273</v>
      </c>
      <c r="O83" s="241">
        <v>3.25</v>
      </c>
      <c r="P83" s="241">
        <v>13.079999923706055</v>
      </c>
      <c r="Q83" s="241">
        <v>22.869999885559082</v>
      </c>
    </row>
    <row r="84" spans="1:17">
      <c r="A84" s="238"/>
      <c r="B84" s="238"/>
      <c r="C84" s="238"/>
      <c r="D84" s="242" t="s">
        <v>1101</v>
      </c>
      <c r="E84" s="244">
        <v>237594</v>
      </c>
      <c r="F84" s="244">
        <v>51226</v>
      </c>
      <c r="G84" s="244">
        <v>288820</v>
      </c>
      <c r="H84" s="244">
        <v>42336</v>
      </c>
      <c r="I84" s="244">
        <v>0</v>
      </c>
      <c r="J84" s="244">
        <v>0</v>
      </c>
      <c r="K84" s="244">
        <v>103</v>
      </c>
      <c r="L84" s="244">
        <v>103</v>
      </c>
      <c r="M84" s="245">
        <v>107</v>
      </c>
      <c r="N84" s="245">
        <v>9.3500003814697266</v>
      </c>
      <c r="O84" s="245">
        <v>1.75</v>
      </c>
      <c r="P84" s="245">
        <v>17.149999618530273</v>
      </c>
      <c r="Q84" s="245">
        <v>28.25</v>
      </c>
    </row>
    <row r="85" spans="1:17">
      <c r="A85" s="238"/>
      <c r="B85" s="238"/>
      <c r="C85" s="238"/>
      <c r="D85" s="238" t="s">
        <v>1102</v>
      </c>
      <c r="E85" s="240">
        <v>194144</v>
      </c>
      <c r="F85" s="240">
        <v>30456</v>
      </c>
      <c r="G85" s="240">
        <v>224600</v>
      </c>
      <c r="H85" s="240">
        <v>25784</v>
      </c>
      <c r="I85" s="240">
        <v>0</v>
      </c>
      <c r="J85" s="240">
        <v>0</v>
      </c>
      <c r="K85" s="240">
        <v>72</v>
      </c>
      <c r="L85" s="240">
        <v>72</v>
      </c>
      <c r="M85" s="241">
        <v>74.5</v>
      </c>
      <c r="N85" s="241">
        <v>10.699999809265137</v>
      </c>
      <c r="O85" s="241">
        <v>0.75</v>
      </c>
      <c r="P85" s="241">
        <v>9.2600002288818359</v>
      </c>
      <c r="Q85" s="241">
        <v>20.710000038146973</v>
      </c>
    </row>
    <row r="86" spans="1:17">
      <c r="A86" s="238"/>
      <c r="B86" s="238"/>
      <c r="C86" s="238"/>
      <c r="D86" s="242" t="s">
        <v>1103</v>
      </c>
      <c r="E86" s="244">
        <v>142110</v>
      </c>
      <c r="F86" s="244">
        <v>30270</v>
      </c>
      <c r="G86" s="244">
        <v>172380</v>
      </c>
      <c r="H86" s="244">
        <v>23188</v>
      </c>
      <c r="I86" s="244">
        <v>0</v>
      </c>
      <c r="J86" s="244">
        <v>0</v>
      </c>
      <c r="K86" s="244">
        <v>61</v>
      </c>
      <c r="L86" s="244">
        <v>61</v>
      </c>
      <c r="M86" s="245">
        <v>63.625</v>
      </c>
      <c r="N86" s="245">
        <v>6.5100002288818359</v>
      </c>
      <c r="O86" s="245">
        <v>1</v>
      </c>
      <c r="P86" s="245">
        <v>11.880000114440918</v>
      </c>
      <c r="Q86" s="245">
        <v>19.390000343322754</v>
      </c>
    </row>
    <row r="87" spans="1:17">
      <c r="A87" s="238"/>
      <c r="B87" s="238"/>
      <c r="C87" s="238"/>
      <c r="D87" s="238" t="s">
        <v>1104</v>
      </c>
      <c r="E87" s="240">
        <v>188789</v>
      </c>
      <c r="F87" s="240">
        <v>34580</v>
      </c>
      <c r="G87" s="240">
        <v>223369</v>
      </c>
      <c r="H87" s="240">
        <v>28319</v>
      </c>
      <c r="I87" s="240">
        <v>0</v>
      </c>
      <c r="J87" s="240">
        <v>0</v>
      </c>
      <c r="K87" s="240">
        <v>75</v>
      </c>
      <c r="L87" s="240">
        <v>75</v>
      </c>
      <c r="M87" s="241">
        <v>77.125</v>
      </c>
      <c r="N87" s="241">
        <v>5.25</v>
      </c>
      <c r="O87" s="241">
        <v>2.25</v>
      </c>
      <c r="P87" s="241">
        <v>17.100000381469727</v>
      </c>
      <c r="Q87" s="241">
        <v>24.600000381469727</v>
      </c>
    </row>
    <row r="88" spans="1:17">
      <c r="A88" s="238"/>
      <c r="B88" s="238"/>
      <c r="C88" s="238"/>
      <c r="D88" s="242" t="s">
        <v>1105</v>
      </c>
      <c r="E88" s="244">
        <v>176557</v>
      </c>
      <c r="F88" s="244">
        <v>34135</v>
      </c>
      <c r="G88" s="244">
        <v>210692</v>
      </c>
      <c r="H88" s="244">
        <v>24867</v>
      </c>
      <c r="I88" s="244">
        <v>0</v>
      </c>
      <c r="J88" s="244">
        <v>2</v>
      </c>
      <c r="K88" s="244">
        <v>65</v>
      </c>
      <c r="L88" s="244">
        <v>67</v>
      </c>
      <c r="M88" s="245">
        <v>69.625</v>
      </c>
      <c r="N88" s="245">
        <v>8.5500001907348633</v>
      </c>
      <c r="O88" s="245">
        <v>2.2599999904632568</v>
      </c>
      <c r="P88" s="245">
        <v>13.649999618530273</v>
      </c>
      <c r="Q88" s="245">
        <v>24.459999799728394</v>
      </c>
    </row>
    <row r="89" spans="1:17">
      <c r="A89" s="238"/>
      <c r="B89" s="238"/>
      <c r="C89" s="238"/>
      <c r="D89" s="238" t="s">
        <v>1106</v>
      </c>
      <c r="E89" s="240">
        <v>227555</v>
      </c>
      <c r="F89" s="240">
        <v>62443</v>
      </c>
      <c r="G89" s="240">
        <v>289998</v>
      </c>
      <c r="H89" s="240">
        <v>39350</v>
      </c>
      <c r="I89" s="240">
        <v>1</v>
      </c>
      <c r="J89" s="240">
        <v>3</v>
      </c>
      <c r="K89" s="240">
        <v>95</v>
      </c>
      <c r="L89" s="240">
        <v>99</v>
      </c>
      <c r="M89" s="241">
        <v>101.5</v>
      </c>
      <c r="N89" s="241">
        <v>4.6500000953674316</v>
      </c>
      <c r="O89" s="241">
        <v>8.5799999237060547</v>
      </c>
      <c r="P89" s="241">
        <v>16.600000381469727</v>
      </c>
      <c r="Q89" s="241">
        <v>29.830000400543213</v>
      </c>
    </row>
    <row r="90" spans="1:17">
      <c r="A90" s="238"/>
      <c r="B90" s="238"/>
      <c r="C90" s="238"/>
      <c r="D90" s="242" t="s">
        <v>1107</v>
      </c>
      <c r="E90" s="244">
        <v>239207</v>
      </c>
      <c r="F90" s="244">
        <v>52063</v>
      </c>
      <c r="G90" s="244">
        <v>291270</v>
      </c>
      <c r="H90" s="244">
        <v>35816</v>
      </c>
      <c r="I90" s="244">
        <v>1</v>
      </c>
      <c r="J90" s="244">
        <v>1</v>
      </c>
      <c r="K90" s="244">
        <v>95</v>
      </c>
      <c r="L90" s="244">
        <v>97</v>
      </c>
      <c r="M90" s="245">
        <v>98.125</v>
      </c>
      <c r="N90" s="245">
        <v>9.5100002288818359</v>
      </c>
      <c r="O90" s="245">
        <v>1.1499999761581421</v>
      </c>
      <c r="P90" s="245">
        <v>18.870000839233398</v>
      </c>
      <c r="Q90" s="245">
        <v>29.530001044273376</v>
      </c>
    </row>
    <row r="91" spans="1:17">
      <c r="A91" s="238"/>
      <c r="B91" s="238"/>
      <c r="C91" s="238"/>
      <c r="D91" s="238" t="s">
        <v>1108</v>
      </c>
      <c r="E91" s="240">
        <v>206529</v>
      </c>
      <c r="F91" s="240">
        <v>46283</v>
      </c>
      <c r="G91" s="240">
        <v>252812</v>
      </c>
      <c r="H91" s="240">
        <v>34760</v>
      </c>
      <c r="I91" s="240">
        <v>0</v>
      </c>
      <c r="J91" s="240">
        <v>4</v>
      </c>
      <c r="K91" s="240">
        <v>93</v>
      </c>
      <c r="L91" s="240">
        <v>97</v>
      </c>
      <c r="M91" s="241">
        <v>98.5</v>
      </c>
      <c r="N91" s="241">
        <v>9.5900001525878906</v>
      </c>
      <c r="O91" s="241">
        <v>3.5099999904632568</v>
      </c>
      <c r="P91" s="241">
        <v>14.069999694824219</v>
      </c>
      <c r="Q91" s="241">
        <v>27.169999837875366</v>
      </c>
    </row>
    <row r="92" spans="1:17">
      <c r="A92" s="238"/>
      <c r="B92" s="238"/>
      <c r="C92" s="238"/>
      <c r="D92" s="242" t="s">
        <v>1109</v>
      </c>
      <c r="E92" s="244">
        <v>231925</v>
      </c>
      <c r="F92" s="244">
        <v>50845</v>
      </c>
      <c r="G92" s="244">
        <v>282770</v>
      </c>
      <c r="H92" s="244">
        <v>39443</v>
      </c>
      <c r="I92" s="244">
        <v>0</v>
      </c>
      <c r="J92" s="244">
        <v>0</v>
      </c>
      <c r="K92" s="244">
        <v>105</v>
      </c>
      <c r="L92" s="244">
        <v>105</v>
      </c>
      <c r="M92" s="245">
        <v>107.375</v>
      </c>
      <c r="N92" s="245">
        <v>7.5</v>
      </c>
      <c r="O92" s="245">
        <v>8.880000114440918</v>
      </c>
      <c r="P92" s="245">
        <v>19.100000381469727</v>
      </c>
      <c r="Q92" s="245">
        <v>35.480000495910645</v>
      </c>
    </row>
    <row r="93" spans="1:17">
      <c r="A93" s="238"/>
      <c r="B93" s="238"/>
      <c r="C93" s="238"/>
      <c r="D93" s="238" t="s">
        <v>1110</v>
      </c>
      <c r="E93" s="240">
        <v>210015</v>
      </c>
      <c r="F93" s="240">
        <v>71938</v>
      </c>
      <c r="G93" s="240">
        <v>281953</v>
      </c>
      <c r="H93" s="240">
        <v>43085</v>
      </c>
      <c r="I93" s="240">
        <v>2</v>
      </c>
      <c r="J93" s="240">
        <v>0</v>
      </c>
      <c r="K93" s="240">
        <v>112</v>
      </c>
      <c r="L93" s="240">
        <v>114</v>
      </c>
      <c r="M93" s="241">
        <v>117.625</v>
      </c>
      <c r="N93" s="241">
        <v>5.9200000762939453</v>
      </c>
      <c r="O93" s="241">
        <v>5.7699999809265137</v>
      </c>
      <c r="P93" s="241">
        <v>19.969999313354492</v>
      </c>
      <c r="Q93" s="241">
        <v>31.659999370574951</v>
      </c>
    </row>
    <row r="94" spans="1:17">
      <c r="A94" s="238"/>
      <c r="B94" s="238"/>
      <c r="C94" s="238"/>
      <c r="D94" s="242" t="s">
        <v>1111</v>
      </c>
      <c r="E94" s="244">
        <v>297729</v>
      </c>
      <c r="F94" s="244">
        <v>64760</v>
      </c>
      <c r="G94" s="244">
        <v>362489</v>
      </c>
      <c r="H94" s="244">
        <v>48228</v>
      </c>
      <c r="I94" s="244">
        <v>0</v>
      </c>
      <c r="J94" s="244">
        <v>0</v>
      </c>
      <c r="K94" s="244">
        <v>128</v>
      </c>
      <c r="L94" s="244">
        <v>128</v>
      </c>
      <c r="M94" s="245">
        <v>132.375</v>
      </c>
      <c r="N94" s="245">
        <v>20.25</v>
      </c>
      <c r="O94" s="245">
        <v>2.5</v>
      </c>
      <c r="P94" s="245">
        <v>14.710000038146973</v>
      </c>
      <c r="Q94" s="245">
        <v>37.460000038146973</v>
      </c>
    </row>
    <row r="95" spans="1:17">
      <c r="A95" s="238"/>
      <c r="B95" s="238"/>
      <c r="C95" s="251" t="s">
        <v>744</v>
      </c>
      <c r="D95" s="251"/>
      <c r="E95" s="252">
        <v>3905836</v>
      </c>
      <c r="F95" s="252">
        <v>891157</v>
      </c>
      <c r="G95" s="252">
        <v>4796993</v>
      </c>
      <c r="H95" s="252">
        <v>640065</v>
      </c>
      <c r="I95" s="252">
        <v>4</v>
      </c>
      <c r="J95" s="252">
        <v>27</v>
      </c>
      <c r="K95" s="252">
        <v>1659</v>
      </c>
      <c r="L95" s="252">
        <v>1690</v>
      </c>
      <c r="M95" s="253">
        <v>1732.875</v>
      </c>
      <c r="N95" s="253">
        <v>165.24000120162964</v>
      </c>
      <c r="O95" s="253">
        <v>61.549999594688416</v>
      </c>
      <c r="P95" s="253">
        <v>288.33999824523926</v>
      </c>
      <c r="Q95" s="253">
        <v>515.12999904155731</v>
      </c>
    </row>
    <row r="96" spans="1:17">
      <c r="A96" s="238"/>
      <c r="B96" s="238"/>
      <c r="C96" s="229"/>
      <c r="D96" s="229"/>
      <c r="E96" s="231"/>
      <c r="F96" s="231"/>
      <c r="G96" s="231"/>
      <c r="H96" s="231"/>
      <c r="I96" s="231"/>
      <c r="J96" s="231"/>
      <c r="K96" s="231"/>
      <c r="L96" s="231"/>
      <c r="M96" s="232"/>
      <c r="N96" s="232"/>
      <c r="O96" s="232"/>
      <c r="P96" s="232"/>
      <c r="Q96" s="232"/>
    </row>
    <row r="97" spans="1:17">
      <c r="A97" s="238"/>
      <c r="B97" s="238" t="s">
        <v>745</v>
      </c>
      <c r="C97" s="290" t="s">
        <v>325</v>
      </c>
      <c r="D97" s="290"/>
      <c r="E97" s="240"/>
      <c r="F97" s="240"/>
      <c r="G97" s="240"/>
      <c r="H97" s="240"/>
      <c r="I97" s="240"/>
      <c r="J97" s="240"/>
      <c r="K97" s="240"/>
      <c r="L97" s="240"/>
      <c r="M97" s="241"/>
      <c r="N97" s="241"/>
      <c r="O97" s="241"/>
      <c r="P97" s="241"/>
      <c r="Q97" s="241"/>
    </row>
    <row r="98" spans="1:17">
      <c r="A98" s="238"/>
      <c r="B98" s="238"/>
      <c r="C98" s="238"/>
      <c r="D98" s="242" t="s">
        <v>1112</v>
      </c>
      <c r="E98" s="244">
        <v>493119</v>
      </c>
      <c r="F98" s="244">
        <v>188529</v>
      </c>
      <c r="G98" s="244">
        <v>681648</v>
      </c>
      <c r="H98" s="244">
        <v>62964</v>
      </c>
      <c r="I98" s="244">
        <v>0</v>
      </c>
      <c r="J98" s="244">
        <v>5</v>
      </c>
      <c r="K98" s="244">
        <v>217</v>
      </c>
      <c r="L98" s="244">
        <v>222</v>
      </c>
      <c r="M98" s="245">
        <v>228.375</v>
      </c>
      <c r="N98" s="245">
        <v>23.299999237060547</v>
      </c>
      <c r="O98" s="245">
        <v>0.75</v>
      </c>
      <c r="P98" s="245">
        <v>52.099998474121094</v>
      </c>
      <c r="Q98" s="245">
        <v>76.149997711181641</v>
      </c>
    </row>
    <row r="99" spans="1:17">
      <c r="A99" s="238"/>
      <c r="B99" s="238"/>
      <c r="C99" s="251" t="s">
        <v>747</v>
      </c>
      <c r="D99" s="251"/>
      <c r="E99" s="252">
        <v>493119</v>
      </c>
      <c r="F99" s="252">
        <v>188529</v>
      </c>
      <c r="G99" s="252">
        <v>681648</v>
      </c>
      <c r="H99" s="252">
        <v>62964</v>
      </c>
      <c r="I99" s="252">
        <v>0</v>
      </c>
      <c r="J99" s="252">
        <v>5</v>
      </c>
      <c r="K99" s="252">
        <v>217</v>
      </c>
      <c r="L99" s="252">
        <v>222</v>
      </c>
      <c r="M99" s="253">
        <v>228.375</v>
      </c>
      <c r="N99" s="253">
        <v>23.299999237060547</v>
      </c>
      <c r="O99" s="253">
        <v>0.75</v>
      </c>
      <c r="P99" s="253">
        <v>52.099998474121094</v>
      </c>
      <c r="Q99" s="253">
        <v>76.149997711181641</v>
      </c>
    </row>
    <row r="100" spans="1:17">
      <c r="A100" s="238"/>
      <c r="B100" s="238"/>
      <c r="C100" s="229"/>
      <c r="D100" s="229"/>
      <c r="E100" s="231"/>
      <c r="F100" s="231"/>
      <c r="G100" s="231"/>
      <c r="H100" s="231"/>
      <c r="I100" s="231"/>
      <c r="J100" s="231"/>
      <c r="K100" s="231"/>
      <c r="L100" s="231"/>
      <c r="M100" s="232"/>
      <c r="N100" s="232"/>
      <c r="O100" s="232"/>
      <c r="P100" s="232"/>
      <c r="Q100" s="232"/>
    </row>
    <row r="101" spans="1:17">
      <c r="A101" s="238"/>
      <c r="B101" s="238" t="s">
        <v>748</v>
      </c>
      <c r="C101" s="290" t="s">
        <v>320</v>
      </c>
      <c r="D101" s="290"/>
      <c r="E101" s="240"/>
      <c r="F101" s="240"/>
      <c r="G101" s="240"/>
      <c r="H101" s="240"/>
      <c r="I101" s="240"/>
      <c r="J101" s="240"/>
      <c r="K101" s="240"/>
      <c r="L101" s="240"/>
      <c r="M101" s="241"/>
      <c r="N101" s="241"/>
      <c r="O101" s="241"/>
      <c r="P101" s="241"/>
      <c r="Q101" s="241"/>
    </row>
    <row r="102" spans="1:17">
      <c r="A102" s="238"/>
      <c r="B102" s="238"/>
      <c r="C102" s="238"/>
      <c r="D102" s="242" t="s">
        <v>1113</v>
      </c>
      <c r="E102" s="244">
        <v>178661</v>
      </c>
      <c r="F102" s="244">
        <v>65008</v>
      </c>
      <c r="G102" s="244">
        <v>243669</v>
      </c>
      <c r="H102" s="244">
        <v>43627</v>
      </c>
      <c r="I102" s="244">
        <v>0</v>
      </c>
      <c r="J102" s="244">
        <v>1</v>
      </c>
      <c r="K102" s="244">
        <v>95</v>
      </c>
      <c r="L102" s="244">
        <v>96</v>
      </c>
      <c r="M102" s="245">
        <v>99.125</v>
      </c>
      <c r="N102" s="245">
        <v>7.9099998474121094</v>
      </c>
      <c r="O102" s="245">
        <v>0</v>
      </c>
      <c r="P102" s="245">
        <v>17.040000915527344</v>
      </c>
      <c r="Q102" s="245">
        <v>24.950000762939453</v>
      </c>
    </row>
    <row r="103" spans="1:17">
      <c r="A103" s="238"/>
      <c r="B103" s="238"/>
      <c r="C103" s="238"/>
      <c r="D103" s="238" t="s">
        <v>1114</v>
      </c>
      <c r="E103" s="240">
        <v>155789</v>
      </c>
      <c r="F103" s="240">
        <v>43462</v>
      </c>
      <c r="G103" s="240">
        <v>199251</v>
      </c>
      <c r="H103" s="240">
        <v>37928</v>
      </c>
      <c r="I103" s="240">
        <v>1</v>
      </c>
      <c r="J103" s="240">
        <v>1</v>
      </c>
      <c r="K103" s="240">
        <v>81</v>
      </c>
      <c r="L103" s="240">
        <v>83</v>
      </c>
      <c r="M103" s="241">
        <v>84.75</v>
      </c>
      <c r="N103" s="241">
        <v>3.2599999904632568</v>
      </c>
      <c r="O103" s="241">
        <v>0.87999999523162842</v>
      </c>
      <c r="P103" s="241">
        <v>20.350000381469727</v>
      </c>
      <c r="Q103" s="241">
        <v>24.490000367164612</v>
      </c>
    </row>
    <row r="104" spans="1:17">
      <c r="A104" s="238"/>
      <c r="B104" s="238"/>
      <c r="C104" s="238"/>
      <c r="D104" s="242" t="s">
        <v>1115</v>
      </c>
      <c r="E104" s="244">
        <v>30791</v>
      </c>
      <c r="F104" s="244">
        <v>13302</v>
      </c>
      <c r="G104" s="244">
        <v>44093</v>
      </c>
      <c r="H104" s="244">
        <v>12772</v>
      </c>
      <c r="I104" s="244">
        <v>0</v>
      </c>
      <c r="J104" s="244">
        <v>1</v>
      </c>
      <c r="K104" s="244">
        <v>22</v>
      </c>
      <c r="L104" s="244">
        <v>23</v>
      </c>
      <c r="M104" s="245">
        <v>24</v>
      </c>
      <c r="N104" s="245">
        <v>0</v>
      </c>
      <c r="O104" s="245">
        <v>1.1000000238418579</v>
      </c>
      <c r="P104" s="245">
        <v>3.0399999618530273</v>
      </c>
      <c r="Q104" s="245">
        <v>4.1399999856948853</v>
      </c>
    </row>
    <row r="105" spans="1:17">
      <c r="A105" s="238"/>
      <c r="B105" s="238"/>
      <c r="C105" s="238"/>
      <c r="D105" s="238" t="s">
        <v>1116</v>
      </c>
      <c r="E105" s="240">
        <v>139993</v>
      </c>
      <c r="F105" s="240">
        <v>65582</v>
      </c>
      <c r="G105" s="240">
        <v>205575</v>
      </c>
      <c r="H105" s="240">
        <v>33883</v>
      </c>
      <c r="I105" s="240">
        <v>0</v>
      </c>
      <c r="J105" s="240">
        <v>6</v>
      </c>
      <c r="K105" s="240">
        <v>66</v>
      </c>
      <c r="L105" s="240">
        <v>72</v>
      </c>
      <c r="M105" s="241">
        <v>73.125</v>
      </c>
      <c r="N105" s="241">
        <v>5.380000114440918</v>
      </c>
      <c r="O105" s="241">
        <v>0</v>
      </c>
      <c r="P105" s="241">
        <v>15.270000457763672</v>
      </c>
      <c r="Q105" s="241">
        <v>20.65000057220459</v>
      </c>
    </row>
    <row r="106" spans="1:17">
      <c r="A106" s="238"/>
      <c r="B106" s="238"/>
      <c r="C106" s="238"/>
      <c r="D106" s="242" t="s">
        <v>1117</v>
      </c>
      <c r="E106" s="244">
        <v>124133</v>
      </c>
      <c r="F106" s="244">
        <v>29505</v>
      </c>
      <c r="G106" s="244">
        <v>153638</v>
      </c>
      <c r="H106" s="244">
        <v>25248</v>
      </c>
      <c r="I106" s="244">
        <v>0</v>
      </c>
      <c r="J106" s="244">
        <v>0</v>
      </c>
      <c r="K106" s="244">
        <v>53</v>
      </c>
      <c r="L106" s="244">
        <v>53</v>
      </c>
      <c r="M106" s="245">
        <v>53.875</v>
      </c>
      <c r="N106" s="245">
        <v>6.2100000381469727</v>
      </c>
      <c r="O106" s="245">
        <v>2.2999999523162842</v>
      </c>
      <c r="P106" s="245">
        <v>7.7600002288818359</v>
      </c>
      <c r="Q106" s="245">
        <v>16.270000219345093</v>
      </c>
    </row>
    <row r="107" spans="1:17">
      <c r="A107" s="238"/>
      <c r="B107" s="238"/>
      <c r="C107" s="238"/>
      <c r="D107" s="238" t="s">
        <v>1118</v>
      </c>
      <c r="E107" s="240">
        <v>137724</v>
      </c>
      <c r="F107" s="240">
        <v>29870</v>
      </c>
      <c r="G107" s="240">
        <v>167594</v>
      </c>
      <c r="H107" s="240">
        <v>26037</v>
      </c>
      <c r="I107" s="240">
        <v>0</v>
      </c>
      <c r="J107" s="240">
        <v>1</v>
      </c>
      <c r="K107" s="240">
        <v>58</v>
      </c>
      <c r="L107" s="240">
        <v>59</v>
      </c>
      <c r="M107" s="241">
        <v>60.25</v>
      </c>
      <c r="N107" s="241">
        <v>4.6999998092651367</v>
      </c>
      <c r="O107" s="241">
        <v>0.15999999642372131</v>
      </c>
      <c r="P107" s="241">
        <v>13.430000305175781</v>
      </c>
      <c r="Q107" s="241">
        <v>18.290000110864639</v>
      </c>
    </row>
    <row r="108" spans="1:17">
      <c r="A108" s="238"/>
      <c r="B108" s="238"/>
      <c r="C108" s="238"/>
      <c r="D108" s="242" t="s">
        <v>1119</v>
      </c>
      <c r="E108" s="244">
        <v>187841</v>
      </c>
      <c r="F108" s="244">
        <v>81272</v>
      </c>
      <c r="G108" s="244">
        <v>269113</v>
      </c>
      <c r="H108" s="244">
        <v>41410</v>
      </c>
      <c r="I108" s="244">
        <v>2</v>
      </c>
      <c r="J108" s="244">
        <v>0</v>
      </c>
      <c r="K108" s="244">
        <v>92</v>
      </c>
      <c r="L108" s="244">
        <v>94</v>
      </c>
      <c r="M108" s="245">
        <v>93.875</v>
      </c>
      <c r="N108" s="245">
        <v>4</v>
      </c>
      <c r="O108" s="245">
        <v>1.7999999523162842</v>
      </c>
      <c r="P108" s="245">
        <v>21.209999084472656</v>
      </c>
      <c r="Q108" s="245">
        <v>27.00999903678894</v>
      </c>
    </row>
    <row r="109" spans="1:17">
      <c r="A109" s="238"/>
      <c r="B109" s="238"/>
      <c r="C109" s="238"/>
      <c r="D109" s="238" t="s">
        <v>1120</v>
      </c>
      <c r="E109" s="240">
        <v>145217</v>
      </c>
      <c r="F109" s="240">
        <v>42082</v>
      </c>
      <c r="G109" s="240">
        <v>187299</v>
      </c>
      <c r="H109" s="240">
        <v>26943</v>
      </c>
      <c r="I109" s="240">
        <v>0</v>
      </c>
      <c r="J109" s="240">
        <v>1</v>
      </c>
      <c r="K109" s="240">
        <v>60</v>
      </c>
      <c r="L109" s="240">
        <v>61</v>
      </c>
      <c r="M109" s="241">
        <v>63</v>
      </c>
      <c r="N109" s="241">
        <v>7.309999942779541</v>
      </c>
      <c r="O109" s="241">
        <v>0.89999997615814209</v>
      </c>
      <c r="P109" s="241">
        <v>10.979999542236328</v>
      </c>
      <c r="Q109" s="241">
        <v>19.189999461174011</v>
      </c>
    </row>
    <row r="110" spans="1:17">
      <c r="A110" s="238"/>
      <c r="B110" s="238"/>
      <c r="C110" s="238"/>
      <c r="D110" s="242" t="s">
        <v>1121</v>
      </c>
      <c r="E110" s="244">
        <v>80119</v>
      </c>
      <c r="F110" s="244">
        <v>17356</v>
      </c>
      <c r="G110" s="244">
        <v>97475</v>
      </c>
      <c r="H110" s="244">
        <v>10409</v>
      </c>
      <c r="I110" s="244">
        <v>1</v>
      </c>
      <c r="J110" s="244">
        <v>1</v>
      </c>
      <c r="K110" s="244">
        <v>24</v>
      </c>
      <c r="L110" s="244">
        <v>26</v>
      </c>
      <c r="M110" s="245">
        <v>25.625</v>
      </c>
      <c r="N110" s="245">
        <v>4.6999998092651367</v>
      </c>
      <c r="O110" s="245">
        <v>0</v>
      </c>
      <c r="P110" s="245">
        <v>5.9699997901916504</v>
      </c>
      <c r="Q110" s="245">
        <v>10.669999599456787</v>
      </c>
    </row>
    <row r="111" spans="1:17">
      <c r="A111" s="238"/>
      <c r="B111" s="238"/>
      <c r="C111" s="251" t="s">
        <v>754</v>
      </c>
      <c r="D111" s="251"/>
      <c r="E111" s="252">
        <v>1180268</v>
      </c>
      <c r="F111" s="252">
        <v>387439</v>
      </c>
      <c r="G111" s="252">
        <v>1567707</v>
      </c>
      <c r="H111" s="252">
        <v>258257</v>
      </c>
      <c r="I111" s="252">
        <v>4</v>
      </c>
      <c r="J111" s="252">
        <v>12</v>
      </c>
      <c r="K111" s="252">
        <v>551</v>
      </c>
      <c r="L111" s="252">
        <v>567</v>
      </c>
      <c r="M111" s="253">
        <v>577.625</v>
      </c>
      <c r="N111" s="253">
        <v>43.469999551773071</v>
      </c>
      <c r="O111" s="253">
        <v>7.1399998962879181</v>
      </c>
      <c r="P111" s="253">
        <v>115.05000066757202</v>
      </c>
      <c r="Q111" s="253">
        <v>165.66000011563301</v>
      </c>
    </row>
    <row r="112" spans="1:17">
      <c r="A112" s="238"/>
      <c r="B112" s="238"/>
      <c r="C112" s="229"/>
      <c r="D112" s="229"/>
      <c r="E112" s="231"/>
      <c r="F112" s="231"/>
      <c r="G112" s="231"/>
      <c r="H112" s="231"/>
      <c r="I112" s="231"/>
      <c r="J112" s="231"/>
      <c r="K112" s="231"/>
      <c r="L112" s="231"/>
      <c r="M112" s="232"/>
      <c r="N112" s="232"/>
      <c r="O112" s="232"/>
      <c r="P112" s="232"/>
      <c r="Q112" s="232"/>
    </row>
    <row r="113" spans="1:17">
      <c r="A113" s="238"/>
      <c r="B113" s="238" t="s">
        <v>755</v>
      </c>
      <c r="C113" s="290" t="s">
        <v>317</v>
      </c>
      <c r="D113" s="290"/>
      <c r="E113" s="240"/>
      <c r="F113" s="240"/>
      <c r="G113" s="240"/>
      <c r="H113" s="240"/>
      <c r="I113" s="240"/>
      <c r="J113" s="240"/>
      <c r="K113" s="240"/>
      <c r="L113" s="240"/>
      <c r="M113" s="241"/>
      <c r="N113" s="241"/>
      <c r="O113" s="241"/>
      <c r="P113" s="241"/>
      <c r="Q113" s="241"/>
    </row>
    <row r="114" spans="1:17">
      <c r="A114" s="238"/>
      <c r="B114" s="238"/>
      <c r="C114" s="238"/>
      <c r="D114" s="242" t="s">
        <v>1122</v>
      </c>
      <c r="E114" s="244">
        <v>171175</v>
      </c>
      <c r="F114" s="244">
        <v>33076</v>
      </c>
      <c r="G114" s="244">
        <v>204251</v>
      </c>
      <c r="H114" s="244">
        <v>29213</v>
      </c>
      <c r="I114" s="244">
        <v>1</v>
      </c>
      <c r="J114" s="244">
        <v>1</v>
      </c>
      <c r="K114" s="244">
        <v>76</v>
      </c>
      <c r="L114" s="244">
        <v>78</v>
      </c>
      <c r="M114" s="245">
        <v>79.375</v>
      </c>
      <c r="N114" s="245">
        <v>9.5900001525878906</v>
      </c>
      <c r="O114" s="245">
        <v>1</v>
      </c>
      <c r="P114" s="245">
        <v>15.390000343322754</v>
      </c>
      <c r="Q114" s="245">
        <v>25.980000495910645</v>
      </c>
    </row>
    <row r="115" spans="1:17">
      <c r="A115" s="238"/>
      <c r="B115" s="238"/>
      <c r="C115" s="238"/>
      <c r="D115" s="238" t="s">
        <v>1123</v>
      </c>
      <c r="E115" s="240">
        <v>164940</v>
      </c>
      <c r="F115" s="240">
        <v>41885</v>
      </c>
      <c r="G115" s="240">
        <v>206825</v>
      </c>
      <c r="H115" s="240">
        <v>33141</v>
      </c>
      <c r="I115" s="240">
        <v>0</v>
      </c>
      <c r="J115" s="240">
        <v>2</v>
      </c>
      <c r="K115" s="240">
        <v>82</v>
      </c>
      <c r="L115" s="240">
        <v>84</v>
      </c>
      <c r="M115" s="241">
        <v>87.5</v>
      </c>
      <c r="N115" s="241">
        <v>6.0799999237060547</v>
      </c>
      <c r="O115" s="241">
        <v>6.4800000190734863</v>
      </c>
      <c r="P115" s="241">
        <v>15.430000305175781</v>
      </c>
      <c r="Q115" s="241">
        <v>27.990000247955322</v>
      </c>
    </row>
    <row r="116" spans="1:17">
      <c r="A116" s="238"/>
      <c r="B116" s="238"/>
      <c r="C116" s="238"/>
      <c r="D116" s="242" t="s">
        <v>1124</v>
      </c>
      <c r="E116" s="244">
        <v>161732</v>
      </c>
      <c r="F116" s="244">
        <v>37528</v>
      </c>
      <c r="G116" s="244">
        <v>199260</v>
      </c>
      <c r="H116" s="244">
        <v>25849</v>
      </c>
      <c r="I116" s="244">
        <v>1</v>
      </c>
      <c r="J116" s="244">
        <v>2</v>
      </c>
      <c r="K116" s="244">
        <v>69</v>
      </c>
      <c r="L116" s="244">
        <v>72</v>
      </c>
      <c r="M116" s="245">
        <v>74.75</v>
      </c>
      <c r="N116" s="245">
        <v>2.9900000095367432</v>
      </c>
      <c r="O116" s="245">
        <v>7.0100002288818359</v>
      </c>
      <c r="P116" s="245">
        <v>15.130000114440918</v>
      </c>
      <c r="Q116" s="245">
        <v>25.130000352859497</v>
      </c>
    </row>
    <row r="117" spans="1:17">
      <c r="A117" s="238"/>
      <c r="B117" s="238"/>
      <c r="C117" s="238"/>
      <c r="D117" s="238" t="s">
        <v>1125</v>
      </c>
      <c r="E117" s="240">
        <v>170697</v>
      </c>
      <c r="F117" s="240">
        <v>49454</v>
      </c>
      <c r="G117" s="240">
        <v>220151</v>
      </c>
      <c r="H117" s="240">
        <v>30651</v>
      </c>
      <c r="I117" s="240">
        <v>0</v>
      </c>
      <c r="J117" s="240">
        <v>0</v>
      </c>
      <c r="K117" s="240">
        <v>79</v>
      </c>
      <c r="L117" s="240">
        <v>79</v>
      </c>
      <c r="M117" s="241">
        <v>82.625</v>
      </c>
      <c r="N117" s="241">
        <v>5.179999828338623</v>
      </c>
      <c r="O117" s="241">
        <v>6.4200000762939453</v>
      </c>
      <c r="P117" s="241">
        <v>17.420000076293945</v>
      </c>
      <c r="Q117" s="241">
        <v>29.019999980926514</v>
      </c>
    </row>
    <row r="118" spans="1:17">
      <c r="A118" s="238"/>
      <c r="B118" s="238"/>
      <c r="C118" s="238"/>
      <c r="D118" s="242" t="s">
        <v>1126</v>
      </c>
      <c r="E118" s="244">
        <v>200312</v>
      </c>
      <c r="F118" s="244">
        <v>39529</v>
      </c>
      <c r="G118" s="244">
        <v>239841</v>
      </c>
      <c r="H118" s="244">
        <v>36716</v>
      </c>
      <c r="I118" s="244">
        <v>1</v>
      </c>
      <c r="J118" s="244">
        <v>3</v>
      </c>
      <c r="K118" s="244">
        <v>101</v>
      </c>
      <c r="L118" s="244">
        <v>105</v>
      </c>
      <c r="M118" s="245">
        <v>107.75</v>
      </c>
      <c r="N118" s="245">
        <v>9.9099998474121094</v>
      </c>
      <c r="O118" s="245">
        <v>4.369999885559082</v>
      </c>
      <c r="P118" s="245">
        <v>18.770000457763672</v>
      </c>
      <c r="Q118" s="245">
        <v>33.050000190734863</v>
      </c>
    </row>
    <row r="119" spans="1:17">
      <c r="A119" s="238"/>
      <c r="B119" s="238"/>
      <c r="C119" s="238"/>
      <c r="D119" s="238" t="s">
        <v>1127</v>
      </c>
      <c r="E119" s="240">
        <v>148615</v>
      </c>
      <c r="F119" s="240">
        <v>30232</v>
      </c>
      <c r="G119" s="240">
        <v>178847</v>
      </c>
      <c r="H119" s="240">
        <v>30850</v>
      </c>
      <c r="I119" s="240">
        <v>0</v>
      </c>
      <c r="J119" s="240">
        <v>1</v>
      </c>
      <c r="K119" s="240">
        <v>81</v>
      </c>
      <c r="L119" s="240">
        <v>82</v>
      </c>
      <c r="M119" s="241">
        <v>84.75</v>
      </c>
      <c r="N119" s="241">
        <v>6.6999998092651367</v>
      </c>
      <c r="O119" s="241">
        <v>1.7799999713897705</v>
      </c>
      <c r="P119" s="241">
        <v>18.450000762939453</v>
      </c>
      <c r="Q119" s="241">
        <v>26.93000054359436</v>
      </c>
    </row>
    <row r="120" spans="1:17">
      <c r="A120" s="238"/>
      <c r="B120" s="238"/>
      <c r="C120" s="238"/>
      <c r="D120" s="242" t="s">
        <v>1128</v>
      </c>
      <c r="E120" s="244">
        <v>164675</v>
      </c>
      <c r="F120" s="244">
        <v>45719</v>
      </c>
      <c r="G120" s="244">
        <v>210394</v>
      </c>
      <c r="H120" s="244">
        <v>32974</v>
      </c>
      <c r="I120" s="244">
        <v>1</v>
      </c>
      <c r="J120" s="244">
        <v>3</v>
      </c>
      <c r="K120" s="244">
        <v>77</v>
      </c>
      <c r="L120" s="244">
        <v>81</v>
      </c>
      <c r="M120" s="245">
        <v>83.75</v>
      </c>
      <c r="N120" s="245">
        <v>7.3000001907348633</v>
      </c>
      <c r="O120" s="245">
        <v>3.3599998950958252</v>
      </c>
      <c r="P120" s="245">
        <v>16.120000839233398</v>
      </c>
      <c r="Q120" s="245">
        <v>26.780000925064087</v>
      </c>
    </row>
    <row r="121" spans="1:17">
      <c r="A121" s="238"/>
      <c r="B121" s="238"/>
      <c r="C121" s="238"/>
      <c r="D121" s="238" t="s">
        <v>1129</v>
      </c>
      <c r="E121" s="240">
        <v>210083</v>
      </c>
      <c r="F121" s="240">
        <v>43513</v>
      </c>
      <c r="G121" s="240">
        <v>253596</v>
      </c>
      <c r="H121" s="240">
        <v>44278</v>
      </c>
      <c r="I121" s="240">
        <v>0</v>
      </c>
      <c r="J121" s="240">
        <v>2</v>
      </c>
      <c r="K121" s="240">
        <v>107</v>
      </c>
      <c r="L121" s="240">
        <v>109</v>
      </c>
      <c r="M121" s="241">
        <v>113.75</v>
      </c>
      <c r="N121" s="241">
        <v>6.9699997901916504</v>
      </c>
      <c r="O121" s="241">
        <v>3.7899999618530273</v>
      </c>
      <c r="P121" s="241">
        <v>21.760000228881836</v>
      </c>
      <c r="Q121" s="241">
        <v>32.519999980926514</v>
      </c>
    </row>
    <row r="122" spans="1:17">
      <c r="A122" s="238"/>
      <c r="B122" s="238"/>
      <c r="C122" s="238"/>
      <c r="D122" s="242" t="s">
        <v>1130</v>
      </c>
      <c r="E122" s="244">
        <v>131028</v>
      </c>
      <c r="F122" s="244">
        <v>48442</v>
      </c>
      <c r="G122" s="244">
        <v>179470</v>
      </c>
      <c r="H122" s="244">
        <v>28705</v>
      </c>
      <c r="I122" s="244">
        <v>0</v>
      </c>
      <c r="J122" s="244">
        <v>0</v>
      </c>
      <c r="K122" s="244">
        <v>74</v>
      </c>
      <c r="L122" s="244">
        <v>74</v>
      </c>
      <c r="M122" s="245">
        <v>76.875</v>
      </c>
      <c r="N122" s="245">
        <v>6.619999885559082</v>
      </c>
      <c r="O122" s="245">
        <v>0.85000002384185791</v>
      </c>
      <c r="P122" s="245">
        <v>15.770000457763672</v>
      </c>
      <c r="Q122" s="245">
        <v>23.240000367164612</v>
      </c>
    </row>
    <row r="123" spans="1:17">
      <c r="A123" s="238"/>
      <c r="B123" s="238"/>
      <c r="C123" s="238"/>
      <c r="D123" s="238" t="s">
        <v>1131</v>
      </c>
      <c r="E123" s="240">
        <v>217121</v>
      </c>
      <c r="F123" s="240">
        <v>36542</v>
      </c>
      <c r="G123" s="240">
        <v>253663</v>
      </c>
      <c r="H123" s="240">
        <v>38956</v>
      </c>
      <c r="I123" s="240">
        <v>1</v>
      </c>
      <c r="J123" s="240">
        <v>1</v>
      </c>
      <c r="K123" s="240">
        <v>100</v>
      </c>
      <c r="L123" s="240">
        <v>102</v>
      </c>
      <c r="M123" s="241">
        <v>106.875</v>
      </c>
      <c r="N123" s="241">
        <v>13.520000457763672</v>
      </c>
      <c r="O123" s="241">
        <v>4.8499999046325684</v>
      </c>
      <c r="P123" s="241">
        <v>10.989999771118164</v>
      </c>
      <c r="Q123" s="241">
        <v>29.360000133514404</v>
      </c>
    </row>
    <row r="124" spans="1:17">
      <c r="A124" s="238"/>
      <c r="B124" s="238"/>
      <c r="C124" s="238"/>
      <c r="D124" s="242" t="s">
        <v>1132</v>
      </c>
      <c r="E124" s="244">
        <v>138097</v>
      </c>
      <c r="F124" s="244">
        <v>28341</v>
      </c>
      <c r="G124" s="244">
        <v>166438</v>
      </c>
      <c r="H124" s="244">
        <v>21789</v>
      </c>
      <c r="I124" s="244">
        <v>0</v>
      </c>
      <c r="J124" s="244">
        <v>4</v>
      </c>
      <c r="K124" s="244">
        <v>49</v>
      </c>
      <c r="L124" s="244">
        <v>53</v>
      </c>
      <c r="M124" s="245">
        <v>52.875</v>
      </c>
      <c r="N124" s="245">
        <v>8.5399999618530273</v>
      </c>
      <c r="O124" s="245">
        <v>2.130000114440918</v>
      </c>
      <c r="P124" s="245">
        <v>8.1899995803833008</v>
      </c>
      <c r="Q124" s="245">
        <v>18.859999656677246</v>
      </c>
    </row>
    <row r="125" spans="1:17">
      <c r="A125" s="238"/>
      <c r="B125" s="238"/>
      <c r="C125" s="238"/>
      <c r="D125" s="238" t="s">
        <v>1133</v>
      </c>
      <c r="E125" s="240">
        <v>310177</v>
      </c>
      <c r="F125" s="240">
        <v>66893</v>
      </c>
      <c r="G125" s="240">
        <v>377070</v>
      </c>
      <c r="H125" s="240">
        <v>64505</v>
      </c>
      <c r="I125" s="240">
        <v>2</v>
      </c>
      <c r="J125" s="240">
        <v>3</v>
      </c>
      <c r="K125" s="240">
        <v>151</v>
      </c>
      <c r="L125" s="240">
        <v>156</v>
      </c>
      <c r="M125" s="241">
        <v>164.125</v>
      </c>
      <c r="N125" s="241">
        <v>14.560000419616699</v>
      </c>
      <c r="O125" s="241">
        <v>6.440000057220459</v>
      </c>
      <c r="P125" s="241">
        <v>32.720001220703125</v>
      </c>
      <c r="Q125" s="241">
        <v>53.720001697540283</v>
      </c>
    </row>
    <row r="126" spans="1:17">
      <c r="A126" s="238"/>
      <c r="B126" s="238"/>
      <c r="C126" s="238"/>
      <c r="D126" s="242" t="s">
        <v>1134</v>
      </c>
      <c r="E126" s="244">
        <v>176162</v>
      </c>
      <c r="F126" s="244">
        <v>49232</v>
      </c>
      <c r="G126" s="244">
        <v>225394</v>
      </c>
      <c r="H126" s="244">
        <v>29000</v>
      </c>
      <c r="I126" s="244">
        <v>2</v>
      </c>
      <c r="J126" s="244">
        <v>4</v>
      </c>
      <c r="K126" s="244">
        <v>66</v>
      </c>
      <c r="L126" s="244">
        <v>72</v>
      </c>
      <c r="M126" s="245">
        <v>72.625</v>
      </c>
      <c r="N126" s="245">
        <v>10.300000190734863</v>
      </c>
      <c r="O126" s="245">
        <v>4.8400001525878906</v>
      </c>
      <c r="P126" s="245">
        <v>12.619999885559082</v>
      </c>
      <c r="Q126" s="245">
        <v>27.760000228881836</v>
      </c>
    </row>
    <row r="127" spans="1:17">
      <c r="A127" s="238"/>
      <c r="B127" s="238"/>
      <c r="C127" s="238"/>
      <c r="D127" s="238" t="s">
        <v>1135</v>
      </c>
      <c r="E127" s="240">
        <v>174581</v>
      </c>
      <c r="F127" s="240">
        <v>29873</v>
      </c>
      <c r="G127" s="240">
        <v>204454</v>
      </c>
      <c r="H127" s="240">
        <v>31615</v>
      </c>
      <c r="I127" s="240">
        <v>0</v>
      </c>
      <c r="J127" s="240">
        <v>1</v>
      </c>
      <c r="K127" s="240">
        <v>83</v>
      </c>
      <c r="L127" s="240">
        <v>84</v>
      </c>
      <c r="M127" s="241">
        <v>86.625</v>
      </c>
      <c r="N127" s="241">
        <v>7.119999885559082</v>
      </c>
      <c r="O127" s="241">
        <v>6.7300000190734863</v>
      </c>
      <c r="P127" s="241">
        <v>15.130000114440918</v>
      </c>
      <c r="Q127" s="241">
        <v>28.980000019073486</v>
      </c>
    </row>
    <row r="128" spans="1:17">
      <c r="A128" s="238"/>
      <c r="B128" s="238"/>
      <c r="C128" s="238"/>
      <c r="D128" s="242" t="s">
        <v>1136</v>
      </c>
      <c r="E128" s="244">
        <v>265484</v>
      </c>
      <c r="F128" s="244">
        <v>52444</v>
      </c>
      <c r="G128" s="244">
        <v>317928</v>
      </c>
      <c r="H128" s="244">
        <v>44165</v>
      </c>
      <c r="I128" s="244">
        <v>0</v>
      </c>
      <c r="J128" s="244">
        <v>2</v>
      </c>
      <c r="K128" s="244">
        <v>108</v>
      </c>
      <c r="L128" s="244">
        <v>110</v>
      </c>
      <c r="M128" s="245">
        <v>114.25</v>
      </c>
      <c r="N128" s="245">
        <v>10.600000381469727</v>
      </c>
      <c r="O128" s="245">
        <v>4.5799999237060547</v>
      </c>
      <c r="P128" s="245">
        <v>24.510000228881836</v>
      </c>
      <c r="Q128" s="245">
        <v>39.690000534057617</v>
      </c>
    </row>
    <row r="129" spans="1:17">
      <c r="A129" s="238"/>
      <c r="B129" s="238"/>
      <c r="C129" s="251" t="s">
        <v>765</v>
      </c>
      <c r="D129" s="251"/>
      <c r="E129" s="252">
        <v>2804879</v>
      </c>
      <c r="F129" s="252">
        <v>632703</v>
      </c>
      <c r="G129" s="252">
        <v>3437582</v>
      </c>
      <c r="H129" s="252">
        <v>522407</v>
      </c>
      <c r="I129" s="252">
        <v>9</v>
      </c>
      <c r="J129" s="252">
        <v>29</v>
      </c>
      <c r="K129" s="252">
        <v>1303</v>
      </c>
      <c r="L129" s="252">
        <v>1341</v>
      </c>
      <c r="M129" s="253">
        <v>1388.5</v>
      </c>
      <c r="N129" s="253">
        <v>125.98000073432922</v>
      </c>
      <c r="O129" s="253">
        <v>64.630000233650208</v>
      </c>
      <c r="P129" s="253">
        <v>258.40000438690186</v>
      </c>
      <c r="Q129" s="253">
        <v>449.01000535488129</v>
      </c>
    </row>
    <row r="130" spans="1:17">
      <c r="A130" s="238"/>
      <c r="B130" s="238"/>
      <c r="C130" s="229"/>
      <c r="D130" s="229"/>
      <c r="E130" s="231"/>
      <c r="F130" s="231"/>
      <c r="G130" s="231"/>
      <c r="H130" s="231"/>
      <c r="I130" s="231"/>
      <c r="J130" s="231"/>
      <c r="K130" s="231"/>
      <c r="L130" s="231"/>
      <c r="M130" s="232"/>
      <c r="N130" s="232"/>
      <c r="O130" s="232"/>
      <c r="P130" s="232"/>
      <c r="Q130" s="232"/>
    </row>
    <row r="131" spans="1:17">
      <c r="A131" s="238"/>
      <c r="B131" s="238" t="s">
        <v>766</v>
      </c>
      <c r="C131" s="290" t="s">
        <v>321</v>
      </c>
      <c r="D131" s="290"/>
      <c r="E131" s="240"/>
      <c r="F131" s="240"/>
      <c r="G131" s="240"/>
      <c r="H131" s="240"/>
      <c r="I131" s="240"/>
      <c r="J131" s="240"/>
      <c r="K131" s="240"/>
      <c r="L131" s="240"/>
      <c r="M131" s="241"/>
      <c r="N131" s="241"/>
      <c r="O131" s="241"/>
      <c r="P131" s="241"/>
      <c r="Q131" s="241"/>
    </row>
    <row r="132" spans="1:17">
      <c r="A132" s="238"/>
      <c r="B132" s="238"/>
      <c r="C132" s="238"/>
      <c r="D132" s="242" t="s">
        <v>1137</v>
      </c>
      <c r="E132" s="244">
        <v>142698</v>
      </c>
      <c r="F132" s="244">
        <v>39789</v>
      </c>
      <c r="G132" s="244">
        <v>182487</v>
      </c>
      <c r="H132" s="244">
        <v>28814</v>
      </c>
      <c r="I132" s="244">
        <v>1</v>
      </c>
      <c r="J132" s="244">
        <v>4</v>
      </c>
      <c r="K132" s="244">
        <v>75</v>
      </c>
      <c r="L132" s="244">
        <v>80</v>
      </c>
      <c r="M132" s="245">
        <v>80.875</v>
      </c>
      <c r="N132" s="245">
        <v>4.6399998664855957</v>
      </c>
      <c r="O132" s="245">
        <v>7</v>
      </c>
      <c r="P132" s="245">
        <v>8.369999885559082</v>
      </c>
      <c r="Q132" s="245">
        <v>20.009999752044678</v>
      </c>
    </row>
    <row r="133" spans="1:17">
      <c r="A133" s="238"/>
      <c r="B133" s="238"/>
      <c r="C133" s="238"/>
      <c r="D133" s="238" t="s">
        <v>1138</v>
      </c>
      <c r="E133" s="240">
        <v>158009</v>
      </c>
      <c r="F133" s="240">
        <v>48925</v>
      </c>
      <c r="G133" s="240">
        <v>206934</v>
      </c>
      <c r="H133" s="240">
        <v>29946</v>
      </c>
      <c r="I133" s="240">
        <v>1</v>
      </c>
      <c r="J133" s="240">
        <v>5</v>
      </c>
      <c r="K133" s="240">
        <v>74</v>
      </c>
      <c r="L133" s="240">
        <v>80</v>
      </c>
      <c r="M133" s="241">
        <v>81.5</v>
      </c>
      <c r="N133" s="241">
        <v>6.130000114440918</v>
      </c>
      <c r="O133" s="241">
        <v>3.75</v>
      </c>
      <c r="P133" s="241">
        <v>14.810000419616699</v>
      </c>
      <c r="Q133" s="241">
        <v>24.690000534057617</v>
      </c>
    </row>
    <row r="134" spans="1:17">
      <c r="A134" s="238"/>
      <c r="B134" s="238"/>
      <c r="C134" s="238"/>
      <c r="D134" s="242" t="s">
        <v>1139</v>
      </c>
      <c r="E134" s="244">
        <v>201031</v>
      </c>
      <c r="F134" s="244">
        <v>67970</v>
      </c>
      <c r="G134" s="244">
        <v>269001</v>
      </c>
      <c r="H134" s="244">
        <v>43554</v>
      </c>
      <c r="I134" s="244">
        <v>1</v>
      </c>
      <c r="J134" s="244">
        <v>3</v>
      </c>
      <c r="K134" s="244">
        <v>118</v>
      </c>
      <c r="L134" s="244">
        <v>122</v>
      </c>
      <c r="M134" s="245">
        <v>126.25</v>
      </c>
      <c r="N134" s="245">
        <v>4.9499998092651367</v>
      </c>
      <c r="O134" s="245">
        <v>9.5299997329711914</v>
      </c>
      <c r="P134" s="245">
        <v>20.260000228881836</v>
      </c>
      <c r="Q134" s="245">
        <v>34.739999771118164</v>
      </c>
    </row>
    <row r="135" spans="1:17">
      <c r="A135" s="238"/>
      <c r="B135" s="238"/>
      <c r="C135" s="238"/>
      <c r="D135" s="238" t="s">
        <v>1140</v>
      </c>
      <c r="E135" s="240">
        <v>194774</v>
      </c>
      <c r="F135" s="240">
        <v>76872</v>
      </c>
      <c r="G135" s="240">
        <v>271646</v>
      </c>
      <c r="H135" s="240">
        <v>29649</v>
      </c>
      <c r="I135" s="240">
        <v>0</v>
      </c>
      <c r="J135" s="240">
        <v>1</v>
      </c>
      <c r="K135" s="240">
        <v>43</v>
      </c>
      <c r="L135" s="240">
        <v>44</v>
      </c>
      <c r="M135" s="241">
        <v>46.75</v>
      </c>
      <c r="N135" s="241">
        <v>2.75</v>
      </c>
      <c r="O135" s="241">
        <v>0.89999997615814209</v>
      </c>
      <c r="P135" s="241">
        <v>4.3499999046325684</v>
      </c>
      <c r="Q135" s="241">
        <v>7.9999998807907104</v>
      </c>
    </row>
    <row r="136" spans="1:17">
      <c r="A136" s="238"/>
      <c r="B136" s="238"/>
      <c r="C136" s="238"/>
      <c r="D136" s="242" t="s">
        <v>1141</v>
      </c>
      <c r="E136" s="244">
        <v>160213</v>
      </c>
      <c r="F136" s="244">
        <v>78833</v>
      </c>
      <c r="G136" s="244">
        <v>239046</v>
      </c>
      <c r="H136" s="244">
        <v>43502</v>
      </c>
      <c r="I136" s="244">
        <v>0</v>
      </c>
      <c r="J136" s="244">
        <v>2</v>
      </c>
      <c r="K136" s="244">
        <v>97</v>
      </c>
      <c r="L136" s="244">
        <v>99</v>
      </c>
      <c r="M136" s="245">
        <v>104.75</v>
      </c>
      <c r="N136" s="245">
        <v>6.4000000953674316</v>
      </c>
      <c r="O136" s="245">
        <v>2.9000000953674316</v>
      </c>
      <c r="P136" s="245">
        <v>16.450000762939453</v>
      </c>
      <c r="Q136" s="245">
        <v>25.750000953674316</v>
      </c>
    </row>
    <row r="137" spans="1:17">
      <c r="A137" s="238"/>
      <c r="B137" s="238"/>
      <c r="C137" s="238"/>
      <c r="D137" s="238" t="s">
        <v>1142</v>
      </c>
      <c r="E137" s="240">
        <v>105387</v>
      </c>
      <c r="F137" s="240">
        <v>64489</v>
      </c>
      <c r="G137" s="240">
        <v>169876</v>
      </c>
      <c r="H137" s="240">
        <v>25772</v>
      </c>
      <c r="I137" s="240">
        <v>0</v>
      </c>
      <c r="J137" s="240">
        <v>2</v>
      </c>
      <c r="K137" s="240">
        <v>76</v>
      </c>
      <c r="L137" s="240">
        <v>78</v>
      </c>
      <c r="M137" s="241">
        <v>80.625</v>
      </c>
      <c r="N137" s="241">
        <v>5.0500001907348633</v>
      </c>
      <c r="O137" s="241">
        <v>0.68999999761581421</v>
      </c>
      <c r="P137" s="241">
        <v>13.800000190734863</v>
      </c>
      <c r="Q137" s="241">
        <v>19.540000379085541</v>
      </c>
    </row>
    <row r="138" spans="1:17">
      <c r="A138" s="238"/>
      <c r="B138" s="238"/>
      <c r="C138" s="238"/>
      <c r="D138" s="242" t="s">
        <v>1143</v>
      </c>
      <c r="E138" s="244">
        <v>145242</v>
      </c>
      <c r="F138" s="244">
        <v>36785</v>
      </c>
      <c r="G138" s="244">
        <v>182027</v>
      </c>
      <c r="H138" s="244">
        <v>30027</v>
      </c>
      <c r="I138" s="244">
        <v>0</v>
      </c>
      <c r="J138" s="244">
        <v>0</v>
      </c>
      <c r="K138" s="244">
        <v>81</v>
      </c>
      <c r="L138" s="244">
        <v>81</v>
      </c>
      <c r="M138" s="245">
        <v>84.375</v>
      </c>
      <c r="N138" s="245">
        <v>6.8400001525878906</v>
      </c>
      <c r="O138" s="245">
        <v>8.1499996185302734</v>
      </c>
      <c r="P138" s="245">
        <v>6.820000171661377</v>
      </c>
      <c r="Q138" s="245">
        <v>21.809999942779541</v>
      </c>
    </row>
    <row r="139" spans="1:17">
      <c r="A139" s="238"/>
      <c r="B139" s="238"/>
      <c r="C139" s="251" t="s">
        <v>771</v>
      </c>
      <c r="D139" s="251"/>
      <c r="E139" s="252">
        <v>1107354</v>
      </c>
      <c r="F139" s="252">
        <v>413663</v>
      </c>
      <c r="G139" s="252">
        <v>1521017</v>
      </c>
      <c r="H139" s="252">
        <v>231264</v>
      </c>
      <c r="I139" s="252">
        <v>3</v>
      </c>
      <c r="J139" s="252">
        <v>17</v>
      </c>
      <c r="K139" s="252">
        <v>564</v>
      </c>
      <c r="L139" s="252">
        <v>584</v>
      </c>
      <c r="M139" s="253">
        <v>605.125</v>
      </c>
      <c r="N139" s="253">
        <v>36.760000228881836</v>
      </c>
      <c r="O139" s="253">
        <v>32.919999420642853</v>
      </c>
      <c r="P139" s="253">
        <v>84.860001564025879</v>
      </c>
      <c r="Q139" s="253">
        <v>154.54000121355057</v>
      </c>
    </row>
    <row r="140" spans="1:17">
      <c r="A140" s="238"/>
      <c r="B140" s="238"/>
      <c r="C140" s="229"/>
      <c r="D140" s="229"/>
      <c r="E140" s="231"/>
      <c r="F140" s="231"/>
      <c r="G140" s="231"/>
      <c r="H140" s="231"/>
      <c r="I140" s="231"/>
      <c r="J140" s="231"/>
      <c r="K140" s="231"/>
      <c r="L140" s="231"/>
      <c r="M140" s="232"/>
      <c r="N140" s="232"/>
      <c r="O140" s="232"/>
      <c r="P140" s="232"/>
      <c r="Q140" s="232"/>
    </row>
    <row r="141" spans="1:17">
      <c r="A141" s="251" t="s">
        <v>772</v>
      </c>
      <c r="B141" s="251"/>
      <c r="C141" s="251"/>
      <c r="D141" s="251"/>
      <c r="E141" s="252">
        <v>20219432</v>
      </c>
      <c r="F141" s="252">
        <v>5451357</v>
      </c>
      <c r="G141" s="252">
        <v>25670789</v>
      </c>
      <c r="H141" s="252">
        <v>3160409</v>
      </c>
      <c r="I141" s="252">
        <v>26</v>
      </c>
      <c r="J141" s="252">
        <v>187</v>
      </c>
      <c r="K141" s="252">
        <v>9435</v>
      </c>
      <c r="L141" s="252">
        <v>9648</v>
      </c>
      <c r="M141" s="253">
        <v>9992.375</v>
      </c>
      <c r="N141" s="253">
        <v>767.21000194549561</v>
      </c>
      <c r="O141" s="253">
        <v>456.81999805569649</v>
      </c>
      <c r="P141" s="253">
        <v>1590.3400025367737</v>
      </c>
      <c r="Q141" s="253">
        <v>2814.3700025379658</v>
      </c>
    </row>
    <row r="142" spans="1:17" ht="7.95" customHeight="1">
      <c r="A142" s="229"/>
      <c r="B142" s="229"/>
      <c r="C142" s="229"/>
      <c r="D142" s="229"/>
      <c r="E142" s="231"/>
      <c r="F142" s="231"/>
      <c r="G142" s="231"/>
      <c r="H142" s="231"/>
      <c r="I142" s="231"/>
      <c r="J142" s="231"/>
      <c r="K142" s="231"/>
      <c r="L142" s="231"/>
      <c r="M142" s="232"/>
      <c r="N142" s="232"/>
      <c r="O142" s="232"/>
      <c r="P142" s="232"/>
      <c r="Q142" s="232"/>
    </row>
    <row r="143" spans="1:17">
      <c r="A143" s="290" t="s">
        <v>773</v>
      </c>
      <c r="B143" s="290"/>
      <c r="C143" s="290"/>
      <c r="D143" s="290"/>
      <c r="E143" s="240"/>
      <c r="F143" s="240"/>
      <c r="G143" s="240"/>
      <c r="H143" s="240"/>
      <c r="I143" s="240"/>
      <c r="J143" s="240"/>
      <c r="K143" s="240"/>
      <c r="L143" s="240"/>
      <c r="M143" s="241"/>
      <c r="N143" s="241"/>
      <c r="O143" s="241"/>
      <c r="P143" s="241"/>
      <c r="Q143" s="241"/>
    </row>
    <row r="144" spans="1:17">
      <c r="A144" s="238"/>
      <c r="B144" s="238" t="s">
        <v>774</v>
      </c>
      <c r="C144" s="290" t="s">
        <v>319</v>
      </c>
      <c r="D144" s="290"/>
      <c r="E144" s="240"/>
      <c r="F144" s="240"/>
      <c r="G144" s="240"/>
      <c r="H144" s="240"/>
      <c r="I144" s="240"/>
      <c r="J144" s="240"/>
      <c r="K144" s="240"/>
      <c r="L144" s="240"/>
      <c r="M144" s="241"/>
      <c r="N144" s="241"/>
      <c r="O144" s="241"/>
      <c r="P144" s="241"/>
      <c r="Q144" s="241"/>
    </row>
    <row r="145" spans="1:17">
      <c r="A145" s="238"/>
      <c r="B145" s="238"/>
      <c r="C145" s="238"/>
      <c r="D145" s="242" t="s">
        <v>1144</v>
      </c>
      <c r="E145" s="244">
        <v>176021</v>
      </c>
      <c r="F145" s="244">
        <v>42748</v>
      </c>
      <c r="G145" s="244">
        <v>218769</v>
      </c>
      <c r="H145" s="244">
        <v>36226</v>
      </c>
      <c r="I145" s="244">
        <v>0</v>
      </c>
      <c r="J145" s="244">
        <v>1</v>
      </c>
      <c r="K145" s="244">
        <v>90</v>
      </c>
      <c r="L145" s="244">
        <v>91</v>
      </c>
      <c r="M145" s="245">
        <v>95</v>
      </c>
      <c r="N145" s="245">
        <v>8.7399997711181641</v>
      </c>
      <c r="O145" s="245">
        <v>0.93999999761581421</v>
      </c>
      <c r="P145" s="245">
        <v>15.399999618530273</v>
      </c>
      <c r="Q145" s="245">
        <v>25.079999387264252</v>
      </c>
    </row>
    <row r="146" spans="1:17">
      <c r="A146" s="238"/>
      <c r="B146" s="238"/>
      <c r="C146" s="238"/>
      <c r="D146" s="238" t="s">
        <v>1145</v>
      </c>
      <c r="E146" s="240">
        <v>167882</v>
      </c>
      <c r="F146" s="240">
        <v>37005</v>
      </c>
      <c r="G146" s="240">
        <v>204887</v>
      </c>
      <c r="H146" s="240">
        <v>34517</v>
      </c>
      <c r="I146" s="240">
        <v>0</v>
      </c>
      <c r="J146" s="240">
        <v>2</v>
      </c>
      <c r="K146" s="240">
        <v>88</v>
      </c>
      <c r="L146" s="240">
        <v>90</v>
      </c>
      <c r="M146" s="241">
        <v>92.25</v>
      </c>
      <c r="N146" s="241">
        <v>5.679999828338623</v>
      </c>
      <c r="O146" s="241">
        <v>6.7300000190734863</v>
      </c>
      <c r="P146" s="241">
        <v>12.840000152587891</v>
      </c>
      <c r="Q146" s="241">
        <v>25.25</v>
      </c>
    </row>
    <row r="147" spans="1:17">
      <c r="A147" s="238"/>
      <c r="B147" s="238"/>
      <c r="C147" s="238"/>
      <c r="D147" s="242" t="s">
        <v>1146</v>
      </c>
      <c r="E147" s="244">
        <v>180000</v>
      </c>
      <c r="F147" s="244">
        <v>46363</v>
      </c>
      <c r="G147" s="244">
        <v>226363</v>
      </c>
      <c r="H147" s="244">
        <v>38301</v>
      </c>
      <c r="I147" s="244">
        <v>0</v>
      </c>
      <c r="J147" s="244">
        <v>8</v>
      </c>
      <c r="K147" s="244">
        <v>94</v>
      </c>
      <c r="L147" s="244">
        <v>102</v>
      </c>
      <c r="M147" s="245">
        <v>103.625</v>
      </c>
      <c r="N147" s="245">
        <v>6.75</v>
      </c>
      <c r="O147" s="245">
        <v>0</v>
      </c>
      <c r="P147" s="245">
        <v>22.25</v>
      </c>
      <c r="Q147" s="245">
        <v>29</v>
      </c>
    </row>
    <row r="148" spans="1:17">
      <c r="A148" s="238"/>
      <c r="B148" s="238"/>
      <c r="C148" s="238"/>
      <c r="D148" s="238" t="s">
        <v>1147</v>
      </c>
      <c r="E148" s="240">
        <v>172717</v>
      </c>
      <c r="F148" s="240">
        <v>42759</v>
      </c>
      <c r="G148" s="240">
        <v>215476</v>
      </c>
      <c r="H148" s="240">
        <v>36603</v>
      </c>
      <c r="I148" s="240">
        <v>1</v>
      </c>
      <c r="J148" s="240">
        <v>6</v>
      </c>
      <c r="K148" s="240">
        <v>80</v>
      </c>
      <c r="L148" s="240">
        <v>87</v>
      </c>
      <c r="M148" s="241">
        <v>88.25</v>
      </c>
      <c r="N148" s="241">
        <v>11.979999542236328</v>
      </c>
      <c r="O148" s="241">
        <v>0</v>
      </c>
      <c r="P148" s="241">
        <v>13.270000457763672</v>
      </c>
      <c r="Q148" s="241">
        <v>25.25</v>
      </c>
    </row>
    <row r="149" spans="1:17">
      <c r="A149" s="238"/>
      <c r="B149" s="238"/>
      <c r="C149" s="238"/>
      <c r="D149" s="242" t="s">
        <v>1148</v>
      </c>
      <c r="E149" s="244">
        <v>159498</v>
      </c>
      <c r="F149" s="244">
        <v>29269</v>
      </c>
      <c r="G149" s="244">
        <v>188767</v>
      </c>
      <c r="H149" s="244">
        <v>29873</v>
      </c>
      <c r="I149" s="244">
        <v>0</v>
      </c>
      <c r="J149" s="244">
        <v>1</v>
      </c>
      <c r="K149" s="244">
        <v>78</v>
      </c>
      <c r="L149" s="244">
        <v>79</v>
      </c>
      <c r="M149" s="245">
        <v>80.5</v>
      </c>
      <c r="N149" s="245">
        <v>11.229999542236328</v>
      </c>
      <c r="O149" s="245">
        <v>2.8399999141693115</v>
      </c>
      <c r="P149" s="245">
        <v>8.7200002670288086</v>
      </c>
      <c r="Q149" s="245">
        <v>22.789999723434448</v>
      </c>
    </row>
    <row r="150" spans="1:17">
      <c r="A150" s="238"/>
      <c r="B150" s="238"/>
      <c r="C150" s="238"/>
      <c r="D150" s="238" t="s">
        <v>1149</v>
      </c>
      <c r="E150" s="240">
        <v>156811</v>
      </c>
      <c r="F150" s="240">
        <v>53538</v>
      </c>
      <c r="G150" s="240">
        <v>210349</v>
      </c>
      <c r="H150" s="240">
        <v>33895</v>
      </c>
      <c r="I150" s="240">
        <v>0</v>
      </c>
      <c r="J150" s="240">
        <v>1</v>
      </c>
      <c r="K150" s="240">
        <v>92</v>
      </c>
      <c r="L150" s="240">
        <v>93</v>
      </c>
      <c r="M150" s="241">
        <v>95.875</v>
      </c>
      <c r="N150" s="241">
        <v>6.2800002098083496</v>
      </c>
      <c r="O150" s="241">
        <v>14.279999732971191</v>
      </c>
      <c r="P150" s="241">
        <v>3.4100000858306885</v>
      </c>
      <c r="Q150" s="241">
        <v>23.970000028610229</v>
      </c>
    </row>
    <row r="151" spans="1:17">
      <c r="A151" s="238"/>
      <c r="B151" s="238"/>
      <c r="C151" s="251" t="s">
        <v>781</v>
      </c>
      <c r="D151" s="251"/>
      <c r="E151" s="252">
        <v>1012929</v>
      </c>
      <c r="F151" s="252">
        <v>251682</v>
      </c>
      <c r="G151" s="252">
        <v>1264611</v>
      </c>
      <c r="H151" s="252">
        <v>209415</v>
      </c>
      <c r="I151" s="252">
        <v>1</v>
      </c>
      <c r="J151" s="252">
        <v>19</v>
      </c>
      <c r="K151" s="252">
        <v>522</v>
      </c>
      <c r="L151" s="252">
        <v>542</v>
      </c>
      <c r="M151" s="253">
        <v>555.5</v>
      </c>
      <c r="N151" s="253">
        <v>50.659998893737793</v>
      </c>
      <c r="O151" s="253">
        <v>24.789999663829803</v>
      </c>
      <c r="P151" s="253">
        <v>75.890000581741333</v>
      </c>
      <c r="Q151" s="253">
        <v>151.33999913930893</v>
      </c>
    </row>
    <row r="152" spans="1:17">
      <c r="A152" s="238"/>
      <c r="B152" s="238"/>
      <c r="C152" s="229"/>
      <c r="D152" s="229"/>
      <c r="E152" s="231"/>
      <c r="F152" s="231"/>
      <c r="G152" s="231"/>
      <c r="H152" s="231"/>
      <c r="I152" s="231"/>
      <c r="J152" s="231"/>
      <c r="K152" s="231"/>
      <c r="L152" s="231"/>
      <c r="M152" s="232"/>
      <c r="N152" s="232"/>
      <c r="O152" s="232"/>
      <c r="P152" s="232"/>
      <c r="Q152" s="232"/>
    </row>
    <row r="153" spans="1:17">
      <c r="A153" s="238"/>
      <c r="B153" s="238" t="s">
        <v>782</v>
      </c>
      <c r="C153" s="290" t="s">
        <v>333</v>
      </c>
      <c r="D153" s="290"/>
      <c r="E153" s="240"/>
      <c r="F153" s="240"/>
      <c r="G153" s="240"/>
      <c r="H153" s="240"/>
      <c r="I153" s="240"/>
      <c r="J153" s="240"/>
      <c r="K153" s="240"/>
      <c r="L153" s="240"/>
      <c r="M153" s="241"/>
      <c r="N153" s="241"/>
      <c r="O153" s="241"/>
      <c r="P153" s="241"/>
      <c r="Q153" s="241"/>
    </row>
    <row r="154" spans="1:17">
      <c r="A154" s="238"/>
      <c r="B154" s="238"/>
      <c r="C154" s="238"/>
      <c r="D154" s="242" t="s">
        <v>1150</v>
      </c>
      <c r="E154" s="244">
        <v>193269</v>
      </c>
      <c r="F154" s="244">
        <v>60620</v>
      </c>
      <c r="G154" s="244">
        <v>253889</v>
      </c>
      <c r="H154" s="244">
        <v>42310</v>
      </c>
      <c r="I154" s="244">
        <v>5</v>
      </c>
      <c r="J154" s="244">
        <v>4</v>
      </c>
      <c r="K154" s="244">
        <v>94</v>
      </c>
      <c r="L154" s="244">
        <v>103</v>
      </c>
      <c r="M154" s="245">
        <v>99.375</v>
      </c>
      <c r="N154" s="245">
        <v>6.2300000190734863</v>
      </c>
      <c r="O154" s="245">
        <v>4.8000001907348633</v>
      </c>
      <c r="P154" s="245">
        <v>15.220000267028809</v>
      </c>
      <c r="Q154" s="245">
        <v>26.250000476837158</v>
      </c>
    </row>
    <row r="155" spans="1:17">
      <c r="A155" s="238"/>
      <c r="B155" s="238"/>
      <c r="C155" s="251" t="s">
        <v>784</v>
      </c>
      <c r="D155" s="251"/>
      <c r="E155" s="252">
        <v>193269</v>
      </c>
      <c r="F155" s="252">
        <v>60620</v>
      </c>
      <c r="G155" s="252">
        <v>253889</v>
      </c>
      <c r="H155" s="252">
        <v>42310</v>
      </c>
      <c r="I155" s="252">
        <v>5</v>
      </c>
      <c r="J155" s="252">
        <v>4</v>
      </c>
      <c r="K155" s="252">
        <v>94</v>
      </c>
      <c r="L155" s="252">
        <v>103</v>
      </c>
      <c r="M155" s="253">
        <v>99.375</v>
      </c>
      <c r="N155" s="253">
        <v>6.2300000190734863</v>
      </c>
      <c r="O155" s="253">
        <v>4.8000001907348633</v>
      </c>
      <c r="P155" s="253">
        <v>15.220000267028809</v>
      </c>
      <c r="Q155" s="253">
        <v>26.250000476837158</v>
      </c>
    </row>
    <row r="156" spans="1:17">
      <c r="A156" s="238"/>
      <c r="B156" s="238"/>
      <c r="C156" s="229"/>
      <c r="D156" s="229"/>
      <c r="E156" s="231"/>
      <c r="F156" s="231"/>
      <c r="G156" s="231"/>
      <c r="H156" s="231"/>
      <c r="I156" s="231"/>
      <c r="J156" s="231"/>
      <c r="K156" s="231"/>
      <c r="L156" s="231"/>
      <c r="M156" s="232"/>
      <c r="N156" s="232"/>
      <c r="O156" s="232"/>
      <c r="P156" s="232"/>
      <c r="Q156" s="232"/>
    </row>
    <row r="157" spans="1:17">
      <c r="A157" s="238"/>
      <c r="B157" s="238" t="s">
        <v>1151</v>
      </c>
      <c r="C157" s="290" t="s">
        <v>343</v>
      </c>
      <c r="D157" s="290"/>
      <c r="E157" s="240"/>
      <c r="F157" s="240"/>
      <c r="G157" s="240"/>
      <c r="H157" s="240"/>
      <c r="I157" s="240"/>
      <c r="J157" s="240"/>
      <c r="K157" s="240"/>
      <c r="L157" s="240"/>
      <c r="M157" s="241"/>
      <c r="N157" s="241"/>
      <c r="O157" s="241"/>
      <c r="P157" s="241"/>
      <c r="Q157" s="241"/>
    </row>
    <row r="158" spans="1:17">
      <c r="A158" s="238"/>
      <c r="B158" s="238"/>
      <c r="C158" s="238"/>
      <c r="D158" s="242" t="s">
        <v>1152</v>
      </c>
      <c r="E158" s="244">
        <v>127840</v>
      </c>
      <c r="F158" s="244">
        <v>34084</v>
      </c>
      <c r="G158" s="244">
        <v>161924</v>
      </c>
      <c r="H158" s="244">
        <v>29772</v>
      </c>
      <c r="I158" s="244">
        <v>1</v>
      </c>
      <c r="J158" s="244">
        <v>13</v>
      </c>
      <c r="K158" s="244">
        <v>48</v>
      </c>
      <c r="L158" s="244">
        <v>62</v>
      </c>
      <c r="M158" s="245">
        <v>59.25</v>
      </c>
      <c r="N158" s="245">
        <v>4.75</v>
      </c>
      <c r="O158" s="245">
        <v>3</v>
      </c>
      <c r="P158" s="245">
        <v>11.109999656677246</v>
      </c>
      <c r="Q158" s="245">
        <v>18.859999656677246</v>
      </c>
    </row>
    <row r="159" spans="1:17">
      <c r="A159" s="238"/>
      <c r="B159" s="238"/>
      <c r="C159" s="251" t="s">
        <v>786</v>
      </c>
      <c r="D159" s="251"/>
      <c r="E159" s="252">
        <v>127840</v>
      </c>
      <c r="F159" s="252">
        <v>34084</v>
      </c>
      <c r="G159" s="252">
        <v>161924</v>
      </c>
      <c r="H159" s="252">
        <v>29772</v>
      </c>
      <c r="I159" s="252">
        <v>1</v>
      </c>
      <c r="J159" s="252">
        <v>13</v>
      </c>
      <c r="K159" s="252">
        <v>48</v>
      </c>
      <c r="L159" s="252">
        <v>62</v>
      </c>
      <c r="M159" s="253">
        <v>59.25</v>
      </c>
      <c r="N159" s="253">
        <v>4.75</v>
      </c>
      <c r="O159" s="253">
        <v>3</v>
      </c>
      <c r="P159" s="253">
        <v>11.109999656677246</v>
      </c>
      <c r="Q159" s="253">
        <v>18.859999656677246</v>
      </c>
    </row>
    <row r="160" spans="1:17">
      <c r="A160" s="238"/>
      <c r="B160" s="238"/>
      <c r="C160" s="229"/>
      <c r="D160" s="229"/>
      <c r="E160" s="231"/>
      <c r="F160" s="231"/>
      <c r="G160" s="231"/>
      <c r="H160" s="231">
        <v>0</v>
      </c>
      <c r="I160" s="231"/>
      <c r="J160" s="231"/>
      <c r="K160" s="231"/>
      <c r="L160" s="231"/>
      <c r="M160" s="232"/>
      <c r="N160" s="232"/>
      <c r="O160" s="232"/>
      <c r="P160" s="232"/>
      <c r="Q160" s="232"/>
    </row>
    <row r="161" spans="1:17">
      <c r="A161" s="251" t="s">
        <v>791</v>
      </c>
      <c r="B161" s="251"/>
      <c r="C161" s="251"/>
      <c r="D161" s="251"/>
      <c r="E161" s="252">
        <v>1334038</v>
      </c>
      <c r="F161" s="252">
        <v>346386</v>
      </c>
      <c r="G161" s="252">
        <v>1680424</v>
      </c>
      <c r="H161" s="252">
        <v>281497</v>
      </c>
      <c r="I161" s="252">
        <v>7</v>
      </c>
      <c r="J161" s="252">
        <v>36</v>
      </c>
      <c r="K161" s="252">
        <v>664</v>
      </c>
      <c r="L161" s="252">
        <v>707</v>
      </c>
      <c r="M161" s="253">
        <v>714.125</v>
      </c>
      <c r="N161" s="253">
        <v>61.639998912811279</v>
      </c>
      <c r="O161" s="253">
        <v>32.589999854564667</v>
      </c>
      <c r="P161" s="253">
        <v>102.22000050544739</v>
      </c>
      <c r="Q161" s="253">
        <v>196.44999927282333</v>
      </c>
    </row>
    <row r="162" spans="1:17" ht="7.2" customHeight="1">
      <c r="A162" s="229"/>
      <c r="B162" s="229"/>
      <c r="C162" s="229"/>
      <c r="D162" s="229"/>
      <c r="E162" s="231"/>
      <c r="F162" s="231"/>
      <c r="G162" s="231"/>
      <c r="H162" s="231"/>
      <c r="I162" s="231"/>
      <c r="J162" s="231"/>
      <c r="K162" s="231"/>
      <c r="L162" s="231"/>
      <c r="M162" s="232"/>
      <c r="N162" s="232"/>
      <c r="O162" s="232"/>
      <c r="P162" s="232"/>
      <c r="Q162" s="232"/>
    </row>
    <row r="163" spans="1:17">
      <c r="A163" s="290" t="s">
        <v>792</v>
      </c>
      <c r="B163" s="290"/>
      <c r="C163" s="290"/>
      <c r="D163" s="290"/>
      <c r="E163" s="240"/>
      <c r="F163" s="240"/>
      <c r="G163" s="240"/>
      <c r="H163" s="240"/>
      <c r="I163" s="240"/>
      <c r="J163" s="240"/>
      <c r="K163" s="240"/>
      <c r="L163" s="240"/>
      <c r="M163" s="241"/>
      <c r="N163" s="241"/>
      <c r="O163" s="241"/>
      <c r="P163" s="241"/>
      <c r="Q163" s="241"/>
    </row>
    <row r="164" spans="1:17">
      <c r="A164" s="238"/>
      <c r="B164" s="238" t="s">
        <v>793</v>
      </c>
      <c r="C164" s="290" t="s">
        <v>323</v>
      </c>
      <c r="D164" s="290"/>
      <c r="E164" s="240"/>
      <c r="F164" s="240"/>
      <c r="G164" s="240"/>
      <c r="H164" s="240"/>
      <c r="I164" s="240"/>
      <c r="J164" s="240"/>
      <c r="K164" s="240"/>
      <c r="L164" s="240"/>
      <c r="M164" s="241"/>
      <c r="N164" s="241"/>
      <c r="O164" s="241"/>
      <c r="P164" s="241"/>
      <c r="Q164" s="241"/>
    </row>
    <row r="165" spans="1:17">
      <c r="A165" s="238"/>
      <c r="B165" s="238"/>
      <c r="C165" s="238"/>
      <c r="D165" s="242" t="s">
        <v>1153</v>
      </c>
      <c r="E165" s="244">
        <v>238284</v>
      </c>
      <c r="F165" s="244">
        <v>69595</v>
      </c>
      <c r="G165" s="244">
        <v>307879</v>
      </c>
      <c r="H165" s="244">
        <v>63848</v>
      </c>
      <c r="I165" s="244">
        <v>0</v>
      </c>
      <c r="J165" s="244">
        <v>4</v>
      </c>
      <c r="K165" s="244">
        <v>143</v>
      </c>
      <c r="L165" s="244">
        <v>147</v>
      </c>
      <c r="M165" s="245">
        <v>150.625</v>
      </c>
      <c r="N165" s="245">
        <v>16</v>
      </c>
      <c r="O165" s="245">
        <v>14.689999580383301</v>
      </c>
      <c r="P165" s="245">
        <v>7.0900001525878906</v>
      </c>
      <c r="Q165" s="245">
        <v>37.779999732971191</v>
      </c>
    </row>
    <row r="166" spans="1:17">
      <c r="A166" s="238"/>
      <c r="B166" s="238"/>
      <c r="C166" s="238"/>
      <c r="D166" s="238" t="s">
        <v>1154</v>
      </c>
      <c r="E166" s="240">
        <v>135115</v>
      </c>
      <c r="F166" s="240">
        <v>28282</v>
      </c>
      <c r="G166" s="240">
        <v>163397</v>
      </c>
      <c r="H166" s="240">
        <v>30895</v>
      </c>
      <c r="I166" s="240">
        <v>0</v>
      </c>
      <c r="J166" s="240">
        <v>1</v>
      </c>
      <c r="K166" s="240">
        <v>75</v>
      </c>
      <c r="L166" s="240">
        <v>76</v>
      </c>
      <c r="M166" s="241">
        <v>78.375</v>
      </c>
      <c r="N166" s="241">
        <v>10.949999809265137</v>
      </c>
      <c r="O166" s="241">
        <v>4.5999999046325684</v>
      </c>
      <c r="P166" s="241">
        <v>4.440000057220459</v>
      </c>
      <c r="Q166" s="241">
        <v>19.989999771118164</v>
      </c>
    </row>
    <row r="167" spans="1:17">
      <c r="A167" s="238"/>
      <c r="B167" s="238"/>
      <c r="C167" s="238"/>
      <c r="D167" s="242" t="s">
        <v>1155</v>
      </c>
      <c r="E167" s="244">
        <v>125797</v>
      </c>
      <c r="F167" s="244">
        <v>25811</v>
      </c>
      <c r="G167" s="244">
        <v>151608</v>
      </c>
      <c r="H167" s="244">
        <v>29076</v>
      </c>
      <c r="I167" s="244">
        <v>0</v>
      </c>
      <c r="J167" s="244">
        <v>2</v>
      </c>
      <c r="K167" s="244">
        <v>72</v>
      </c>
      <c r="L167" s="244">
        <v>74</v>
      </c>
      <c r="M167" s="245">
        <v>75.125</v>
      </c>
      <c r="N167" s="245">
        <v>4.8499999046325684</v>
      </c>
      <c r="O167" s="245">
        <v>5.4499998092651367</v>
      </c>
      <c r="P167" s="245">
        <v>10.300000190734863</v>
      </c>
      <c r="Q167" s="245">
        <v>20.599999904632568</v>
      </c>
    </row>
    <row r="168" spans="1:17">
      <c r="A168" s="238"/>
      <c r="B168" s="238"/>
      <c r="C168" s="238"/>
      <c r="D168" s="238" t="s">
        <v>1156</v>
      </c>
      <c r="E168" s="240">
        <v>239972</v>
      </c>
      <c r="F168" s="240">
        <v>54480</v>
      </c>
      <c r="G168" s="240">
        <v>294452</v>
      </c>
      <c r="H168" s="240">
        <v>55208</v>
      </c>
      <c r="I168" s="240">
        <v>2</v>
      </c>
      <c r="J168" s="240">
        <v>4</v>
      </c>
      <c r="K168" s="240">
        <v>138</v>
      </c>
      <c r="L168" s="240">
        <v>144</v>
      </c>
      <c r="M168" s="241">
        <v>145.875</v>
      </c>
      <c r="N168" s="241">
        <v>15.970000267028809</v>
      </c>
      <c r="O168" s="241">
        <v>2.75</v>
      </c>
      <c r="P168" s="241">
        <v>19.670000076293945</v>
      </c>
      <c r="Q168" s="241">
        <v>38.390000343322754</v>
      </c>
    </row>
    <row r="169" spans="1:17">
      <c r="A169" s="238"/>
      <c r="B169" s="238"/>
      <c r="C169" s="251" t="s">
        <v>796</v>
      </c>
      <c r="D169" s="251"/>
      <c r="E169" s="252">
        <v>739168</v>
      </c>
      <c r="F169" s="252">
        <v>178168</v>
      </c>
      <c r="G169" s="252">
        <v>917336</v>
      </c>
      <c r="H169" s="252">
        <v>179027</v>
      </c>
      <c r="I169" s="252">
        <v>2</v>
      </c>
      <c r="J169" s="252">
        <v>11</v>
      </c>
      <c r="K169" s="252">
        <v>428</v>
      </c>
      <c r="L169" s="252">
        <v>441</v>
      </c>
      <c r="M169" s="253">
        <v>450</v>
      </c>
      <c r="N169" s="253">
        <v>47.769999980926514</v>
      </c>
      <c r="O169" s="253">
        <v>27.489999294281006</v>
      </c>
      <c r="P169" s="253">
        <v>41.500000476837158</v>
      </c>
      <c r="Q169" s="253">
        <v>116.75999975204468</v>
      </c>
    </row>
    <row r="170" spans="1:17">
      <c r="A170" s="238"/>
      <c r="B170" s="238"/>
      <c r="C170" s="229"/>
      <c r="D170" s="229"/>
      <c r="E170" s="231"/>
      <c r="F170" s="231"/>
      <c r="G170" s="231"/>
      <c r="H170" s="231"/>
      <c r="I170" s="231"/>
      <c r="J170" s="231"/>
      <c r="K170" s="231"/>
      <c r="L170" s="231"/>
      <c r="M170" s="232"/>
      <c r="N170" s="232"/>
      <c r="O170" s="232"/>
      <c r="P170" s="232"/>
      <c r="Q170" s="232"/>
    </row>
    <row r="171" spans="1:17">
      <c r="A171" s="238"/>
      <c r="B171" s="238" t="s">
        <v>797</v>
      </c>
      <c r="C171" s="290" t="s">
        <v>359</v>
      </c>
      <c r="D171" s="290"/>
      <c r="E171" s="240"/>
      <c r="F171" s="240"/>
      <c r="G171" s="240"/>
      <c r="H171" s="240"/>
      <c r="I171" s="240"/>
      <c r="J171" s="240"/>
      <c r="K171" s="240"/>
      <c r="L171" s="240"/>
      <c r="M171" s="241"/>
      <c r="N171" s="241"/>
      <c r="O171" s="241"/>
      <c r="P171" s="241"/>
      <c r="Q171" s="241"/>
    </row>
    <row r="172" spans="1:17">
      <c r="A172" s="238"/>
      <c r="B172" s="238"/>
      <c r="C172" s="238"/>
      <c r="D172" s="242" t="s">
        <v>1157</v>
      </c>
      <c r="E172" s="244">
        <v>78303</v>
      </c>
      <c r="F172" s="244">
        <v>21357</v>
      </c>
      <c r="G172" s="244">
        <v>99660</v>
      </c>
      <c r="H172" s="244">
        <v>14834</v>
      </c>
      <c r="I172" s="244">
        <v>0</v>
      </c>
      <c r="J172" s="244">
        <v>0</v>
      </c>
      <c r="K172" s="244">
        <v>36</v>
      </c>
      <c r="L172" s="244">
        <v>36</v>
      </c>
      <c r="M172" s="245">
        <v>37</v>
      </c>
      <c r="N172" s="245">
        <v>2</v>
      </c>
      <c r="O172" s="245">
        <v>3</v>
      </c>
      <c r="P172" s="245">
        <v>7.8499999046325684</v>
      </c>
      <c r="Q172" s="245">
        <v>12.849999904632568</v>
      </c>
    </row>
    <row r="173" spans="1:17">
      <c r="A173" s="238"/>
      <c r="B173" s="238"/>
      <c r="C173" s="251" t="s">
        <v>799</v>
      </c>
      <c r="D173" s="251"/>
      <c r="E173" s="252">
        <v>78303</v>
      </c>
      <c r="F173" s="252">
        <v>21357</v>
      </c>
      <c r="G173" s="252">
        <v>99660</v>
      </c>
      <c r="H173" s="252">
        <v>14834</v>
      </c>
      <c r="I173" s="252">
        <v>0</v>
      </c>
      <c r="J173" s="252">
        <v>0</v>
      </c>
      <c r="K173" s="252">
        <v>36</v>
      </c>
      <c r="L173" s="252">
        <v>36</v>
      </c>
      <c r="M173" s="253">
        <v>37</v>
      </c>
      <c r="N173" s="253">
        <v>2</v>
      </c>
      <c r="O173" s="253">
        <v>3</v>
      </c>
      <c r="P173" s="253">
        <v>7.8499999046325684</v>
      </c>
      <c r="Q173" s="253">
        <v>12.849999904632568</v>
      </c>
    </row>
    <row r="174" spans="1:17">
      <c r="A174" s="238"/>
      <c r="B174" s="238"/>
      <c r="C174" s="229"/>
      <c r="D174" s="229"/>
      <c r="E174" s="231"/>
      <c r="F174" s="231"/>
      <c r="G174" s="231"/>
      <c r="H174" s="231"/>
      <c r="I174" s="231"/>
      <c r="J174" s="231"/>
      <c r="K174" s="231"/>
      <c r="L174" s="231"/>
      <c r="M174" s="232"/>
      <c r="N174" s="232"/>
      <c r="O174" s="232"/>
      <c r="P174" s="232"/>
      <c r="Q174" s="232"/>
    </row>
    <row r="175" spans="1:17">
      <c r="A175" s="238"/>
      <c r="B175" s="238" t="s">
        <v>800</v>
      </c>
      <c r="C175" s="290" t="s">
        <v>329</v>
      </c>
      <c r="D175" s="290"/>
      <c r="E175" s="240"/>
      <c r="F175" s="240"/>
      <c r="G175" s="240"/>
      <c r="H175" s="240"/>
      <c r="I175" s="240"/>
      <c r="J175" s="240"/>
      <c r="K175" s="240"/>
      <c r="L175" s="240"/>
      <c r="M175" s="241"/>
      <c r="N175" s="241"/>
      <c r="O175" s="241"/>
      <c r="P175" s="241"/>
      <c r="Q175" s="241"/>
    </row>
    <row r="176" spans="1:17">
      <c r="A176" s="238"/>
      <c r="B176" s="238"/>
      <c r="C176" s="238"/>
      <c r="D176" s="242" t="s">
        <v>1158</v>
      </c>
      <c r="E176" s="244">
        <v>147722</v>
      </c>
      <c r="F176" s="244">
        <v>39601</v>
      </c>
      <c r="G176" s="244">
        <v>187323</v>
      </c>
      <c r="H176" s="244">
        <v>26242</v>
      </c>
      <c r="I176" s="244">
        <v>1</v>
      </c>
      <c r="J176" s="244">
        <v>1</v>
      </c>
      <c r="K176" s="244">
        <v>46</v>
      </c>
      <c r="L176" s="244">
        <v>48</v>
      </c>
      <c r="M176" s="245">
        <v>47.875</v>
      </c>
      <c r="N176" s="245">
        <v>3.7699999809265137</v>
      </c>
      <c r="O176" s="245">
        <v>1.6799999475479126</v>
      </c>
      <c r="P176" s="245">
        <v>10.800000190734863</v>
      </c>
      <c r="Q176" s="245">
        <v>16.25000011920929</v>
      </c>
    </row>
    <row r="177" spans="1:17">
      <c r="A177" s="238"/>
      <c r="B177" s="238"/>
      <c r="C177" s="238"/>
      <c r="D177" s="238" t="s">
        <v>1159</v>
      </c>
      <c r="E177" s="240">
        <v>47215</v>
      </c>
      <c r="F177" s="240">
        <v>11836</v>
      </c>
      <c r="G177" s="240">
        <v>59051</v>
      </c>
      <c r="H177" s="240">
        <v>8138</v>
      </c>
      <c r="I177" s="240">
        <v>0</v>
      </c>
      <c r="J177" s="240">
        <v>0</v>
      </c>
      <c r="K177" s="240">
        <v>20</v>
      </c>
      <c r="L177" s="240">
        <v>20</v>
      </c>
      <c r="M177" s="241">
        <v>19.25</v>
      </c>
      <c r="N177" s="241">
        <v>2</v>
      </c>
      <c r="O177" s="241">
        <v>0</v>
      </c>
      <c r="P177" s="241">
        <v>5.9200000762939453</v>
      </c>
      <c r="Q177" s="241">
        <v>7.9200000762939453</v>
      </c>
    </row>
    <row r="178" spans="1:17">
      <c r="A178" s="238"/>
      <c r="B178" s="238"/>
      <c r="C178" s="238"/>
      <c r="D178" s="242" t="s">
        <v>1160</v>
      </c>
      <c r="E178" s="244">
        <v>125310</v>
      </c>
      <c r="F178" s="244">
        <v>27978</v>
      </c>
      <c r="G178" s="244">
        <v>153288</v>
      </c>
      <c r="H178" s="244">
        <v>23104</v>
      </c>
      <c r="I178" s="244">
        <v>0</v>
      </c>
      <c r="J178" s="244">
        <v>0</v>
      </c>
      <c r="K178" s="244">
        <v>56</v>
      </c>
      <c r="L178" s="244">
        <v>56</v>
      </c>
      <c r="M178" s="245">
        <v>56.125</v>
      </c>
      <c r="N178" s="245">
        <v>7.9200000762939453</v>
      </c>
      <c r="O178" s="245">
        <v>0</v>
      </c>
      <c r="P178" s="245">
        <v>10.079999923706055</v>
      </c>
      <c r="Q178" s="245">
        <v>18</v>
      </c>
    </row>
    <row r="179" spans="1:17">
      <c r="A179" s="238"/>
      <c r="B179" s="238"/>
      <c r="C179" s="238"/>
      <c r="D179" s="238" t="s">
        <v>1161</v>
      </c>
      <c r="E179" s="240">
        <v>98242</v>
      </c>
      <c r="F179" s="240">
        <v>41002</v>
      </c>
      <c r="G179" s="240">
        <v>139244</v>
      </c>
      <c r="H179" s="240">
        <v>19898</v>
      </c>
      <c r="I179" s="240">
        <v>1</v>
      </c>
      <c r="J179" s="240">
        <v>5</v>
      </c>
      <c r="K179" s="240">
        <v>56</v>
      </c>
      <c r="L179" s="240">
        <v>62</v>
      </c>
      <c r="M179" s="241">
        <v>60.25</v>
      </c>
      <c r="N179" s="241">
        <v>6.8400001525878906</v>
      </c>
      <c r="O179" s="241">
        <v>3.2799999713897705</v>
      </c>
      <c r="P179" s="241">
        <v>10.079999923706055</v>
      </c>
      <c r="Q179" s="241">
        <v>20.200000047683716</v>
      </c>
    </row>
    <row r="180" spans="1:17">
      <c r="A180" s="238"/>
      <c r="B180" s="238"/>
      <c r="C180" s="251" t="s">
        <v>803</v>
      </c>
      <c r="D180" s="251"/>
      <c r="E180" s="252">
        <v>418489</v>
      </c>
      <c r="F180" s="252">
        <v>120417</v>
      </c>
      <c r="G180" s="252">
        <v>538906</v>
      </c>
      <c r="H180" s="252">
        <v>77382</v>
      </c>
      <c r="I180" s="252">
        <v>2</v>
      </c>
      <c r="J180" s="252">
        <v>6</v>
      </c>
      <c r="K180" s="252">
        <v>178</v>
      </c>
      <c r="L180" s="252">
        <v>186</v>
      </c>
      <c r="M180" s="253">
        <v>183.5</v>
      </c>
      <c r="N180" s="253">
        <v>20.53000020980835</v>
      </c>
      <c r="O180" s="253">
        <v>4.9599999189376831</v>
      </c>
      <c r="P180" s="253">
        <v>36.880000114440918</v>
      </c>
      <c r="Q180" s="253">
        <v>62.370000243186951</v>
      </c>
    </row>
    <row r="181" spans="1:17">
      <c r="A181" s="238"/>
      <c r="B181" s="238"/>
      <c r="C181" s="229"/>
      <c r="D181" s="229"/>
      <c r="E181" s="231"/>
      <c r="F181" s="231"/>
      <c r="G181" s="231"/>
      <c r="H181" s="231"/>
      <c r="I181" s="231"/>
      <c r="J181" s="231"/>
      <c r="K181" s="231"/>
      <c r="L181" s="231"/>
      <c r="M181" s="232"/>
      <c r="N181" s="232"/>
      <c r="O181" s="232"/>
      <c r="P181" s="232"/>
      <c r="Q181" s="232"/>
    </row>
    <row r="182" spans="1:17">
      <c r="A182" s="238"/>
      <c r="B182" s="238" t="s">
        <v>804</v>
      </c>
      <c r="C182" s="290" t="s">
        <v>352</v>
      </c>
      <c r="D182" s="290"/>
      <c r="E182" s="240"/>
      <c r="F182" s="240"/>
      <c r="G182" s="240"/>
      <c r="H182" s="240"/>
      <c r="I182" s="240"/>
      <c r="J182" s="240"/>
      <c r="K182" s="240"/>
      <c r="L182" s="240"/>
      <c r="M182" s="241"/>
      <c r="N182" s="241"/>
      <c r="O182" s="241"/>
      <c r="P182" s="241"/>
      <c r="Q182" s="241"/>
    </row>
    <row r="183" spans="1:17">
      <c r="A183" s="238"/>
      <c r="B183" s="238"/>
      <c r="C183" s="238"/>
      <c r="D183" s="242" t="s">
        <v>1162</v>
      </c>
      <c r="E183" s="244">
        <v>101297</v>
      </c>
      <c r="F183" s="244">
        <v>39313</v>
      </c>
      <c r="G183" s="244">
        <v>140610</v>
      </c>
      <c r="H183" s="244">
        <v>24785</v>
      </c>
      <c r="I183" s="244">
        <v>0</v>
      </c>
      <c r="J183" s="244">
        <v>3</v>
      </c>
      <c r="K183" s="244">
        <v>52</v>
      </c>
      <c r="L183" s="244">
        <v>55</v>
      </c>
      <c r="M183" s="245">
        <v>53.25</v>
      </c>
      <c r="N183" s="245">
        <v>1.75</v>
      </c>
      <c r="O183" s="245">
        <v>4.75</v>
      </c>
      <c r="P183" s="245">
        <v>9.25</v>
      </c>
      <c r="Q183" s="245">
        <v>15.75</v>
      </c>
    </row>
    <row r="184" spans="1:17">
      <c r="A184" s="238"/>
      <c r="B184" s="238"/>
      <c r="C184" s="251" t="s">
        <v>806</v>
      </c>
      <c r="D184" s="251"/>
      <c r="E184" s="252">
        <v>101297</v>
      </c>
      <c r="F184" s="252">
        <v>39313</v>
      </c>
      <c r="G184" s="252">
        <v>140610</v>
      </c>
      <c r="H184" s="252">
        <v>24785</v>
      </c>
      <c r="I184" s="252">
        <v>0</v>
      </c>
      <c r="J184" s="252">
        <v>3</v>
      </c>
      <c r="K184" s="252">
        <v>52</v>
      </c>
      <c r="L184" s="252">
        <v>55</v>
      </c>
      <c r="M184" s="253">
        <v>53.25</v>
      </c>
      <c r="N184" s="253">
        <v>1.75</v>
      </c>
      <c r="O184" s="253">
        <v>4.75</v>
      </c>
      <c r="P184" s="253">
        <v>9.25</v>
      </c>
      <c r="Q184" s="253">
        <v>15.75</v>
      </c>
    </row>
    <row r="185" spans="1:17">
      <c r="A185" s="238"/>
      <c r="B185" s="238"/>
      <c r="C185" s="229"/>
      <c r="D185" s="229"/>
      <c r="E185" s="231"/>
      <c r="F185" s="231"/>
      <c r="G185" s="231"/>
      <c r="H185" s="231"/>
      <c r="I185" s="231"/>
      <c r="J185" s="231"/>
      <c r="K185" s="231"/>
      <c r="L185" s="231"/>
      <c r="M185" s="232"/>
      <c r="N185" s="232"/>
      <c r="O185" s="232"/>
      <c r="P185" s="232"/>
      <c r="Q185" s="232"/>
    </row>
    <row r="186" spans="1:17">
      <c r="A186" s="238"/>
      <c r="B186" s="238" t="s">
        <v>807</v>
      </c>
      <c r="C186" s="290" t="s">
        <v>344</v>
      </c>
      <c r="D186" s="290"/>
      <c r="E186" s="240"/>
      <c r="F186" s="240"/>
      <c r="G186" s="240"/>
      <c r="H186" s="240"/>
      <c r="I186" s="240"/>
      <c r="J186" s="240"/>
      <c r="K186" s="240"/>
      <c r="L186" s="240"/>
      <c r="M186" s="241"/>
      <c r="N186" s="241"/>
      <c r="O186" s="241"/>
      <c r="P186" s="241"/>
      <c r="Q186" s="241"/>
    </row>
    <row r="187" spans="1:17">
      <c r="A187" s="238"/>
      <c r="B187" s="238"/>
      <c r="C187" s="238"/>
      <c r="D187" s="242" t="s">
        <v>1163</v>
      </c>
      <c r="E187" s="244">
        <v>146285</v>
      </c>
      <c r="F187" s="244">
        <v>53222</v>
      </c>
      <c r="G187" s="244">
        <v>199507</v>
      </c>
      <c r="H187" s="244">
        <v>37161</v>
      </c>
      <c r="I187" s="244">
        <v>2</v>
      </c>
      <c r="J187" s="244">
        <v>6</v>
      </c>
      <c r="K187" s="244">
        <v>71</v>
      </c>
      <c r="L187" s="244">
        <v>79</v>
      </c>
      <c r="M187" s="245">
        <v>77.75</v>
      </c>
      <c r="N187" s="245">
        <v>2.8299999237060547</v>
      </c>
      <c r="O187" s="245">
        <v>3.9100000858306885</v>
      </c>
      <c r="P187" s="245">
        <v>15.850000381469727</v>
      </c>
      <c r="Q187" s="245">
        <v>22.59000039100647</v>
      </c>
    </row>
    <row r="188" spans="1:17">
      <c r="A188" s="238"/>
      <c r="B188" s="238"/>
      <c r="C188" s="251" t="s">
        <v>809</v>
      </c>
      <c r="D188" s="251"/>
      <c r="E188" s="252">
        <v>146285</v>
      </c>
      <c r="F188" s="252">
        <v>53222</v>
      </c>
      <c r="G188" s="252">
        <v>199507</v>
      </c>
      <c r="H188" s="252">
        <v>37161</v>
      </c>
      <c r="I188" s="252">
        <v>2</v>
      </c>
      <c r="J188" s="252">
        <v>6</v>
      </c>
      <c r="K188" s="252">
        <v>71</v>
      </c>
      <c r="L188" s="252">
        <v>79</v>
      </c>
      <c r="M188" s="253">
        <v>77.75</v>
      </c>
      <c r="N188" s="253">
        <v>2.8299999237060547</v>
      </c>
      <c r="O188" s="253">
        <v>3.9100000858306885</v>
      </c>
      <c r="P188" s="253">
        <v>15.850000381469727</v>
      </c>
      <c r="Q188" s="253">
        <v>22.59000039100647</v>
      </c>
    </row>
    <row r="189" spans="1:17">
      <c r="A189" s="238"/>
      <c r="B189" s="238"/>
      <c r="C189" s="229"/>
      <c r="D189" s="229"/>
      <c r="E189" s="231"/>
      <c r="F189" s="231"/>
      <c r="G189" s="231"/>
      <c r="H189" s="231"/>
      <c r="I189" s="231"/>
      <c r="J189" s="231"/>
      <c r="K189" s="231"/>
      <c r="L189" s="231"/>
      <c r="M189" s="232"/>
      <c r="N189" s="232"/>
      <c r="O189" s="232"/>
      <c r="P189" s="232"/>
      <c r="Q189" s="232"/>
    </row>
    <row r="190" spans="1:17">
      <c r="A190" s="238"/>
      <c r="B190" s="238" t="s">
        <v>810</v>
      </c>
      <c r="C190" s="290" t="s">
        <v>378</v>
      </c>
      <c r="D190" s="290"/>
      <c r="E190" s="240"/>
      <c r="F190" s="240"/>
      <c r="G190" s="240"/>
      <c r="H190" s="240"/>
      <c r="I190" s="240"/>
      <c r="J190" s="240"/>
      <c r="K190" s="240"/>
      <c r="L190" s="240"/>
      <c r="M190" s="241"/>
      <c r="N190" s="241"/>
      <c r="O190" s="241"/>
      <c r="P190" s="241"/>
      <c r="Q190" s="241"/>
    </row>
    <row r="191" spans="1:17">
      <c r="A191" s="238"/>
      <c r="B191" s="238"/>
      <c r="C191" s="238"/>
      <c r="D191" s="242" t="s">
        <v>1164</v>
      </c>
      <c r="E191" s="244">
        <v>13548</v>
      </c>
      <c r="F191" s="244">
        <v>3412</v>
      </c>
      <c r="G191" s="244">
        <v>16960</v>
      </c>
      <c r="H191" s="244">
        <v>6316</v>
      </c>
      <c r="I191" s="244">
        <v>0</v>
      </c>
      <c r="J191" s="244">
        <v>0</v>
      </c>
      <c r="K191" s="244">
        <v>9</v>
      </c>
      <c r="L191" s="244">
        <v>9</v>
      </c>
      <c r="M191" s="245">
        <v>7.875</v>
      </c>
      <c r="N191" s="245">
        <v>0</v>
      </c>
      <c r="O191" s="245">
        <v>0.25</v>
      </c>
      <c r="P191" s="245">
        <v>1.8300000429153442</v>
      </c>
      <c r="Q191" s="245">
        <v>2.0800000429153442</v>
      </c>
    </row>
    <row r="192" spans="1:17">
      <c r="A192" s="238"/>
      <c r="B192" s="238"/>
      <c r="C192" s="251" t="s">
        <v>812</v>
      </c>
      <c r="D192" s="251"/>
      <c r="E192" s="252">
        <v>13548</v>
      </c>
      <c r="F192" s="252">
        <v>3412</v>
      </c>
      <c r="G192" s="252">
        <v>16960</v>
      </c>
      <c r="H192" s="252">
        <v>6316</v>
      </c>
      <c r="I192" s="252">
        <v>0</v>
      </c>
      <c r="J192" s="252">
        <v>0</v>
      </c>
      <c r="K192" s="252">
        <v>9</v>
      </c>
      <c r="L192" s="252">
        <v>9</v>
      </c>
      <c r="M192" s="253">
        <v>7.875</v>
      </c>
      <c r="N192" s="253">
        <v>0</v>
      </c>
      <c r="O192" s="253">
        <v>0.25</v>
      </c>
      <c r="P192" s="253">
        <v>1.8300000429153442</v>
      </c>
      <c r="Q192" s="253">
        <v>2.0800000429153442</v>
      </c>
    </row>
    <row r="193" spans="1:17">
      <c r="A193" s="238"/>
      <c r="B193" s="238"/>
      <c r="C193" s="229"/>
      <c r="D193" s="229"/>
      <c r="E193" s="231"/>
      <c r="F193" s="231"/>
      <c r="G193" s="231"/>
      <c r="H193" s="231"/>
      <c r="I193" s="231"/>
      <c r="J193" s="231"/>
      <c r="K193" s="231"/>
      <c r="L193" s="231"/>
      <c r="M193" s="232"/>
      <c r="N193" s="232"/>
      <c r="O193" s="232"/>
      <c r="P193" s="232"/>
      <c r="Q193" s="232"/>
    </row>
    <row r="194" spans="1:17">
      <c r="A194" s="238"/>
      <c r="B194" s="238" t="s">
        <v>813</v>
      </c>
      <c r="C194" s="290" t="s">
        <v>341</v>
      </c>
      <c r="D194" s="290"/>
      <c r="E194" s="240"/>
      <c r="F194" s="240"/>
      <c r="G194" s="240"/>
      <c r="H194" s="240"/>
      <c r="I194" s="240"/>
      <c r="J194" s="240"/>
      <c r="K194" s="240"/>
      <c r="L194" s="240"/>
      <c r="M194" s="241"/>
      <c r="N194" s="241"/>
      <c r="O194" s="241"/>
      <c r="P194" s="241"/>
      <c r="Q194" s="241"/>
    </row>
    <row r="195" spans="1:17">
      <c r="A195" s="238"/>
      <c r="B195" s="238"/>
      <c r="C195" s="238"/>
      <c r="D195" s="242" t="s">
        <v>1165</v>
      </c>
      <c r="E195" s="244">
        <v>182814</v>
      </c>
      <c r="F195" s="244">
        <v>43992</v>
      </c>
      <c r="G195" s="244">
        <v>226806</v>
      </c>
      <c r="H195" s="244">
        <v>30885</v>
      </c>
      <c r="I195" s="244">
        <v>1</v>
      </c>
      <c r="J195" s="244">
        <v>3</v>
      </c>
      <c r="K195" s="244">
        <v>66</v>
      </c>
      <c r="L195" s="244">
        <v>70</v>
      </c>
      <c r="M195" s="245">
        <v>66.375</v>
      </c>
      <c r="N195" s="245">
        <v>6.429999828338623</v>
      </c>
      <c r="O195" s="245">
        <v>6.0100002288818359</v>
      </c>
      <c r="P195" s="245">
        <v>12.550000190734863</v>
      </c>
      <c r="Q195" s="245">
        <v>24.990000247955322</v>
      </c>
    </row>
    <row r="196" spans="1:17">
      <c r="A196" s="238"/>
      <c r="B196" s="238"/>
      <c r="C196" s="251" t="s">
        <v>815</v>
      </c>
      <c r="D196" s="251"/>
      <c r="E196" s="252">
        <v>182814</v>
      </c>
      <c r="F196" s="252">
        <v>43992</v>
      </c>
      <c r="G196" s="252">
        <v>226806</v>
      </c>
      <c r="H196" s="252">
        <v>30885</v>
      </c>
      <c r="I196" s="252">
        <v>1</v>
      </c>
      <c r="J196" s="252">
        <v>3</v>
      </c>
      <c r="K196" s="252">
        <v>66</v>
      </c>
      <c r="L196" s="252">
        <v>70</v>
      </c>
      <c r="M196" s="253">
        <v>66.375</v>
      </c>
      <c r="N196" s="253">
        <v>6.429999828338623</v>
      </c>
      <c r="O196" s="253">
        <v>6.0100002288818359</v>
      </c>
      <c r="P196" s="253">
        <v>12.550000190734863</v>
      </c>
      <c r="Q196" s="253">
        <v>24.990000247955322</v>
      </c>
    </row>
    <row r="197" spans="1:17">
      <c r="A197" s="238"/>
      <c r="B197" s="238"/>
      <c r="C197" s="229"/>
      <c r="D197" s="229"/>
      <c r="E197" s="231"/>
      <c r="F197" s="231"/>
      <c r="G197" s="231"/>
      <c r="H197" s="231"/>
      <c r="I197" s="231"/>
      <c r="J197" s="231"/>
      <c r="K197" s="231"/>
      <c r="L197" s="231"/>
      <c r="M197" s="232"/>
      <c r="N197" s="232"/>
      <c r="O197" s="232"/>
      <c r="P197" s="232"/>
      <c r="Q197" s="232"/>
    </row>
    <row r="198" spans="1:17">
      <c r="A198" s="238"/>
      <c r="B198" s="238" t="s">
        <v>816</v>
      </c>
      <c r="C198" s="290" t="s">
        <v>356</v>
      </c>
      <c r="D198" s="290"/>
      <c r="E198" s="240"/>
      <c r="F198" s="240"/>
      <c r="G198" s="240"/>
      <c r="H198" s="240"/>
      <c r="I198" s="240"/>
      <c r="J198" s="240"/>
      <c r="K198" s="240"/>
      <c r="L198" s="240"/>
      <c r="M198" s="241"/>
      <c r="N198" s="241"/>
      <c r="O198" s="241"/>
      <c r="P198" s="241"/>
      <c r="Q198" s="241"/>
    </row>
    <row r="199" spans="1:17">
      <c r="A199" s="238"/>
      <c r="B199" s="238"/>
      <c r="C199" s="238"/>
      <c r="D199" s="242" t="s">
        <v>1166</v>
      </c>
      <c r="E199" s="244">
        <v>56619</v>
      </c>
      <c r="F199" s="244">
        <v>16633</v>
      </c>
      <c r="G199" s="244">
        <v>73252</v>
      </c>
      <c r="H199" s="244">
        <v>8464</v>
      </c>
      <c r="I199" s="244">
        <v>2</v>
      </c>
      <c r="J199" s="244">
        <v>7</v>
      </c>
      <c r="K199" s="244">
        <v>19</v>
      </c>
      <c r="L199" s="244">
        <v>28</v>
      </c>
      <c r="M199" s="245">
        <v>25.375</v>
      </c>
      <c r="N199" s="245">
        <v>1</v>
      </c>
      <c r="O199" s="245">
        <v>2.0999999046325684</v>
      </c>
      <c r="P199" s="245">
        <v>5.6999998092651367</v>
      </c>
      <c r="Q199" s="245">
        <v>8.7999997138977051</v>
      </c>
    </row>
    <row r="200" spans="1:17">
      <c r="A200" s="238"/>
      <c r="B200" s="238"/>
      <c r="C200" s="251" t="s">
        <v>818</v>
      </c>
      <c r="D200" s="251"/>
      <c r="E200" s="252">
        <v>56619</v>
      </c>
      <c r="F200" s="252">
        <v>16633</v>
      </c>
      <c r="G200" s="252">
        <v>73252</v>
      </c>
      <c r="H200" s="252">
        <v>8464</v>
      </c>
      <c r="I200" s="252">
        <v>2</v>
      </c>
      <c r="J200" s="252">
        <v>7</v>
      </c>
      <c r="K200" s="252">
        <v>19</v>
      </c>
      <c r="L200" s="252">
        <v>28</v>
      </c>
      <c r="M200" s="253">
        <v>25.375</v>
      </c>
      <c r="N200" s="253">
        <v>1</v>
      </c>
      <c r="O200" s="253">
        <v>2.0999999046325684</v>
      </c>
      <c r="P200" s="253">
        <v>5.6999998092651367</v>
      </c>
      <c r="Q200" s="253">
        <v>8.7999997138977051</v>
      </c>
    </row>
    <row r="201" spans="1:17">
      <c r="A201" s="238"/>
      <c r="B201" s="238"/>
      <c r="C201" s="229"/>
      <c r="D201" s="229"/>
      <c r="E201" s="231"/>
      <c r="F201" s="231"/>
      <c r="G201" s="231"/>
      <c r="H201" s="231"/>
      <c r="I201" s="231"/>
      <c r="J201" s="231"/>
      <c r="K201" s="231"/>
      <c r="L201" s="231"/>
      <c r="M201" s="232"/>
      <c r="N201" s="232"/>
      <c r="O201" s="232"/>
      <c r="P201" s="232"/>
      <c r="Q201" s="232"/>
    </row>
    <row r="202" spans="1:17">
      <c r="A202" s="251" t="s">
        <v>819</v>
      </c>
      <c r="B202" s="251"/>
      <c r="C202" s="251"/>
      <c r="D202" s="251"/>
      <c r="E202" s="252">
        <v>1736523</v>
      </c>
      <c r="F202" s="252">
        <v>476514</v>
      </c>
      <c r="G202" s="252">
        <v>2213037</v>
      </c>
      <c r="H202" s="252">
        <v>378854</v>
      </c>
      <c r="I202" s="252">
        <v>9</v>
      </c>
      <c r="J202" s="252">
        <v>36</v>
      </c>
      <c r="K202" s="252">
        <v>859</v>
      </c>
      <c r="L202" s="252">
        <v>904</v>
      </c>
      <c r="M202" s="253">
        <v>901.125</v>
      </c>
      <c r="N202" s="253">
        <v>82.309999942779541</v>
      </c>
      <c r="O202" s="253">
        <v>52.469999432563782</v>
      </c>
      <c r="P202" s="253">
        <v>131.41000092029572</v>
      </c>
      <c r="Q202" s="253">
        <v>266.19000029563904</v>
      </c>
    </row>
    <row r="203" spans="1:17" ht="7.2" customHeight="1">
      <c r="A203" s="229"/>
      <c r="B203" s="229"/>
      <c r="C203" s="229"/>
      <c r="D203" s="229"/>
      <c r="E203" s="231"/>
      <c r="F203" s="231"/>
      <c r="G203" s="231"/>
      <c r="H203" s="231"/>
      <c r="I203" s="231"/>
      <c r="J203" s="231"/>
      <c r="K203" s="231"/>
      <c r="L203" s="231"/>
      <c r="M203" s="232"/>
      <c r="N203" s="232"/>
      <c r="O203" s="232"/>
      <c r="P203" s="232"/>
      <c r="Q203" s="232"/>
    </row>
    <row r="204" spans="1:17">
      <c r="A204" s="290" t="s">
        <v>820</v>
      </c>
      <c r="B204" s="290"/>
      <c r="C204" s="290"/>
      <c r="D204" s="290"/>
      <c r="E204" s="240"/>
      <c r="F204" s="240"/>
      <c r="G204" s="240"/>
      <c r="H204" s="240"/>
      <c r="I204" s="240"/>
      <c r="J204" s="240"/>
      <c r="K204" s="240"/>
      <c r="L204" s="240"/>
      <c r="M204" s="241"/>
      <c r="N204" s="241"/>
      <c r="O204" s="241"/>
      <c r="P204" s="241"/>
      <c r="Q204" s="241"/>
    </row>
    <row r="205" spans="1:17">
      <c r="A205" s="238"/>
      <c r="B205" s="238" t="s">
        <v>821</v>
      </c>
      <c r="C205" s="290" t="s">
        <v>349</v>
      </c>
      <c r="D205" s="290"/>
      <c r="E205" s="240"/>
      <c r="F205" s="240"/>
      <c r="G205" s="240"/>
      <c r="H205" s="240"/>
      <c r="I205" s="240"/>
      <c r="J205" s="240"/>
      <c r="K205" s="240"/>
      <c r="L205" s="240"/>
      <c r="M205" s="241"/>
      <c r="N205" s="241"/>
      <c r="O205" s="241"/>
      <c r="P205" s="241"/>
      <c r="Q205" s="241"/>
    </row>
    <row r="206" spans="1:17">
      <c r="A206" s="238"/>
      <c r="B206" s="238"/>
      <c r="C206" s="238"/>
      <c r="D206" s="242" t="s">
        <v>1167</v>
      </c>
      <c r="E206" s="244">
        <v>97608</v>
      </c>
      <c r="F206" s="244">
        <v>15396</v>
      </c>
      <c r="G206" s="244">
        <v>113004</v>
      </c>
      <c r="H206" s="244">
        <v>16698</v>
      </c>
      <c r="I206" s="244">
        <v>0</v>
      </c>
      <c r="J206" s="244">
        <v>2</v>
      </c>
      <c r="K206" s="244">
        <v>46</v>
      </c>
      <c r="L206" s="244">
        <v>48</v>
      </c>
      <c r="M206" s="245">
        <v>49.75</v>
      </c>
      <c r="N206" s="245">
        <v>3.4100000858306885</v>
      </c>
      <c r="O206" s="245">
        <v>2.8399999141693115</v>
      </c>
      <c r="P206" s="245">
        <v>7.9899997711181641</v>
      </c>
      <c r="Q206" s="245">
        <v>14.239999771118164</v>
      </c>
    </row>
    <row r="207" spans="1:17">
      <c r="A207" s="238"/>
      <c r="B207" s="238"/>
      <c r="C207" s="251" t="s">
        <v>823</v>
      </c>
      <c r="D207" s="251"/>
      <c r="E207" s="252">
        <v>97608</v>
      </c>
      <c r="F207" s="252">
        <v>15396</v>
      </c>
      <c r="G207" s="252">
        <v>113004</v>
      </c>
      <c r="H207" s="252">
        <v>16698</v>
      </c>
      <c r="I207" s="252">
        <v>0</v>
      </c>
      <c r="J207" s="252">
        <v>2</v>
      </c>
      <c r="K207" s="252">
        <v>46</v>
      </c>
      <c r="L207" s="252">
        <v>48</v>
      </c>
      <c r="M207" s="253">
        <v>49.75</v>
      </c>
      <c r="N207" s="253">
        <v>3.4100000858306885</v>
      </c>
      <c r="O207" s="253">
        <v>2.8399999141693115</v>
      </c>
      <c r="P207" s="253">
        <v>7.9899997711181641</v>
      </c>
      <c r="Q207" s="253">
        <v>14.239999771118164</v>
      </c>
    </row>
    <row r="208" spans="1:17">
      <c r="A208" s="238"/>
      <c r="B208" s="238"/>
      <c r="C208" s="229"/>
      <c r="D208" s="229"/>
      <c r="E208" s="231"/>
      <c r="F208" s="231"/>
      <c r="G208" s="231"/>
      <c r="H208" s="231"/>
      <c r="I208" s="231"/>
      <c r="J208" s="231"/>
      <c r="K208" s="231"/>
      <c r="L208" s="231"/>
      <c r="M208" s="232"/>
      <c r="N208" s="232"/>
      <c r="O208" s="232"/>
      <c r="P208" s="232"/>
      <c r="Q208" s="232"/>
    </row>
    <row r="209" spans="1:17">
      <c r="A209" s="238"/>
      <c r="B209" s="238" t="s">
        <v>824</v>
      </c>
      <c r="C209" s="290" t="s">
        <v>330</v>
      </c>
      <c r="D209" s="290"/>
      <c r="E209" s="240"/>
      <c r="F209" s="240"/>
      <c r="G209" s="240"/>
      <c r="H209" s="240"/>
      <c r="I209" s="240"/>
      <c r="J209" s="240"/>
      <c r="K209" s="240"/>
      <c r="L209" s="240"/>
      <c r="M209" s="241"/>
      <c r="N209" s="241"/>
      <c r="O209" s="241"/>
      <c r="P209" s="241"/>
      <c r="Q209" s="241"/>
    </row>
    <row r="210" spans="1:17">
      <c r="A210" s="238"/>
      <c r="B210" s="238"/>
      <c r="C210" s="238"/>
      <c r="D210" s="242" t="s">
        <v>1168</v>
      </c>
      <c r="E210" s="244">
        <v>0</v>
      </c>
      <c r="F210" s="244">
        <v>165929</v>
      </c>
      <c r="G210" s="244">
        <v>165929</v>
      </c>
      <c r="H210" s="244">
        <v>0</v>
      </c>
      <c r="I210" s="244">
        <v>1</v>
      </c>
      <c r="J210" s="244">
        <v>1</v>
      </c>
      <c r="K210" s="244">
        <v>62</v>
      </c>
      <c r="L210" s="244">
        <v>64</v>
      </c>
      <c r="M210" s="245">
        <v>65.125</v>
      </c>
      <c r="N210" s="245">
        <v>4</v>
      </c>
      <c r="O210" s="245">
        <v>1.9199999570846558</v>
      </c>
      <c r="P210" s="245">
        <v>12.439999580383301</v>
      </c>
      <c r="Q210" s="245">
        <v>18.359999537467957</v>
      </c>
    </row>
    <row r="211" spans="1:17">
      <c r="A211" s="238"/>
      <c r="B211" s="238"/>
      <c r="C211" s="238"/>
      <c r="D211" s="238" t="s">
        <v>1169</v>
      </c>
      <c r="E211" s="240">
        <v>30270</v>
      </c>
      <c r="F211" s="240">
        <v>15908</v>
      </c>
      <c r="G211" s="240">
        <v>46178</v>
      </c>
      <c r="H211" s="240">
        <v>10133</v>
      </c>
      <c r="I211" s="240">
        <v>3</v>
      </c>
      <c r="J211" s="240">
        <v>0</v>
      </c>
      <c r="K211" s="240">
        <v>15</v>
      </c>
      <c r="L211" s="240">
        <v>18</v>
      </c>
      <c r="M211" s="241">
        <v>16.25</v>
      </c>
      <c r="N211" s="241">
        <v>2.7999999523162842</v>
      </c>
      <c r="O211" s="241">
        <v>0</v>
      </c>
      <c r="P211" s="241">
        <v>2.7999999523162842</v>
      </c>
      <c r="Q211" s="241">
        <v>5.5999999046325684</v>
      </c>
    </row>
    <row r="212" spans="1:17">
      <c r="A212" s="238"/>
      <c r="B212" s="238"/>
      <c r="C212" s="238"/>
      <c r="D212" s="242" t="s">
        <v>1170</v>
      </c>
      <c r="E212" s="244">
        <v>22205</v>
      </c>
      <c r="F212" s="244">
        <v>14093</v>
      </c>
      <c r="G212" s="244">
        <v>36298</v>
      </c>
      <c r="H212" s="244">
        <v>7089</v>
      </c>
      <c r="I212" s="244">
        <v>0</v>
      </c>
      <c r="J212" s="244">
        <v>5</v>
      </c>
      <c r="K212" s="244">
        <v>9</v>
      </c>
      <c r="L212" s="244">
        <v>14</v>
      </c>
      <c r="M212" s="245">
        <v>12.125</v>
      </c>
      <c r="N212" s="245">
        <v>1</v>
      </c>
      <c r="O212" s="245">
        <v>0</v>
      </c>
      <c r="P212" s="245">
        <v>3.7799999713897705</v>
      </c>
      <c r="Q212" s="245">
        <v>4.7799999713897705</v>
      </c>
    </row>
    <row r="213" spans="1:17">
      <c r="A213" s="238"/>
      <c r="B213" s="238"/>
      <c r="C213" s="238"/>
      <c r="D213" s="238" t="s">
        <v>1171</v>
      </c>
      <c r="E213" s="240">
        <v>208818</v>
      </c>
      <c r="F213" s="240">
        <v>58417</v>
      </c>
      <c r="G213" s="240">
        <v>267235</v>
      </c>
      <c r="H213" s="240">
        <v>41356</v>
      </c>
      <c r="I213" s="240">
        <v>0</v>
      </c>
      <c r="J213" s="240">
        <v>5</v>
      </c>
      <c r="K213" s="240">
        <v>83</v>
      </c>
      <c r="L213" s="240">
        <v>88</v>
      </c>
      <c r="M213" s="241">
        <v>87.5</v>
      </c>
      <c r="N213" s="241">
        <v>8.75</v>
      </c>
      <c r="O213" s="241">
        <v>6.5</v>
      </c>
      <c r="P213" s="241">
        <v>11.189999580383301</v>
      </c>
      <c r="Q213" s="241">
        <v>26.439999580383301</v>
      </c>
    </row>
    <row r="214" spans="1:17">
      <c r="A214" s="238"/>
      <c r="B214" s="238"/>
      <c r="C214" s="238"/>
      <c r="D214" s="242" t="s">
        <v>1172</v>
      </c>
      <c r="E214" s="244">
        <v>43037</v>
      </c>
      <c r="F214" s="244">
        <v>13655</v>
      </c>
      <c r="G214" s="244">
        <v>56692</v>
      </c>
      <c r="H214" s="244">
        <v>9981</v>
      </c>
      <c r="I214" s="244">
        <v>0</v>
      </c>
      <c r="J214" s="244">
        <v>1</v>
      </c>
      <c r="K214" s="244">
        <v>21</v>
      </c>
      <c r="L214" s="244">
        <v>22</v>
      </c>
      <c r="M214" s="245">
        <v>22.375</v>
      </c>
      <c r="N214" s="245">
        <v>2</v>
      </c>
      <c r="O214" s="245">
        <v>1.6499999761581421</v>
      </c>
      <c r="P214" s="245">
        <v>2.5399999618530273</v>
      </c>
      <c r="Q214" s="245">
        <v>6.1899999380111694</v>
      </c>
    </row>
    <row r="215" spans="1:17">
      <c r="A215" s="238"/>
      <c r="B215" s="238"/>
      <c r="C215" s="251" t="s">
        <v>829</v>
      </c>
      <c r="D215" s="251"/>
      <c r="E215" s="252">
        <v>304330</v>
      </c>
      <c r="F215" s="252">
        <v>268002</v>
      </c>
      <c r="G215" s="252">
        <v>572332</v>
      </c>
      <c r="H215" s="252">
        <v>68559</v>
      </c>
      <c r="I215" s="252">
        <v>4</v>
      </c>
      <c r="J215" s="252">
        <v>12</v>
      </c>
      <c r="K215" s="252">
        <v>190</v>
      </c>
      <c r="L215" s="252">
        <v>206</v>
      </c>
      <c r="M215" s="253">
        <v>203.375</v>
      </c>
      <c r="N215" s="253">
        <v>18.549999952316284</v>
      </c>
      <c r="O215" s="253">
        <v>10.069999933242798</v>
      </c>
      <c r="P215" s="253">
        <v>32.749999046325684</v>
      </c>
      <c r="Q215" s="253">
        <v>61.369998931884766</v>
      </c>
    </row>
    <row r="216" spans="1:17">
      <c r="A216" s="238"/>
      <c r="B216" s="238"/>
      <c r="C216" s="229"/>
      <c r="D216" s="229"/>
      <c r="E216" s="231"/>
      <c r="F216" s="231"/>
      <c r="G216" s="231"/>
      <c r="H216" s="231"/>
      <c r="I216" s="231"/>
      <c r="J216" s="231"/>
      <c r="K216" s="231"/>
      <c r="L216" s="231"/>
      <c r="M216" s="232"/>
      <c r="N216" s="232"/>
      <c r="O216" s="232"/>
      <c r="P216" s="232"/>
      <c r="Q216" s="232"/>
    </row>
    <row r="217" spans="1:17">
      <c r="A217" s="238"/>
      <c r="B217" s="238" t="s">
        <v>830</v>
      </c>
      <c r="C217" s="290" t="s">
        <v>372</v>
      </c>
      <c r="D217" s="290"/>
      <c r="E217" s="240"/>
      <c r="F217" s="240"/>
      <c r="G217" s="240"/>
      <c r="H217" s="240"/>
      <c r="I217" s="240"/>
      <c r="J217" s="240"/>
      <c r="K217" s="240"/>
      <c r="L217" s="240"/>
      <c r="M217" s="241"/>
      <c r="N217" s="241"/>
      <c r="O217" s="241"/>
      <c r="P217" s="241"/>
      <c r="Q217" s="241"/>
    </row>
    <row r="218" spans="1:17">
      <c r="A218" s="238"/>
      <c r="B218" s="238"/>
      <c r="C218" s="238"/>
      <c r="D218" s="242" t="s">
        <v>1173</v>
      </c>
      <c r="E218" s="244">
        <v>34529</v>
      </c>
      <c r="F218" s="244">
        <v>19987</v>
      </c>
      <c r="G218" s="244">
        <v>54516</v>
      </c>
      <c r="H218" s="244">
        <v>4982</v>
      </c>
      <c r="I218" s="244">
        <v>0</v>
      </c>
      <c r="J218" s="244">
        <v>2</v>
      </c>
      <c r="K218" s="244">
        <v>17</v>
      </c>
      <c r="L218" s="244">
        <v>19</v>
      </c>
      <c r="M218" s="245">
        <v>17.875</v>
      </c>
      <c r="N218" s="245">
        <v>1</v>
      </c>
      <c r="O218" s="245">
        <v>1.1000000238418579</v>
      </c>
      <c r="P218" s="245">
        <v>2.4500000476837158</v>
      </c>
      <c r="Q218" s="245">
        <v>4.5500000715255737</v>
      </c>
    </row>
    <row r="219" spans="1:17">
      <c r="A219" s="238"/>
      <c r="B219" s="238"/>
      <c r="C219" s="251" t="s">
        <v>832</v>
      </c>
      <c r="D219" s="251"/>
      <c r="E219" s="252">
        <v>34529</v>
      </c>
      <c r="F219" s="252">
        <v>19987</v>
      </c>
      <c r="G219" s="252">
        <v>54516</v>
      </c>
      <c r="H219" s="252">
        <v>4982</v>
      </c>
      <c r="I219" s="252">
        <v>0</v>
      </c>
      <c r="J219" s="252">
        <v>2</v>
      </c>
      <c r="K219" s="252">
        <v>17</v>
      </c>
      <c r="L219" s="252">
        <v>19</v>
      </c>
      <c r="M219" s="253">
        <v>17.875</v>
      </c>
      <c r="N219" s="253">
        <v>1</v>
      </c>
      <c r="O219" s="253">
        <v>1.1000000238418579</v>
      </c>
      <c r="P219" s="253">
        <v>2.4500000476837158</v>
      </c>
      <c r="Q219" s="253">
        <v>4.5500000715255737</v>
      </c>
    </row>
    <row r="220" spans="1:17">
      <c r="A220" s="238"/>
      <c r="B220" s="238"/>
      <c r="C220" s="229"/>
      <c r="D220" s="229"/>
      <c r="E220" s="231"/>
      <c r="F220" s="231"/>
      <c r="G220" s="231"/>
      <c r="H220" s="231"/>
      <c r="I220" s="231"/>
      <c r="J220" s="231"/>
      <c r="K220" s="231"/>
      <c r="L220" s="231"/>
      <c r="M220" s="232"/>
      <c r="N220" s="232"/>
      <c r="O220" s="232"/>
      <c r="P220" s="232"/>
      <c r="Q220" s="232"/>
    </row>
    <row r="221" spans="1:17">
      <c r="A221" s="238"/>
      <c r="B221" s="238" t="s">
        <v>833</v>
      </c>
      <c r="C221" s="290" t="s">
        <v>348</v>
      </c>
      <c r="D221" s="290"/>
      <c r="E221" s="240"/>
      <c r="F221" s="240"/>
      <c r="G221" s="240"/>
      <c r="H221" s="240"/>
      <c r="I221" s="240"/>
      <c r="J221" s="240"/>
      <c r="K221" s="240"/>
      <c r="L221" s="240"/>
      <c r="M221" s="241"/>
      <c r="N221" s="241"/>
      <c r="O221" s="241"/>
      <c r="P221" s="241"/>
      <c r="Q221" s="241"/>
    </row>
    <row r="222" spans="1:17">
      <c r="A222" s="238"/>
      <c r="B222" s="238"/>
      <c r="C222" s="238"/>
      <c r="D222" s="242" t="s">
        <v>1174</v>
      </c>
      <c r="E222" s="244">
        <v>104958</v>
      </c>
      <c r="F222" s="244">
        <v>23886</v>
      </c>
      <c r="G222" s="244">
        <v>128844</v>
      </c>
      <c r="H222" s="244">
        <v>20399</v>
      </c>
      <c r="I222" s="244">
        <v>0</v>
      </c>
      <c r="J222" s="244">
        <v>2</v>
      </c>
      <c r="K222" s="244">
        <v>47</v>
      </c>
      <c r="L222" s="244">
        <v>49</v>
      </c>
      <c r="M222" s="245">
        <v>49</v>
      </c>
      <c r="N222" s="245">
        <v>1</v>
      </c>
      <c r="O222" s="245">
        <v>0.75</v>
      </c>
      <c r="P222" s="245">
        <v>14.050000190734863</v>
      </c>
      <c r="Q222" s="245">
        <v>15.800000190734863</v>
      </c>
    </row>
    <row r="223" spans="1:17">
      <c r="A223" s="238"/>
      <c r="B223" s="238"/>
      <c r="C223" s="238"/>
      <c r="D223" s="238" t="s">
        <v>1175</v>
      </c>
      <c r="E223" s="240">
        <v>21823</v>
      </c>
      <c r="F223" s="240">
        <v>7873</v>
      </c>
      <c r="G223" s="240">
        <v>29696</v>
      </c>
      <c r="H223" s="240">
        <v>3607</v>
      </c>
      <c r="I223" s="240">
        <v>0</v>
      </c>
      <c r="J223" s="240">
        <v>0</v>
      </c>
      <c r="K223" s="240">
        <v>9</v>
      </c>
      <c r="L223" s="240">
        <v>9</v>
      </c>
      <c r="M223" s="241">
        <v>9.125</v>
      </c>
      <c r="N223" s="241">
        <v>0.30000001192092896</v>
      </c>
      <c r="O223" s="241">
        <v>2</v>
      </c>
      <c r="P223" s="241">
        <v>1</v>
      </c>
      <c r="Q223" s="241">
        <v>3.300000011920929</v>
      </c>
    </row>
    <row r="224" spans="1:17">
      <c r="A224" s="238"/>
      <c r="B224" s="238"/>
      <c r="C224" s="251" t="s">
        <v>836</v>
      </c>
      <c r="D224" s="251"/>
      <c r="E224" s="252">
        <v>126781</v>
      </c>
      <c r="F224" s="252">
        <v>31759</v>
      </c>
      <c r="G224" s="252">
        <v>158540</v>
      </c>
      <c r="H224" s="252">
        <v>24006</v>
      </c>
      <c r="I224" s="252">
        <v>0</v>
      </c>
      <c r="J224" s="252">
        <v>2</v>
      </c>
      <c r="K224" s="252">
        <v>56</v>
      </c>
      <c r="L224" s="252">
        <v>58</v>
      </c>
      <c r="M224" s="253">
        <v>58.125</v>
      </c>
      <c r="N224" s="253">
        <v>1.300000011920929</v>
      </c>
      <c r="O224" s="253">
        <v>2.75</v>
      </c>
      <c r="P224" s="253">
        <v>15.050000190734863</v>
      </c>
      <c r="Q224" s="253">
        <v>19.100000202655792</v>
      </c>
    </row>
    <row r="225" spans="1:17">
      <c r="A225" s="238"/>
      <c r="B225" s="238"/>
      <c r="C225" s="229"/>
      <c r="D225" s="229"/>
      <c r="E225" s="231"/>
      <c r="F225" s="231"/>
      <c r="G225" s="231"/>
      <c r="H225" s="231"/>
      <c r="I225" s="231"/>
      <c r="J225" s="231"/>
      <c r="K225" s="231"/>
      <c r="L225" s="231"/>
      <c r="M225" s="232"/>
      <c r="N225" s="232"/>
      <c r="O225" s="232"/>
      <c r="P225" s="232"/>
      <c r="Q225" s="232"/>
    </row>
    <row r="226" spans="1:17">
      <c r="A226" s="238"/>
      <c r="B226" s="238" t="s">
        <v>837</v>
      </c>
      <c r="C226" s="290" t="s">
        <v>376</v>
      </c>
      <c r="D226" s="290"/>
      <c r="E226" s="240"/>
      <c r="F226" s="240"/>
      <c r="G226" s="240"/>
      <c r="H226" s="240"/>
      <c r="I226" s="240"/>
      <c r="J226" s="240"/>
      <c r="K226" s="240"/>
      <c r="L226" s="240"/>
      <c r="M226" s="241"/>
      <c r="N226" s="241"/>
      <c r="O226" s="241"/>
      <c r="P226" s="241"/>
      <c r="Q226" s="241"/>
    </row>
    <row r="227" spans="1:17">
      <c r="A227" s="238"/>
      <c r="B227" s="238"/>
      <c r="C227" s="238"/>
      <c r="D227" s="242" t="s">
        <v>1176</v>
      </c>
      <c r="E227" s="244">
        <v>14923</v>
      </c>
      <c r="F227" s="244">
        <v>4473</v>
      </c>
      <c r="G227" s="244">
        <v>19396</v>
      </c>
      <c r="H227" s="244">
        <v>1956</v>
      </c>
      <c r="I227" s="244">
        <v>0</v>
      </c>
      <c r="J227" s="244">
        <v>0</v>
      </c>
      <c r="K227" s="244">
        <v>11</v>
      </c>
      <c r="L227" s="244">
        <v>11</v>
      </c>
      <c r="M227" s="245">
        <v>11</v>
      </c>
      <c r="N227" s="245">
        <v>0.25</v>
      </c>
      <c r="O227" s="245">
        <v>2.25</v>
      </c>
      <c r="P227" s="245">
        <v>0</v>
      </c>
      <c r="Q227" s="245">
        <v>2.5</v>
      </c>
    </row>
    <row r="228" spans="1:17">
      <c r="A228" s="238"/>
      <c r="B228" s="238"/>
      <c r="C228" s="251" t="s">
        <v>839</v>
      </c>
      <c r="D228" s="251"/>
      <c r="E228" s="252">
        <v>14923</v>
      </c>
      <c r="F228" s="252">
        <v>4473</v>
      </c>
      <c r="G228" s="252">
        <v>19396</v>
      </c>
      <c r="H228" s="252">
        <v>1956</v>
      </c>
      <c r="I228" s="252">
        <v>0</v>
      </c>
      <c r="J228" s="252">
        <v>0</v>
      </c>
      <c r="K228" s="252">
        <v>11</v>
      </c>
      <c r="L228" s="252">
        <v>11</v>
      </c>
      <c r="M228" s="253">
        <v>11</v>
      </c>
      <c r="N228" s="253">
        <v>0.25</v>
      </c>
      <c r="O228" s="253">
        <v>2.25</v>
      </c>
      <c r="P228" s="253">
        <v>0</v>
      </c>
      <c r="Q228" s="253">
        <v>2.5</v>
      </c>
    </row>
    <row r="229" spans="1:17">
      <c r="A229" s="238"/>
      <c r="B229" s="238"/>
      <c r="C229" s="229"/>
      <c r="D229" s="229"/>
      <c r="E229" s="231"/>
      <c r="F229" s="231"/>
      <c r="G229" s="231"/>
      <c r="H229" s="231"/>
      <c r="I229" s="231"/>
      <c r="J229" s="231"/>
      <c r="K229" s="231"/>
      <c r="L229" s="231"/>
      <c r="M229" s="232"/>
      <c r="N229" s="232"/>
      <c r="O229" s="232"/>
      <c r="P229" s="232"/>
      <c r="Q229" s="232"/>
    </row>
    <row r="230" spans="1:17">
      <c r="A230" s="238"/>
      <c r="B230" s="238" t="s">
        <v>843</v>
      </c>
      <c r="C230" s="290" t="s">
        <v>369</v>
      </c>
      <c r="D230" s="290"/>
      <c r="E230" s="240"/>
      <c r="F230" s="240"/>
      <c r="G230" s="240"/>
      <c r="H230" s="240"/>
      <c r="I230" s="240"/>
      <c r="J230" s="240"/>
      <c r="K230" s="240"/>
      <c r="L230" s="240"/>
      <c r="M230" s="241"/>
      <c r="N230" s="241"/>
      <c r="O230" s="241"/>
      <c r="P230" s="241"/>
      <c r="Q230" s="241"/>
    </row>
    <row r="231" spans="1:17">
      <c r="A231" s="238"/>
      <c r="B231" s="238"/>
      <c r="C231" s="238"/>
      <c r="D231" s="242" t="s">
        <v>1177</v>
      </c>
      <c r="E231" s="244">
        <v>61986</v>
      </c>
      <c r="F231" s="244">
        <v>17815</v>
      </c>
      <c r="G231" s="244">
        <v>79801</v>
      </c>
      <c r="H231" s="244">
        <v>7333</v>
      </c>
      <c r="I231" s="244">
        <v>0</v>
      </c>
      <c r="J231" s="244">
        <v>1</v>
      </c>
      <c r="K231" s="244">
        <v>20</v>
      </c>
      <c r="L231" s="244">
        <v>21</v>
      </c>
      <c r="M231" s="245">
        <v>20.875</v>
      </c>
      <c r="N231" s="245">
        <v>2</v>
      </c>
      <c r="O231" s="245">
        <v>1</v>
      </c>
      <c r="P231" s="245">
        <v>5.6999998092651367</v>
      </c>
      <c r="Q231" s="245">
        <v>8.6999998092651367</v>
      </c>
    </row>
    <row r="232" spans="1:17">
      <c r="A232" s="238"/>
      <c r="B232" s="238"/>
      <c r="C232" s="251" t="s">
        <v>845</v>
      </c>
      <c r="D232" s="251"/>
      <c r="E232" s="252">
        <v>61986</v>
      </c>
      <c r="F232" s="252">
        <v>17815</v>
      </c>
      <c r="G232" s="252">
        <v>79801</v>
      </c>
      <c r="H232" s="252">
        <v>7333</v>
      </c>
      <c r="I232" s="252">
        <v>0</v>
      </c>
      <c r="J232" s="252">
        <v>1</v>
      </c>
      <c r="K232" s="252">
        <v>20</v>
      </c>
      <c r="L232" s="252">
        <v>21</v>
      </c>
      <c r="M232" s="253">
        <v>20.875</v>
      </c>
      <c r="N232" s="253">
        <v>2</v>
      </c>
      <c r="O232" s="253">
        <v>1</v>
      </c>
      <c r="P232" s="253">
        <v>5.6999998092651367</v>
      </c>
      <c r="Q232" s="253">
        <v>8.6999998092651367</v>
      </c>
    </row>
    <row r="233" spans="1:17">
      <c r="A233" s="238"/>
      <c r="B233" s="238"/>
      <c r="C233" s="229"/>
      <c r="D233" s="229"/>
      <c r="E233" s="231"/>
      <c r="F233" s="231"/>
      <c r="G233" s="231"/>
      <c r="H233" s="231"/>
      <c r="I233" s="231"/>
      <c r="J233" s="231"/>
      <c r="K233" s="231"/>
      <c r="L233" s="231"/>
      <c r="M233" s="232"/>
      <c r="N233" s="232"/>
      <c r="O233" s="232"/>
      <c r="P233" s="232"/>
      <c r="Q233" s="232"/>
    </row>
    <row r="234" spans="1:17">
      <c r="A234" s="251" t="s">
        <v>846</v>
      </c>
      <c r="B234" s="251"/>
      <c r="C234" s="251"/>
      <c r="D234" s="251"/>
      <c r="E234" s="252">
        <v>640157</v>
      </c>
      <c r="F234" s="252">
        <v>357432</v>
      </c>
      <c r="G234" s="252">
        <v>997589</v>
      </c>
      <c r="H234" s="252">
        <v>123534</v>
      </c>
      <c r="I234" s="252">
        <v>4</v>
      </c>
      <c r="J234" s="252">
        <v>19</v>
      </c>
      <c r="K234" s="252">
        <v>340</v>
      </c>
      <c r="L234" s="252">
        <v>363</v>
      </c>
      <c r="M234" s="253">
        <v>361</v>
      </c>
      <c r="N234" s="253">
        <v>26.510000050067902</v>
      </c>
      <c r="O234" s="253">
        <v>20.009999871253967</v>
      </c>
      <c r="P234" s="253">
        <v>63.939998865127563</v>
      </c>
      <c r="Q234" s="253">
        <v>110.45999878644943</v>
      </c>
    </row>
    <row r="235" spans="1:17" ht="7.2" customHeight="1">
      <c r="A235" s="229"/>
      <c r="B235" s="229"/>
      <c r="C235" s="229"/>
      <c r="D235" s="229"/>
      <c r="E235" s="231"/>
      <c r="F235" s="231"/>
      <c r="G235" s="231"/>
      <c r="H235" s="231"/>
      <c r="I235" s="231"/>
      <c r="J235" s="231"/>
      <c r="K235" s="231"/>
      <c r="L235" s="231"/>
      <c r="M235" s="232"/>
      <c r="N235" s="232"/>
      <c r="O235" s="232"/>
      <c r="P235" s="232"/>
      <c r="Q235" s="232"/>
    </row>
    <row r="236" spans="1:17">
      <c r="A236" s="290" t="s">
        <v>847</v>
      </c>
      <c r="B236" s="290"/>
      <c r="C236" s="290"/>
      <c r="D236" s="290"/>
      <c r="E236" s="240"/>
      <c r="F236" s="240"/>
      <c r="G236" s="240"/>
      <c r="H236" s="240"/>
      <c r="I236" s="240"/>
      <c r="J236" s="240"/>
      <c r="K236" s="240"/>
      <c r="L236" s="240"/>
      <c r="M236" s="241"/>
      <c r="N236" s="241"/>
      <c r="O236" s="241"/>
      <c r="P236" s="241"/>
      <c r="Q236" s="241"/>
    </row>
    <row r="237" spans="1:17">
      <c r="A237" s="238"/>
      <c r="B237" s="238" t="s">
        <v>848</v>
      </c>
      <c r="C237" s="290" t="s">
        <v>328</v>
      </c>
      <c r="D237" s="290"/>
      <c r="E237" s="240"/>
      <c r="F237" s="240"/>
      <c r="G237" s="240"/>
      <c r="H237" s="240"/>
      <c r="I237" s="240"/>
      <c r="J237" s="240"/>
      <c r="K237" s="240"/>
      <c r="L237" s="240"/>
      <c r="M237" s="241"/>
      <c r="N237" s="241"/>
      <c r="O237" s="241"/>
      <c r="P237" s="241"/>
      <c r="Q237" s="241"/>
    </row>
    <row r="238" spans="1:17">
      <c r="A238" s="238"/>
      <c r="B238" s="238"/>
      <c r="C238" s="238"/>
      <c r="D238" s="242" t="s">
        <v>1178</v>
      </c>
      <c r="E238" s="244">
        <v>322206</v>
      </c>
      <c r="F238" s="244">
        <v>95036</v>
      </c>
      <c r="G238" s="244">
        <v>417242</v>
      </c>
      <c r="H238" s="244">
        <v>71652</v>
      </c>
      <c r="I238" s="244">
        <v>3</v>
      </c>
      <c r="J238" s="244">
        <v>9</v>
      </c>
      <c r="K238" s="244">
        <v>163</v>
      </c>
      <c r="L238" s="244">
        <v>175</v>
      </c>
      <c r="M238" s="245">
        <v>176</v>
      </c>
      <c r="N238" s="245">
        <v>17.959999084472656</v>
      </c>
      <c r="O238" s="245">
        <v>0.5</v>
      </c>
      <c r="P238" s="245">
        <v>29.879999160766602</v>
      </c>
      <c r="Q238" s="245">
        <v>48.339998245239258</v>
      </c>
    </row>
    <row r="239" spans="1:17">
      <c r="A239" s="238"/>
      <c r="B239" s="238"/>
      <c r="C239" s="238"/>
      <c r="D239" s="238" t="s">
        <v>1179</v>
      </c>
      <c r="E239" s="240">
        <v>82361</v>
      </c>
      <c r="F239" s="240">
        <v>13955</v>
      </c>
      <c r="G239" s="240">
        <v>96316</v>
      </c>
      <c r="H239" s="240">
        <v>29875</v>
      </c>
      <c r="I239" s="240">
        <v>0</v>
      </c>
      <c r="J239" s="240">
        <v>3</v>
      </c>
      <c r="K239" s="240">
        <v>31</v>
      </c>
      <c r="L239" s="240">
        <v>34</v>
      </c>
      <c r="M239" s="241">
        <v>32.5</v>
      </c>
      <c r="N239" s="241">
        <v>3.9000000953674316</v>
      </c>
      <c r="O239" s="241">
        <v>2.4500000476837158</v>
      </c>
      <c r="P239" s="241">
        <v>5.3000001907348633</v>
      </c>
      <c r="Q239" s="241">
        <v>11.650000333786011</v>
      </c>
    </row>
    <row r="240" spans="1:17">
      <c r="A240" s="238"/>
      <c r="B240" s="238"/>
      <c r="C240" s="238"/>
      <c r="D240" s="242" t="s">
        <v>1180</v>
      </c>
      <c r="E240" s="244">
        <v>59445</v>
      </c>
      <c r="F240" s="244">
        <v>9038</v>
      </c>
      <c r="G240" s="244">
        <v>68483</v>
      </c>
      <c r="H240" s="244">
        <v>9497</v>
      </c>
      <c r="I240" s="244">
        <v>0</v>
      </c>
      <c r="J240" s="244">
        <v>2</v>
      </c>
      <c r="K240" s="244">
        <v>18</v>
      </c>
      <c r="L240" s="244">
        <v>20</v>
      </c>
      <c r="M240" s="245">
        <v>19.125</v>
      </c>
      <c r="N240" s="245">
        <v>4</v>
      </c>
      <c r="O240" s="245">
        <v>0</v>
      </c>
      <c r="P240" s="245">
        <v>5.3000001907348633</v>
      </c>
      <c r="Q240" s="245">
        <v>9.3000001907348633</v>
      </c>
    </row>
    <row r="241" spans="1:17">
      <c r="A241" s="238"/>
      <c r="B241" s="238"/>
      <c r="C241" s="251" t="s">
        <v>852</v>
      </c>
      <c r="D241" s="251"/>
      <c r="E241" s="252">
        <v>464012</v>
      </c>
      <c r="F241" s="252">
        <v>118029</v>
      </c>
      <c r="G241" s="252">
        <v>582041</v>
      </c>
      <c r="H241" s="252">
        <v>111024</v>
      </c>
      <c r="I241" s="252">
        <v>3</v>
      </c>
      <c r="J241" s="252">
        <v>14</v>
      </c>
      <c r="K241" s="252">
        <v>212</v>
      </c>
      <c r="L241" s="252">
        <v>229</v>
      </c>
      <c r="M241" s="253">
        <v>227.625</v>
      </c>
      <c r="N241" s="253">
        <v>25.859999179840088</v>
      </c>
      <c r="O241" s="253">
        <v>2.9500000476837158</v>
      </c>
      <c r="P241" s="253">
        <v>40.479999542236328</v>
      </c>
      <c r="Q241" s="253">
        <v>69.289998769760132</v>
      </c>
    </row>
    <row r="242" spans="1:17">
      <c r="A242" s="238"/>
      <c r="B242" s="238"/>
      <c r="C242" s="229"/>
      <c r="D242" s="229"/>
      <c r="E242" s="231"/>
      <c r="F242" s="231"/>
      <c r="G242" s="231"/>
      <c r="H242" s="231"/>
      <c r="I242" s="231"/>
      <c r="J242" s="231"/>
      <c r="K242" s="231"/>
      <c r="L242" s="231"/>
      <c r="M242" s="232"/>
      <c r="N242" s="232"/>
      <c r="O242" s="232"/>
      <c r="P242" s="232"/>
      <c r="Q242" s="232"/>
    </row>
    <row r="243" spans="1:17">
      <c r="A243" s="238"/>
      <c r="B243" s="238" t="s">
        <v>853</v>
      </c>
      <c r="C243" s="290" t="s">
        <v>345</v>
      </c>
      <c r="D243" s="290"/>
      <c r="E243" s="240"/>
      <c r="F243" s="240"/>
      <c r="G243" s="240"/>
      <c r="H243" s="240"/>
      <c r="I243" s="240"/>
      <c r="J243" s="240"/>
      <c r="K243" s="240"/>
      <c r="L243" s="240"/>
      <c r="M243" s="241"/>
      <c r="N243" s="241"/>
      <c r="O243" s="241"/>
      <c r="P243" s="241"/>
      <c r="Q243" s="241"/>
    </row>
    <row r="244" spans="1:17">
      <c r="A244" s="238"/>
      <c r="B244" s="238"/>
      <c r="C244" s="238"/>
      <c r="D244" s="242" t="s">
        <v>1181</v>
      </c>
      <c r="E244" s="244">
        <v>92922</v>
      </c>
      <c r="F244" s="244">
        <v>22996</v>
      </c>
      <c r="G244" s="244">
        <v>115918</v>
      </c>
      <c r="H244" s="244">
        <v>22836</v>
      </c>
      <c r="I244" s="244">
        <v>3</v>
      </c>
      <c r="J244" s="244">
        <v>5</v>
      </c>
      <c r="K244" s="244">
        <v>46</v>
      </c>
      <c r="L244" s="244">
        <v>54</v>
      </c>
      <c r="M244" s="245">
        <v>51</v>
      </c>
      <c r="N244" s="245">
        <v>4.3000001907348633</v>
      </c>
      <c r="O244" s="245">
        <v>0.12999999523162842</v>
      </c>
      <c r="P244" s="245">
        <v>9.8000001907348633</v>
      </c>
      <c r="Q244" s="245">
        <v>14.230000376701355</v>
      </c>
    </row>
    <row r="245" spans="1:17">
      <c r="A245" s="238"/>
      <c r="B245" s="238"/>
      <c r="C245" s="251" t="s">
        <v>855</v>
      </c>
      <c r="D245" s="251"/>
      <c r="E245" s="252">
        <v>92922</v>
      </c>
      <c r="F245" s="252">
        <v>22996</v>
      </c>
      <c r="G245" s="252">
        <v>115918</v>
      </c>
      <c r="H245" s="252">
        <v>22836</v>
      </c>
      <c r="I245" s="252">
        <v>3</v>
      </c>
      <c r="J245" s="252">
        <v>5</v>
      </c>
      <c r="K245" s="252">
        <v>46</v>
      </c>
      <c r="L245" s="252">
        <v>54</v>
      </c>
      <c r="M245" s="253">
        <v>51</v>
      </c>
      <c r="N245" s="253">
        <v>4.3000001907348633</v>
      </c>
      <c r="O245" s="253">
        <v>0.12999999523162842</v>
      </c>
      <c r="P245" s="253">
        <v>9.8000001907348633</v>
      </c>
      <c r="Q245" s="253">
        <v>14.230000376701355</v>
      </c>
    </row>
    <row r="246" spans="1:17">
      <c r="A246" s="238"/>
      <c r="B246" s="238"/>
      <c r="C246" s="229"/>
      <c r="D246" s="229"/>
      <c r="E246" s="231"/>
      <c r="F246" s="231"/>
      <c r="G246" s="231"/>
      <c r="H246" s="231"/>
      <c r="I246" s="231"/>
      <c r="J246" s="231"/>
      <c r="K246" s="231"/>
      <c r="L246" s="231"/>
      <c r="M246" s="232"/>
      <c r="N246" s="232"/>
      <c r="O246" s="232"/>
      <c r="P246" s="232"/>
      <c r="Q246" s="232"/>
    </row>
    <row r="247" spans="1:17">
      <c r="A247" s="238"/>
      <c r="B247" s="238" t="s">
        <v>856</v>
      </c>
      <c r="C247" s="290" t="s">
        <v>350</v>
      </c>
      <c r="D247" s="290"/>
      <c r="E247" s="240"/>
      <c r="F247" s="240"/>
      <c r="G247" s="240"/>
      <c r="H247" s="240"/>
      <c r="I247" s="240"/>
      <c r="J247" s="240"/>
      <c r="K247" s="240"/>
      <c r="L247" s="240"/>
      <c r="M247" s="241"/>
      <c r="N247" s="241"/>
      <c r="O247" s="241"/>
      <c r="P247" s="241"/>
      <c r="Q247" s="241"/>
    </row>
    <row r="248" spans="1:17">
      <c r="A248" s="238"/>
      <c r="B248" s="238"/>
      <c r="C248" s="238"/>
      <c r="D248" s="242" t="s">
        <v>1182</v>
      </c>
      <c r="E248" s="244">
        <v>113450</v>
      </c>
      <c r="F248" s="244">
        <v>33306</v>
      </c>
      <c r="G248" s="244">
        <v>146756</v>
      </c>
      <c r="H248" s="244">
        <v>22957</v>
      </c>
      <c r="I248" s="244">
        <v>0</v>
      </c>
      <c r="J248" s="244">
        <v>2</v>
      </c>
      <c r="K248" s="244">
        <v>63</v>
      </c>
      <c r="L248" s="244">
        <v>65</v>
      </c>
      <c r="M248" s="245">
        <v>66.875</v>
      </c>
      <c r="N248" s="245">
        <v>2.5</v>
      </c>
      <c r="O248" s="245">
        <v>0.5</v>
      </c>
      <c r="P248" s="245">
        <v>15.029999732971191</v>
      </c>
      <c r="Q248" s="245">
        <v>18.029999732971191</v>
      </c>
    </row>
    <row r="249" spans="1:17">
      <c r="A249" s="238"/>
      <c r="B249" s="238"/>
      <c r="C249" s="251" t="s">
        <v>858</v>
      </c>
      <c r="D249" s="251"/>
      <c r="E249" s="252">
        <v>113450</v>
      </c>
      <c r="F249" s="252">
        <v>33306</v>
      </c>
      <c r="G249" s="252">
        <v>146756</v>
      </c>
      <c r="H249" s="252">
        <v>22957</v>
      </c>
      <c r="I249" s="252">
        <v>0</v>
      </c>
      <c r="J249" s="252">
        <v>2</v>
      </c>
      <c r="K249" s="252">
        <v>63</v>
      </c>
      <c r="L249" s="252">
        <v>65</v>
      </c>
      <c r="M249" s="253">
        <v>66.875</v>
      </c>
      <c r="N249" s="253">
        <v>2.5</v>
      </c>
      <c r="O249" s="253">
        <v>0.5</v>
      </c>
      <c r="P249" s="253">
        <v>15.029999732971191</v>
      </c>
      <c r="Q249" s="253">
        <v>18.029999732971191</v>
      </c>
    </row>
    <row r="250" spans="1:17">
      <c r="A250" s="238"/>
      <c r="B250" s="238"/>
      <c r="C250" s="229"/>
      <c r="D250" s="229"/>
      <c r="E250" s="231"/>
      <c r="F250" s="231"/>
      <c r="G250" s="231"/>
      <c r="H250" s="231"/>
      <c r="I250" s="231"/>
      <c r="J250" s="231"/>
      <c r="K250" s="231"/>
      <c r="L250" s="231"/>
      <c r="M250" s="232"/>
      <c r="N250" s="232"/>
      <c r="O250" s="232"/>
      <c r="P250" s="232"/>
      <c r="Q250" s="232"/>
    </row>
    <row r="251" spans="1:17">
      <c r="A251" s="238"/>
      <c r="B251" s="238" t="s">
        <v>859</v>
      </c>
      <c r="C251" s="290" t="s">
        <v>368</v>
      </c>
      <c r="D251" s="290"/>
      <c r="E251" s="240"/>
      <c r="F251" s="240"/>
      <c r="G251" s="240"/>
      <c r="H251" s="240"/>
      <c r="I251" s="240"/>
      <c r="J251" s="240"/>
      <c r="K251" s="240"/>
      <c r="L251" s="240"/>
      <c r="M251" s="241"/>
      <c r="N251" s="241"/>
      <c r="O251" s="241"/>
      <c r="P251" s="241"/>
      <c r="Q251" s="241"/>
    </row>
    <row r="252" spans="1:17">
      <c r="A252" s="238"/>
      <c r="B252" s="238"/>
      <c r="C252" s="238"/>
      <c r="D252" s="242" t="s">
        <v>1183</v>
      </c>
      <c r="E252" s="244">
        <v>0</v>
      </c>
      <c r="F252" s="244">
        <v>59990</v>
      </c>
      <c r="G252" s="244">
        <v>59990</v>
      </c>
      <c r="H252" s="244">
        <v>5199</v>
      </c>
      <c r="I252" s="244">
        <v>3</v>
      </c>
      <c r="J252" s="244">
        <v>5</v>
      </c>
      <c r="K252" s="244">
        <v>19</v>
      </c>
      <c r="L252" s="244">
        <v>27</v>
      </c>
      <c r="M252" s="245">
        <v>24.25</v>
      </c>
      <c r="N252" s="245">
        <v>2</v>
      </c>
      <c r="O252" s="245">
        <v>4</v>
      </c>
      <c r="P252" s="245">
        <v>3</v>
      </c>
      <c r="Q252" s="245">
        <v>9</v>
      </c>
    </row>
    <row r="253" spans="1:17">
      <c r="A253" s="238"/>
      <c r="B253" s="238"/>
      <c r="C253" s="251" t="s">
        <v>861</v>
      </c>
      <c r="D253" s="251"/>
      <c r="E253" s="252">
        <v>0</v>
      </c>
      <c r="F253" s="252">
        <v>59990</v>
      </c>
      <c r="G253" s="252">
        <v>59990</v>
      </c>
      <c r="H253" s="252">
        <v>5199</v>
      </c>
      <c r="I253" s="252">
        <v>3</v>
      </c>
      <c r="J253" s="252">
        <v>5</v>
      </c>
      <c r="K253" s="252">
        <v>19</v>
      </c>
      <c r="L253" s="252">
        <v>27</v>
      </c>
      <c r="M253" s="253">
        <v>24.25</v>
      </c>
      <c r="N253" s="253">
        <v>2</v>
      </c>
      <c r="O253" s="253">
        <v>4</v>
      </c>
      <c r="P253" s="253">
        <v>3</v>
      </c>
      <c r="Q253" s="253">
        <v>9</v>
      </c>
    </row>
    <row r="254" spans="1:17">
      <c r="A254" s="238"/>
      <c r="B254" s="238"/>
      <c r="C254" s="229"/>
      <c r="D254" s="229"/>
      <c r="E254" s="231"/>
      <c r="F254" s="231"/>
      <c r="G254" s="231"/>
      <c r="H254" s="231"/>
      <c r="I254" s="231"/>
      <c r="J254" s="231"/>
      <c r="K254" s="231"/>
      <c r="L254" s="231"/>
      <c r="M254" s="232"/>
      <c r="N254" s="232"/>
      <c r="O254" s="232"/>
      <c r="P254" s="232"/>
      <c r="Q254" s="232"/>
    </row>
    <row r="255" spans="1:17">
      <c r="A255" s="238"/>
      <c r="B255" s="238" t="s">
        <v>862</v>
      </c>
      <c r="C255" s="290" t="s">
        <v>370</v>
      </c>
      <c r="D255" s="290"/>
      <c r="E255" s="240"/>
      <c r="F255" s="240"/>
      <c r="G255" s="240"/>
      <c r="H255" s="240"/>
      <c r="I255" s="240"/>
      <c r="J255" s="240"/>
      <c r="K255" s="240"/>
      <c r="L255" s="240"/>
      <c r="M255" s="241"/>
      <c r="N255" s="241"/>
      <c r="O255" s="241"/>
      <c r="P255" s="241"/>
      <c r="Q255" s="241"/>
    </row>
    <row r="256" spans="1:17">
      <c r="A256" s="238"/>
      <c r="B256" s="238"/>
      <c r="C256" s="238"/>
      <c r="D256" s="242" t="s">
        <v>1184</v>
      </c>
      <c r="E256" s="244">
        <v>28044</v>
      </c>
      <c r="F256" s="244">
        <v>7569</v>
      </c>
      <c r="G256" s="244">
        <v>35613</v>
      </c>
      <c r="H256" s="244">
        <v>2702</v>
      </c>
      <c r="I256" s="244">
        <v>0</v>
      </c>
      <c r="J256" s="244">
        <v>3</v>
      </c>
      <c r="K256" s="244">
        <v>11</v>
      </c>
      <c r="L256" s="244">
        <v>14</v>
      </c>
      <c r="M256" s="245">
        <v>12.75</v>
      </c>
      <c r="N256" s="245">
        <v>1</v>
      </c>
      <c r="O256" s="245">
        <v>1.1000000238418579</v>
      </c>
      <c r="P256" s="245">
        <v>1.2999999523162842</v>
      </c>
      <c r="Q256" s="245">
        <v>3.3999999761581421</v>
      </c>
    </row>
    <row r="257" spans="1:17">
      <c r="A257" s="238"/>
      <c r="B257" s="238"/>
      <c r="C257" s="251" t="s">
        <v>864</v>
      </c>
      <c r="D257" s="251"/>
      <c r="E257" s="252">
        <v>28044</v>
      </c>
      <c r="F257" s="252">
        <v>7569</v>
      </c>
      <c r="G257" s="252">
        <v>35613</v>
      </c>
      <c r="H257" s="252">
        <v>2702</v>
      </c>
      <c r="I257" s="252">
        <v>0</v>
      </c>
      <c r="J257" s="252">
        <v>3</v>
      </c>
      <c r="K257" s="252">
        <v>11</v>
      </c>
      <c r="L257" s="252">
        <v>14</v>
      </c>
      <c r="M257" s="253">
        <v>12.75</v>
      </c>
      <c r="N257" s="253">
        <v>1</v>
      </c>
      <c r="O257" s="253">
        <v>1.1000000238418579</v>
      </c>
      <c r="P257" s="253">
        <v>1.2999999523162842</v>
      </c>
      <c r="Q257" s="253">
        <v>3.3999999761581421</v>
      </c>
    </row>
    <row r="258" spans="1:17">
      <c r="A258" s="238"/>
      <c r="B258" s="238"/>
      <c r="C258" s="229"/>
      <c r="D258" s="229"/>
      <c r="E258" s="231"/>
      <c r="F258" s="231"/>
      <c r="G258" s="231"/>
      <c r="H258" s="231"/>
      <c r="I258" s="231"/>
      <c r="J258" s="231"/>
      <c r="K258" s="231"/>
      <c r="L258" s="231"/>
      <c r="M258" s="232"/>
      <c r="N258" s="232"/>
      <c r="O258" s="232"/>
      <c r="P258" s="232"/>
      <c r="Q258" s="232"/>
    </row>
    <row r="259" spans="1:17">
      <c r="A259" s="251" t="s">
        <v>865</v>
      </c>
      <c r="B259" s="251"/>
      <c r="C259" s="251"/>
      <c r="D259" s="251"/>
      <c r="E259" s="252">
        <v>698428</v>
      </c>
      <c r="F259" s="252">
        <v>241890</v>
      </c>
      <c r="G259" s="252">
        <v>940318</v>
      </c>
      <c r="H259" s="252">
        <v>164718</v>
      </c>
      <c r="I259" s="252">
        <v>9</v>
      </c>
      <c r="J259" s="252">
        <v>29</v>
      </c>
      <c r="K259" s="252">
        <v>351</v>
      </c>
      <c r="L259" s="252">
        <v>389</v>
      </c>
      <c r="M259" s="253">
        <v>382.5</v>
      </c>
      <c r="N259" s="253">
        <v>35.659999370574951</v>
      </c>
      <c r="O259" s="253">
        <v>8.6800000667572021</v>
      </c>
      <c r="P259" s="253">
        <v>69.609999418258667</v>
      </c>
      <c r="Q259" s="253">
        <v>113.94999885559082</v>
      </c>
    </row>
    <row r="260" spans="1:17" ht="7.2" customHeight="1">
      <c r="A260" s="229"/>
      <c r="B260" s="229"/>
      <c r="C260" s="229"/>
      <c r="D260" s="229"/>
      <c r="E260" s="231"/>
      <c r="F260" s="231"/>
      <c r="G260" s="231"/>
      <c r="H260" s="231"/>
      <c r="I260" s="231"/>
      <c r="J260" s="231"/>
      <c r="K260" s="231"/>
      <c r="L260" s="231"/>
      <c r="M260" s="232"/>
      <c r="N260" s="232"/>
      <c r="O260" s="232"/>
      <c r="P260" s="232"/>
      <c r="Q260" s="232"/>
    </row>
    <row r="261" spans="1:17">
      <c r="A261" s="290" t="s">
        <v>866</v>
      </c>
      <c r="B261" s="290"/>
      <c r="C261" s="290"/>
      <c r="D261" s="290"/>
      <c r="E261" s="240"/>
      <c r="F261" s="240"/>
      <c r="G261" s="240"/>
      <c r="H261" s="240"/>
      <c r="I261" s="240"/>
      <c r="J261" s="240"/>
      <c r="K261" s="240"/>
      <c r="L261" s="240"/>
      <c r="M261" s="241"/>
      <c r="N261" s="241"/>
      <c r="O261" s="241"/>
      <c r="P261" s="241"/>
      <c r="Q261" s="241"/>
    </row>
    <row r="262" spans="1:17">
      <c r="A262" s="238"/>
      <c r="B262" s="238" t="s">
        <v>867</v>
      </c>
      <c r="C262" s="290" t="s">
        <v>318</v>
      </c>
      <c r="D262" s="290"/>
      <c r="E262" s="240"/>
      <c r="F262" s="240"/>
      <c r="G262" s="240"/>
      <c r="H262" s="240"/>
      <c r="I262" s="240"/>
      <c r="J262" s="240"/>
      <c r="K262" s="240"/>
      <c r="L262" s="240"/>
      <c r="M262" s="241"/>
      <c r="N262" s="241"/>
      <c r="O262" s="241"/>
      <c r="P262" s="241"/>
      <c r="Q262" s="241"/>
    </row>
    <row r="263" spans="1:17">
      <c r="A263" s="238"/>
      <c r="B263" s="238"/>
      <c r="C263" s="238"/>
      <c r="D263" s="242" t="s">
        <v>1185</v>
      </c>
      <c r="E263" s="244">
        <v>177746</v>
      </c>
      <c r="F263" s="244">
        <v>37268</v>
      </c>
      <c r="G263" s="244">
        <v>215014</v>
      </c>
      <c r="H263" s="244">
        <v>48927</v>
      </c>
      <c r="I263" s="244">
        <v>0</v>
      </c>
      <c r="J263" s="244">
        <v>6</v>
      </c>
      <c r="K263" s="244">
        <v>94</v>
      </c>
      <c r="L263" s="244">
        <v>100</v>
      </c>
      <c r="M263" s="245">
        <v>99.875</v>
      </c>
      <c r="N263" s="245">
        <v>13.489999771118164</v>
      </c>
      <c r="O263" s="245">
        <v>0.5</v>
      </c>
      <c r="P263" s="245">
        <v>15.640000343322754</v>
      </c>
      <c r="Q263" s="245">
        <v>29.630000114440918</v>
      </c>
    </row>
    <row r="264" spans="1:17">
      <c r="A264" s="238"/>
      <c r="B264" s="238"/>
      <c r="C264" s="238"/>
      <c r="D264" s="238" t="s">
        <v>1186</v>
      </c>
      <c r="E264" s="240">
        <v>182041</v>
      </c>
      <c r="F264" s="240">
        <v>38256</v>
      </c>
      <c r="G264" s="240">
        <v>220297</v>
      </c>
      <c r="H264" s="240">
        <v>41731</v>
      </c>
      <c r="I264" s="240">
        <v>0</v>
      </c>
      <c r="J264" s="240">
        <v>9</v>
      </c>
      <c r="K264" s="240">
        <v>72</v>
      </c>
      <c r="L264" s="240">
        <v>81</v>
      </c>
      <c r="M264" s="241">
        <v>80.5</v>
      </c>
      <c r="N264" s="241">
        <v>11.800000190734863</v>
      </c>
      <c r="O264" s="241">
        <v>0.87999999523162842</v>
      </c>
      <c r="P264" s="241">
        <v>15.119999885559082</v>
      </c>
      <c r="Q264" s="241">
        <v>27.800000071525574</v>
      </c>
    </row>
    <row r="265" spans="1:17">
      <c r="A265" s="238"/>
      <c r="B265" s="238"/>
      <c r="C265" s="238"/>
      <c r="D265" s="242" t="s">
        <v>1187</v>
      </c>
      <c r="E265" s="244">
        <v>147423</v>
      </c>
      <c r="F265" s="244">
        <v>37650</v>
      </c>
      <c r="G265" s="244">
        <v>185073</v>
      </c>
      <c r="H265" s="244">
        <v>44355</v>
      </c>
      <c r="I265" s="244">
        <v>1</v>
      </c>
      <c r="J265" s="244">
        <v>2</v>
      </c>
      <c r="K265" s="244">
        <v>91</v>
      </c>
      <c r="L265" s="244">
        <v>94</v>
      </c>
      <c r="M265" s="245">
        <v>94.5</v>
      </c>
      <c r="N265" s="245">
        <v>8.75</v>
      </c>
      <c r="O265" s="245">
        <v>1.5499999523162842</v>
      </c>
      <c r="P265" s="245">
        <v>14.279999732971191</v>
      </c>
      <c r="Q265" s="245">
        <v>24.579999685287476</v>
      </c>
    </row>
    <row r="266" spans="1:17">
      <c r="A266" s="238"/>
      <c r="B266" s="238"/>
      <c r="C266" s="238"/>
      <c r="D266" s="238" t="s">
        <v>1188</v>
      </c>
      <c r="E266" s="240">
        <v>178344</v>
      </c>
      <c r="F266" s="240">
        <v>41104</v>
      </c>
      <c r="G266" s="240">
        <v>219448</v>
      </c>
      <c r="H266" s="240">
        <v>44693</v>
      </c>
      <c r="I266" s="240">
        <v>0</v>
      </c>
      <c r="J266" s="240">
        <v>2</v>
      </c>
      <c r="K266" s="240">
        <v>94</v>
      </c>
      <c r="L266" s="240">
        <v>96</v>
      </c>
      <c r="M266" s="241">
        <v>95.875</v>
      </c>
      <c r="N266" s="241">
        <v>12.579999923706055</v>
      </c>
      <c r="O266" s="241">
        <v>7.130000114440918</v>
      </c>
      <c r="P266" s="241">
        <v>9.7600002288818359</v>
      </c>
      <c r="Q266" s="241">
        <v>29.470000267028809</v>
      </c>
    </row>
    <row r="267" spans="1:17">
      <c r="A267" s="238"/>
      <c r="B267" s="238"/>
      <c r="C267" s="238"/>
      <c r="D267" s="242" t="s">
        <v>1189</v>
      </c>
      <c r="E267" s="244">
        <v>163091</v>
      </c>
      <c r="F267" s="244">
        <v>35889</v>
      </c>
      <c r="G267" s="244">
        <v>198980</v>
      </c>
      <c r="H267" s="244">
        <v>38020</v>
      </c>
      <c r="I267" s="244">
        <v>0</v>
      </c>
      <c r="J267" s="244">
        <v>1</v>
      </c>
      <c r="K267" s="244">
        <v>88</v>
      </c>
      <c r="L267" s="244">
        <v>89</v>
      </c>
      <c r="M267" s="245">
        <v>90</v>
      </c>
      <c r="N267" s="245">
        <v>14.380000114440918</v>
      </c>
      <c r="O267" s="245">
        <v>3</v>
      </c>
      <c r="P267" s="245">
        <v>3.75</v>
      </c>
      <c r="Q267" s="245">
        <v>21.130000114440918</v>
      </c>
    </row>
    <row r="268" spans="1:17">
      <c r="A268" s="238"/>
      <c r="B268" s="238"/>
      <c r="C268" s="238"/>
      <c r="D268" s="238" t="s">
        <v>1190</v>
      </c>
      <c r="E268" s="240">
        <v>232163</v>
      </c>
      <c r="F268" s="240">
        <v>90568</v>
      </c>
      <c r="G268" s="240">
        <v>322731</v>
      </c>
      <c r="H268" s="240">
        <v>77344</v>
      </c>
      <c r="I268" s="240">
        <v>2</v>
      </c>
      <c r="J268" s="240">
        <v>6</v>
      </c>
      <c r="K268" s="240">
        <v>119</v>
      </c>
      <c r="L268" s="240">
        <v>127</v>
      </c>
      <c r="M268" s="241">
        <v>125.625</v>
      </c>
      <c r="N268" s="241">
        <v>15.430000305175781</v>
      </c>
      <c r="O268" s="241">
        <v>5.0300002098083496</v>
      </c>
      <c r="P268" s="241">
        <v>12.470000267028809</v>
      </c>
      <c r="Q268" s="241">
        <v>32.930000782012939</v>
      </c>
    </row>
    <row r="269" spans="1:17">
      <c r="A269" s="238"/>
      <c r="B269" s="238"/>
      <c r="C269" s="238"/>
      <c r="D269" s="242" t="s">
        <v>1191</v>
      </c>
      <c r="E269" s="244">
        <v>205585</v>
      </c>
      <c r="F269" s="244">
        <v>52639</v>
      </c>
      <c r="G269" s="244">
        <v>258224</v>
      </c>
      <c r="H269" s="244">
        <v>52661</v>
      </c>
      <c r="I269" s="244">
        <v>0</v>
      </c>
      <c r="J269" s="244">
        <v>4</v>
      </c>
      <c r="K269" s="244">
        <v>113</v>
      </c>
      <c r="L269" s="244">
        <v>117</v>
      </c>
      <c r="M269" s="245">
        <v>117.375</v>
      </c>
      <c r="N269" s="245">
        <v>10.069999694824219</v>
      </c>
      <c r="O269" s="245">
        <v>0</v>
      </c>
      <c r="P269" s="245">
        <v>23.719999313354492</v>
      </c>
      <c r="Q269" s="245">
        <v>33.789999008178711</v>
      </c>
    </row>
    <row r="270" spans="1:17">
      <c r="A270" s="238"/>
      <c r="B270" s="238"/>
      <c r="C270" s="238"/>
      <c r="D270" s="238" t="s">
        <v>1192</v>
      </c>
      <c r="E270" s="240">
        <v>6265</v>
      </c>
      <c r="F270" s="240">
        <v>2401</v>
      </c>
      <c r="G270" s="240">
        <v>8666</v>
      </c>
      <c r="H270" s="240">
        <v>1600</v>
      </c>
      <c r="I270" s="240">
        <v>0</v>
      </c>
      <c r="J270" s="240">
        <v>1</v>
      </c>
      <c r="K270" s="240">
        <v>3</v>
      </c>
      <c r="L270" s="240">
        <v>4</v>
      </c>
      <c r="M270" s="241">
        <v>3.75</v>
      </c>
      <c r="N270" s="241">
        <v>0</v>
      </c>
      <c r="O270" s="241">
        <v>0.30000001192092896</v>
      </c>
      <c r="P270" s="241">
        <v>1.2000000476837158</v>
      </c>
      <c r="Q270" s="241">
        <v>1.5000000596046448</v>
      </c>
    </row>
    <row r="271" spans="1:17">
      <c r="A271" s="238"/>
      <c r="B271" s="238"/>
      <c r="C271" s="238"/>
      <c r="D271" s="242" t="s">
        <v>1193</v>
      </c>
      <c r="E271" s="244">
        <v>189817</v>
      </c>
      <c r="F271" s="244">
        <v>58745</v>
      </c>
      <c r="G271" s="244">
        <v>248562</v>
      </c>
      <c r="H271" s="244">
        <v>45520</v>
      </c>
      <c r="I271" s="244">
        <v>0</v>
      </c>
      <c r="J271" s="244">
        <v>7</v>
      </c>
      <c r="K271" s="244">
        <v>100</v>
      </c>
      <c r="L271" s="244">
        <v>107</v>
      </c>
      <c r="M271" s="245">
        <v>106.125</v>
      </c>
      <c r="N271" s="245">
        <v>12.020000457763672</v>
      </c>
      <c r="O271" s="245">
        <v>0</v>
      </c>
      <c r="P271" s="245">
        <v>17.100000381469727</v>
      </c>
      <c r="Q271" s="245">
        <v>29.120000839233398</v>
      </c>
    </row>
    <row r="272" spans="1:17">
      <c r="A272" s="238"/>
      <c r="B272" s="238"/>
      <c r="C272" s="251" t="s">
        <v>879</v>
      </c>
      <c r="D272" s="251"/>
      <c r="E272" s="252">
        <v>1482475</v>
      </c>
      <c r="F272" s="252">
        <v>394520</v>
      </c>
      <c r="G272" s="252">
        <v>1876995</v>
      </c>
      <c r="H272" s="252">
        <v>394851</v>
      </c>
      <c r="I272" s="252">
        <v>3</v>
      </c>
      <c r="J272" s="252">
        <v>38</v>
      </c>
      <c r="K272" s="252">
        <v>774</v>
      </c>
      <c r="L272" s="252">
        <v>815</v>
      </c>
      <c r="M272" s="253">
        <v>813.625</v>
      </c>
      <c r="N272" s="253">
        <v>98.520000457763672</v>
      </c>
      <c r="O272" s="253">
        <v>18.390000283718109</v>
      </c>
      <c r="P272" s="253">
        <v>113.04000020027161</v>
      </c>
      <c r="Q272" s="253">
        <v>229.95000094175339</v>
      </c>
    </row>
    <row r="273" spans="1:17">
      <c r="A273" s="238"/>
      <c r="B273" s="238"/>
      <c r="C273" s="229"/>
      <c r="D273" s="229"/>
      <c r="E273" s="231"/>
      <c r="F273" s="231"/>
      <c r="G273" s="231"/>
      <c r="H273" s="231"/>
      <c r="I273" s="231"/>
      <c r="J273" s="231"/>
      <c r="K273" s="231"/>
      <c r="L273" s="231"/>
      <c r="M273" s="232"/>
      <c r="N273" s="232"/>
      <c r="O273" s="232"/>
      <c r="P273" s="232"/>
      <c r="Q273" s="232"/>
    </row>
    <row r="274" spans="1:17">
      <c r="A274" s="238"/>
      <c r="B274" s="238" t="s">
        <v>880</v>
      </c>
      <c r="C274" s="290" t="s">
        <v>334</v>
      </c>
      <c r="D274" s="290"/>
      <c r="E274" s="240"/>
      <c r="F274" s="240"/>
      <c r="G274" s="240"/>
      <c r="H274" s="240"/>
      <c r="I274" s="240"/>
      <c r="J274" s="240"/>
      <c r="K274" s="240"/>
      <c r="L274" s="240"/>
      <c r="M274" s="241"/>
      <c r="N274" s="241"/>
      <c r="O274" s="241"/>
      <c r="P274" s="241"/>
      <c r="Q274" s="241"/>
    </row>
    <row r="275" spans="1:17">
      <c r="A275" s="238"/>
      <c r="B275" s="238"/>
      <c r="C275" s="238"/>
      <c r="D275" s="242" t="s">
        <v>1194</v>
      </c>
      <c r="E275" s="244">
        <v>287460</v>
      </c>
      <c r="F275" s="244">
        <v>61940</v>
      </c>
      <c r="G275" s="244">
        <v>349400</v>
      </c>
      <c r="H275" s="244">
        <v>53536</v>
      </c>
      <c r="I275" s="244">
        <v>0</v>
      </c>
      <c r="J275" s="244">
        <v>2</v>
      </c>
      <c r="K275" s="244">
        <v>128</v>
      </c>
      <c r="L275" s="244">
        <v>130</v>
      </c>
      <c r="M275" s="245">
        <v>129.875</v>
      </c>
      <c r="N275" s="245">
        <v>10.590000152587891</v>
      </c>
      <c r="O275" s="245">
        <v>10.180000305175781</v>
      </c>
      <c r="P275" s="245">
        <v>21.280000686645508</v>
      </c>
      <c r="Q275" s="245">
        <v>42.05000114440918</v>
      </c>
    </row>
    <row r="276" spans="1:17">
      <c r="A276" s="238"/>
      <c r="B276" s="238"/>
      <c r="C276" s="238"/>
      <c r="D276" s="238" t="s">
        <v>1195</v>
      </c>
      <c r="E276" s="240"/>
      <c r="F276" s="240"/>
      <c r="G276" s="240"/>
      <c r="H276" s="240"/>
      <c r="I276" s="240">
        <v>0</v>
      </c>
      <c r="J276" s="240">
        <v>1</v>
      </c>
      <c r="K276" s="240">
        <v>4</v>
      </c>
      <c r="L276" s="240">
        <v>5</v>
      </c>
      <c r="M276" s="241">
        <v>4.75</v>
      </c>
      <c r="N276" s="241">
        <v>0</v>
      </c>
      <c r="O276" s="241">
        <v>0.15000000596046448</v>
      </c>
      <c r="P276" s="241">
        <v>2</v>
      </c>
      <c r="Q276" s="241">
        <v>2.1500000059604645</v>
      </c>
    </row>
    <row r="277" spans="1:17">
      <c r="A277" s="238"/>
      <c r="B277" s="238"/>
      <c r="C277" s="238"/>
      <c r="D277" s="242" t="s">
        <v>1196</v>
      </c>
      <c r="E277" s="244"/>
      <c r="F277" s="244"/>
      <c r="G277" s="244"/>
      <c r="H277" s="244"/>
      <c r="I277" s="244">
        <v>0</v>
      </c>
      <c r="J277" s="244">
        <v>3</v>
      </c>
      <c r="K277" s="244">
        <v>8</v>
      </c>
      <c r="L277" s="244">
        <v>11</v>
      </c>
      <c r="M277" s="245">
        <v>10</v>
      </c>
      <c r="N277" s="245">
        <v>1.1499999761581421</v>
      </c>
      <c r="O277" s="245">
        <v>0</v>
      </c>
      <c r="P277" s="245">
        <v>2.4000000953674316</v>
      </c>
      <c r="Q277" s="245">
        <v>3.5500000715255737</v>
      </c>
    </row>
    <row r="278" spans="1:17">
      <c r="A278" s="238"/>
      <c r="B278" s="238"/>
      <c r="C278" s="251" t="s">
        <v>884</v>
      </c>
      <c r="D278" s="251"/>
      <c r="E278" s="252">
        <v>287460</v>
      </c>
      <c r="F278" s="252">
        <v>61940</v>
      </c>
      <c r="G278" s="252">
        <v>349400</v>
      </c>
      <c r="H278" s="252">
        <v>53536</v>
      </c>
      <c r="I278" s="252">
        <v>0</v>
      </c>
      <c r="J278" s="252">
        <v>6</v>
      </c>
      <c r="K278" s="252">
        <v>140</v>
      </c>
      <c r="L278" s="252">
        <v>146</v>
      </c>
      <c r="M278" s="253">
        <v>144.625</v>
      </c>
      <c r="N278" s="253">
        <v>11.740000128746033</v>
      </c>
      <c r="O278" s="253">
        <v>10.330000311136246</v>
      </c>
      <c r="P278" s="253">
        <v>25.680000782012939</v>
      </c>
      <c r="Q278" s="253">
        <v>47.750001221895218</v>
      </c>
    </row>
    <row r="279" spans="1:17">
      <c r="A279" s="238"/>
      <c r="B279" s="238"/>
      <c r="C279" s="229"/>
      <c r="D279" s="229"/>
      <c r="E279" s="231"/>
      <c r="F279" s="231"/>
      <c r="G279" s="231"/>
      <c r="H279" s="231"/>
      <c r="I279" s="231"/>
      <c r="J279" s="231"/>
      <c r="K279" s="231"/>
      <c r="L279" s="231"/>
      <c r="M279" s="232"/>
      <c r="N279" s="232"/>
      <c r="O279" s="232"/>
      <c r="P279" s="232"/>
      <c r="Q279" s="232"/>
    </row>
    <row r="280" spans="1:17">
      <c r="A280" s="238"/>
      <c r="B280" s="238" t="s">
        <v>885</v>
      </c>
      <c r="C280" s="290" t="s">
        <v>338</v>
      </c>
      <c r="D280" s="290"/>
      <c r="E280" s="240"/>
      <c r="F280" s="240"/>
      <c r="G280" s="240"/>
      <c r="H280" s="240"/>
      <c r="I280" s="240"/>
      <c r="J280" s="240"/>
      <c r="K280" s="240"/>
      <c r="L280" s="240"/>
      <c r="M280" s="241"/>
      <c r="N280" s="241"/>
      <c r="O280" s="241"/>
      <c r="P280" s="241"/>
      <c r="Q280" s="241"/>
    </row>
    <row r="281" spans="1:17">
      <c r="A281" s="238"/>
      <c r="B281" s="238"/>
      <c r="C281" s="238"/>
      <c r="D281" s="242" t="s">
        <v>1197</v>
      </c>
      <c r="E281" s="244">
        <v>230755</v>
      </c>
      <c r="F281" s="244">
        <v>76171</v>
      </c>
      <c r="G281" s="244">
        <v>306926</v>
      </c>
      <c r="H281" s="244">
        <v>49734</v>
      </c>
      <c r="I281" s="244">
        <v>0</v>
      </c>
      <c r="J281" s="244">
        <v>15</v>
      </c>
      <c r="K281" s="244">
        <v>91</v>
      </c>
      <c r="L281" s="244">
        <v>106</v>
      </c>
      <c r="M281" s="245">
        <v>104.5</v>
      </c>
      <c r="N281" s="245">
        <v>6.630000114440918</v>
      </c>
      <c r="O281" s="245">
        <v>1</v>
      </c>
      <c r="P281" s="245">
        <v>19.979999542236328</v>
      </c>
      <c r="Q281" s="245">
        <v>27.609999656677246</v>
      </c>
    </row>
    <row r="282" spans="1:17">
      <c r="A282" s="238"/>
      <c r="B282" s="238"/>
      <c r="C282" s="251" t="s">
        <v>887</v>
      </c>
      <c r="D282" s="251"/>
      <c r="E282" s="252">
        <v>230755</v>
      </c>
      <c r="F282" s="252">
        <v>76171</v>
      </c>
      <c r="G282" s="252">
        <v>306926</v>
      </c>
      <c r="H282" s="252">
        <v>49734</v>
      </c>
      <c r="I282" s="252">
        <v>0</v>
      </c>
      <c r="J282" s="252">
        <v>15</v>
      </c>
      <c r="K282" s="252">
        <v>91</v>
      </c>
      <c r="L282" s="252">
        <v>106</v>
      </c>
      <c r="M282" s="253">
        <v>104.5</v>
      </c>
      <c r="N282" s="253">
        <v>6.630000114440918</v>
      </c>
      <c r="O282" s="253">
        <v>1</v>
      </c>
      <c r="P282" s="253">
        <v>19.979999542236328</v>
      </c>
      <c r="Q282" s="253">
        <v>27.609999656677246</v>
      </c>
    </row>
    <row r="283" spans="1:17">
      <c r="A283" s="238"/>
      <c r="B283" s="238"/>
      <c r="C283" s="229"/>
      <c r="D283" s="229"/>
      <c r="E283" s="231"/>
      <c r="F283" s="231"/>
      <c r="G283" s="231"/>
      <c r="H283" s="231"/>
      <c r="I283" s="231"/>
      <c r="J283" s="231"/>
      <c r="K283" s="231"/>
      <c r="L283" s="231"/>
      <c r="M283" s="232"/>
      <c r="N283" s="232"/>
      <c r="O283" s="232"/>
      <c r="P283" s="232"/>
      <c r="Q283" s="232"/>
    </row>
    <row r="284" spans="1:17">
      <c r="A284" s="238"/>
      <c r="B284" s="238" t="s">
        <v>888</v>
      </c>
      <c r="C284" s="290" t="s">
        <v>340</v>
      </c>
      <c r="D284" s="290"/>
      <c r="E284" s="240"/>
      <c r="F284" s="240"/>
      <c r="G284" s="240"/>
      <c r="H284" s="240"/>
      <c r="I284" s="240"/>
      <c r="J284" s="240"/>
      <c r="K284" s="240"/>
      <c r="L284" s="240"/>
      <c r="M284" s="241"/>
      <c r="N284" s="241"/>
      <c r="O284" s="241"/>
      <c r="P284" s="241"/>
      <c r="Q284" s="241"/>
    </row>
    <row r="285" spans="1:17">
      <c r="A285" s="238"/>
      <c r="B285" s="238"/>
      <c r="C285" s="238"/>
      <c r="D285" s="242" t="s">
        <v>1198</v>
      </c>
      <c r="E285" s="244">
        <v>26314</v>
      </c>
      <c r="F285" s="244">
        <v>17845</v>
      </c>
      <c r="G285" s="244">
        <v>44159</v>
      </c>
      <c r="H285" s="244">
        <v>3860</v>
      </c>
      <c r="I285" s="244">
        <v>2</v>
      </c>
      <c r="J285" s="244">
        <v>1</v>
      </c>
      <c r="K285" s="244">
        <v>15</v>
      </c>
      <c r="L285" s="244">
        <v>18</v>
      </c>
      <c r="M285" s="245">
        <v>16.375</v>
      </c>
      <c r="N285" s="245">
        <v>0</v>
      </c>
      <c r="O285" s="245">
        <v>0.80000001192092896</v>
      </c>
      <c r="P285" s="245">
        <v>0.94999998807907104</v>
      </c>
      <c r="Q285" s="245">
        <v>1.75</v>
      </c>
    </row>
    <row r="286" spans="1:17">
      <c r="A286" s="238"/>
      <c r="B286" s="238"/>
      <c r="C286" s="238"/>
      <c r="D286" s="238" t="s">
        <v>1199</v>
      </c>
      <c r="E286" s="240">
        <v>200026</v>
      </c>
      <c r="F286" s="240">
        <v>61004</v>
      </c>
      <c r="G286" s="240">
        <v>261030</v>
      </c>
      <c r="H286" s="240">
        <v>36650</v>
      </c>
      <c r="I286" s="240">
        <v>3</v>
      </c>
      <c r="J286" s="240">
        <v>13</v>
      </c>
      <c r="K286" s="240">
        <v>82</v>
      </c>
      <c r="L286" s="240">
        <v>98</v>
      </c>
      <c r="M286" s="241">
        <v>94.875</v>
      </c>
      <c r="N286" s="241">
        <v>6.8299999237060547</v>
      </c>
      <c r="O286" s="241">
        <v>5.4000000953674316</v>
      </c>
      <c r="P286" s="241">
        <v>11.810000419616699</v>
      </c>
      <c r="Q286" s="241">
        <v>24.040000438690186</v>
      </c>
    </row>
    <row r="287" spans="1:17">
      <c r="A287" s="238"/>
      <c r="B287" s="238"/>
      <c r="C287" s="251" t="s">
        <v>891</v>
      </c>
      <c r="D287" s="251"/>
      <c r="E287" s="252">
        <v>226340</v>
      </c>
      <c r="F287" s="252">
        <v>78849</v>
      </c>
      <c r="G287" s="252">
        <v>305189</v>
      </c>
      <c r="H287" s="252">
        <v>40510</v>
      </c>
      <c r="I287" s="252">
        <v>5</v>
      </c>
      <c r="J287" s="252">
        <v>14</v>
      </c>
      <c r="K287" s="252">
        <v>97</v>
      </c>
      <c r="L287" s="252">
        <v>116</v>
      </c>
      <c r="M287" s="253">
        <v>111.25</v>
      </c>
      <c r="N287" s="253">
        <v>6.8299999237060547</v>
      </c>
      <c r="O287" s="253">
        <v>6.2000001072883606</v>
      </c>
      <c r="P287" s="253">
        <v>12.76000040769577</v>
      </c>
      <c r="Q287" s="253">
        <v>25.790000438690186</v>
      </c>
    </row>
    <row r="288" spans="1:17">
      <c r="A288" s="238"/>
      <c r="B288" s="238"/>
      <c r="C288" s="229"/>
      <c r="D288" s="229"/>
      <c r="E288" s="231"/>
      <c r="F288" s="231"/>
      <c r="G288" s="231"/>
      <c r="H288" s="231"/>
      <c r="I288" s="231"/>
      <c r="J288" s="231"/>
      <c r="K288" s="231"/>
      <c r="L288" s="231"/>
      <c r="M288" s="232"/>
      <c r="N288" s="232"/>
      <c r="O288" s="232"/>
      <c r="P288" s="232"/>
      <c r="Q288" s="232"/>
    </row>
    <row r="289" spans="1:17">
      <c r="A289" s="238"/>
      <c r="B289" s="238" t="s">
        <v>892</v>
      </c>
      <c r="C289" s="290" t="s">
        <v>347</v>
      </c>
      <c r="D289" s="290"/>
      <c r="E289" s="240"/>
      <c r="F289" s="240"/>
      <c r="G289" s="240"/>
      <c r="H289" s="240"/>
      <c r="I289" s="240"/>
      <c r="J289" s="240"/>
      <c r="K289" s="240"/>
      <c r="L289" s="240"/>
      <c r="M289" s="241"/>
      <c r="N289" s="241"/>
      <c r="O289" s="241"/>
      <c r="P289" s="241"/>
      <c r="Q289" s="241"/>
    </row>
    <row r="290" spans="1:17">
      <c r="A290" s="238"/>
      <c r="B290" s="238"/>
      <c r="C290" s="238"/>
      <c r="D290" s="242" t="s">
        <v>1200</v>
      </c>
      <c r="E290" s="244">
        <v>118287</v>
      </c>
      <c r="F290" s="244">
        <v>35707</v>
      </c>
      <c r="G290" s="244">
        <v>153994</v>
      </c>
      <c r="H290" s="244">
        <v>18615</v>
      </c>
      <c r="I290" s="244">
        <v>1</v>
      </c>
      <c r="J290" s="244">
        <v>2</v>
      </c>
      <c r="K290" s="244">
        <v>58</v>
      </c>
      <c r="L290" s="244">
        <v>61</v>
      </c>
      <c r="M290" s="245">
        <v>61.75</v>
      </c>
      <c r="N290" s="245">
        <v>3.6600000858306885</v>
      </c>
      <c r="O290" s="245">
        <v>5.559999942779541</v>
      </c>
      <c r="P290" s="245">
        <v>6.369999885559082</v>
      </c>
      <c r="Q290" s="245">
        <v>15.589999914169312</v>
      </c>
    </row>
    <row r="291" spans="1:17">
      <c r="A291" s="238"/>
      <c r="B291" s="238"/>
      <c r="C291" s="251" t="s">
        <v>894</v>
      </c>
      <c r="D291" s="251"/>
      <c r="E291" s="252">
        <v>118287</v>
      </c>
      <c r="F291" s="252">
        <v>35707</v>
      </c>
      <c r="G291" s="252">
        <v>153994</v>
      </c>
      <c r="H291" s="252">
        <v>18615</v>
      </c>
      <c r="I291" s="252">
        <v>1</v>
      </c>
      <c r="J291" s="252">
        <v>2</v>
      </c>
      <c r="K291" s="252">
        <v>58</v>
      </c>
      <c r="L291" s="252">
        <v>61</v>
      </c>
      <c r="M291" s="253">
        <v>61.75</v>
      </c>
      <c r="N291" s="253">
        <v>3.6600000858306885</v>
      </c>
      <c r="O291" s="253">
        <v>5.559999942779541</v>
      </c>
      <c r="P291" s="253">
        <v>6.369999885559082</v>
      </c>
      <c r="Q291" s="253">
        <v>15.589999914169312</v>
      </c>
    </row>
    <row r="292" spans="1:17">
      <c r="A292" s="238"/>
      <c r="B292" s="238"/>
      <c r="C292" s="229"/>
      <c r="D292" s="229"/>
      <c r="E292" s="231"/>
      <c r="F292" s="231"/>
      <c r="G292" s="231"/>
      <c r="H292" s="231"/>
      <c r="I292" s="231"/>
      <c r="J292" s="231"/>
      <c r="K292" s="231"/>
      <c r="L292" s="231"/>
      <c r="M292" s="232"/>
      <c r="N292" s="232"/>
      <c r="O292" s="232"/>
      <c r="P292" s="232"/>
      <c r="Q292" s="232"/>
    </row>
    <row r="293" spans="1:17">
      <c r="A293" s="238"/>
      <c r="B293" s="238" t="s">
        <v>895</v>
      </c>
      <c r="C293" s="290" t="s">
        <v>361</v>
      </c>
      <c r="D293" s="290"/>
      <c r="E293" s="240"/>
      <c r="F293" s="240"/>
      <c r="G293" s="240"/>
      <c r="H293" s="240"/>
      <c r="I293" s="240"/>
      <c r="J293" s="240"/>
      <c r="K293" s="240"/>
      <c r="L293" s="240"/>
      <c r="M293" s="241"/>
      <c r="N293" s="241"/>
      <c r="O293" s="241"/>
      <c r="P293" s="241"/>
      <c r="Q293" s="241"/>
    </row>
    <row r="294" spans="1:17">
      <c r="A294" s="238"/>
      <c r="B294" s="238"/>
      <c r="C294" s="238"/>
      <c r="D294" s="242" t="s">
        <v>1201</v>
      </c>
      <c r="E294" s="244">
        <v>68440</v>
      </c>
      <c r="F294" s="244">
        <v>19899</v>
      </c>
      <c r="G294" s="244">
        <v>88339</v>
      </c>
      <c r="H294" s="244">
        <v>17581</v>
      </c>
      <c r="I294" s="244">
        <v>2</v>
      </c>
      <c r="J294" s="244">
        <v>6</v>
      </c>
      <c r="K294" s="244">
        <v>26</v>
      </c>
      <c r="L294" s="244">
        <v>34</v>
      </c>
      <c r="M294" s="245">
        <v>31.25</v>
      </c>
      <c r="N294" s="245">
        <v>6.4000000953674316</v>
      </c>
      <c r="O294" s="245">
        <v>0</v>
      </c>
      <c r="P294" s="245">
        <v>2.8599998950958252</v>
      </c>
      <c r="Q294" s="245">
        <v>9.2599999904632568</v>
      </c>
    </row>
    <row r="295" spans="1:17">
      <c r="A295" s="238"/>
      <c r="B295" s="238"/>
      <c r="C295" s="251" t="s">
        <v>897</v>
      </c>
      <c r="D295" s="251"/>
      <c r="E295" s="252">
        <v>68440</v>
      </c>
      <c r="F295" s="252">
        <v>19899</v>
      </c>
      <c r="G295" s="252">
        <v>88339</v>
      </c>
      <c r="H295" s="252">
        <v>17581</v>
      </c>
      <c r="I295" s="252">
        <v>2</v>
      </c>
      <c r="J295" s="252">
        <v>6</v>
      </c>
      <c r="K295" s="252">
        <v>26</v>
      </c>
      <c r="L295" s="252">
        <v>34</v>
      </c>
      <c r="M295" s="253">
        <v>31.25</v>
      </c>
      <c r="N295" s="253">
        <v>6.4000000953674316</v>
      </c>
      <c r="O295" s="253">
        <v>0</v>
      </c>
      <c r="P295" s="253">
        <v>2.8599998950958252</v>
      </c>
      <c r="Q295" s="253">
        <v>9.2599999904632568</v>
      </c>
    </row>
    <row r="296" spans="1:17">
      <c r="A296" s="238"/>
      <c r="B296" s="238"/>
      <c r="C296" s="229"/>
      <c r="D296" s="229"/>
      <c r="E296" s="231"/>
      <c r="F296" s="231"/>
      <c r="G296" s="231"/>
      <c r="H296" s="231"/>
      <c r="I296" s="231"/>
      <c r="J296" s="231"/>
      <c r="K296" s="231"/>
      <c r="L296" s="231"/>
      <c r="M296" s="232"/>
      <c r="N296" s="232"/>
      <c r="O296" s="232"/>
      <c r="P296" s="232"/>
      <c r="Q296" s="232"/>
    </row>
    <row r="297" spans="1:17">
      <c r="A297" s="238"/>
      <c r="B297" s="238" t="s">
        <v>898</v>
      </c>
      <c r="C297" s="290" t="s">
        <v>366</v>
      </c>
      <c r="D297" s="290"/>
      <c r="E297" s="240"/>
      <c r="F297" s="240"/>
      <c r="G297" s="240"/>
      <c r="H297" s="240"/>
      <c r="I297" s="240"/>
      <c r="J297" s="240"/>
      <c r="K297" s="240"/>
      <c r="L297" s="240"/>
      <c r="M297" s="241"/>
      <c r="N297" s="241"/>
      <c r="O297" s="241"/>
      <c r="P297" s="241"/>
      <c r="Q297" s="241"/>
    </row>
    <row r="298" spans="1:17">
      <c r="A298" s="238"/>
      <c r="B298" s="238"/>
      <c r="C298" s="238"/>
      <c r="D298" s="242" t="s">
        <v>1202</v>
      </c>
      <c r="E298" s="244">
        <v>52158</v>
      </c>
      <c r="F298" s="244">
        <v>16234</v>
      </c>
      <c r="G298" s="244">
        <v>68392</v>
      </c>
      <c r="H298" s="244">
        <v>7561</v>
      </c>
      <c r="I298" s="244">
        <v>0</v>
      </c>
      <c r="J298" s="244">
        <v>0</v>
      </c>
      <c r="K298" s="244">
        <v>24</v>
      </c>
      <c r="L298" s="244">
        <v>24</v>
      </c>
      <c r="M298" s="245">
        <v>24.625</v>
      </c>
      <c r="N298" s="245">
        <v>2.9700000286102295</v>
      </c>
      <c r="O298" s="245">
        <v>0</v>
      </c>
      <c r="P298" s="245">
        <v>4.320000171661377</v>
      </c>
      <c r="Q298" s="245">
        <v>7.2900002002716064</v>
      </c>
    </row>
    <row r="299" spans="1:17">
      <c r="A299" s="238"/>
      <c r="B299" s="238"/>
      <c r="C299" s="251" t="s">
        <v>900</v>
      </c>
      <c r="D299" s="251"/>
      <c r="E299" s="252">
        <v>52158</v>
      </c>
      <c r="F299" s="252">
        <v>16234</v>
      </c>
      <c r="G299" s="252">
        <v>68392</v>
      </c>
      <c r="H299" s="252">
        <v>7561</v>
      </c>
      <c r="I299" s="252">
        <v>0</v>
      </c>
      <c r="J299" s="252">
        <v>0</v>
      </c>
      <c r="K299" s="252">
        <v>24</v>
      </c>
      <c r="L299" s="252">
        <v>24</v>
      </c>
      <c r="M299" s="253">
        <v>24.625</v>
      </c>
      <c r="N299" s="253">
        <v>2.9700000286102295</v>
      </c>
      <c r="O299" s="253">
        <v>0</v>
      </c>
      <c r="P299" s="253">
        <v>4.320000171661377</v>
      </c>
      <c r="Q299" s="253">
        <v>7.2900002002716064</v>
      </c>
    </row>
    <row r="300" spans="1:17">
      <c r="A300" s="238"/>
      <c r="B300" s="238"/>
      <c r="C300" s="229"/>
      <c r="D300" s="229"/>
      <c r="E300" s="231"/>
      <c r="F300" s="231"/>
      <c r="G300" s="231"/>
      <c r="H300" s="231"/>
      <c r="I300" s="231"/>
      <c r="J300" s="231"/>
      <c r="K300" s="231"/>
      <c r="L300" s="231"/>
      <c r="M300" s="232"/>
      <c r="N300" s="232"/>
      <c r="O300" s="232"/>
      <c r="P300" s="232"/>
      <c r="Q300" s="232"/>
    </row>
    <row r="301" spans="1:17">
      <c r="A301" s="238"/>
      <c r="B301" s="238" t="s">
        <v>901</v>
      </c>
      <c r="C301" s="290" t="s">
        <v>371</v>
      </c>
      <c r="D301" s="290"/>
      <c r="E301" s="240"/>
      <c r="F301" s="240"/>
      <c r="G301" s="240"/>
      <c r="H301" s="240"/>
      <c r="I301" s="240"/>
      <c r="J301" s="240"/>
      <c r="K301" s="240"/>
      <c r="L301" s="240"/>
      <c r="M301" s="241"/>
      <c r="N301" s="241"/>
      <c r="O301" s="241"/>
      <c r="P301" s="241"/>
      <c r="Q301" s="241"/>
    </row>
    <row r="302" spans="1:17">
      <c r="A302" s="238"/>
      <c r="B302" s="238"/>
      <c r="C302" s="238"/>
      <c r="D302" s="242" t="s">
        <v>1203</v>
      </c>
      <c r="E302" s="244">
        <v>50437</v>
      </c>
      <c r="F302" s="244">
        <v>11155</v>
      </c>
      <c r="G302" s="244">
        <v>61592</v>
      </c>
      <c r="H302" s="244">
        <v>6628</v>
      </c>
      <c r="I302" s="244">
        <v>0</v>
      </c>
      <c r="J302" s="244">
        <v>3</v>
      </c>
      <c r="K302" s="244">
        <v>17</v>
      </c>
      <c r="L302" s="244">
        <v>20</v>
      </c>
      <c r="M302" s="245">
        <v>18.875</v>
      </c>
      <c r="N302" s="245">
        <v>2.3499999046325684</v>
      </c>
      <c r="O302" s="245">
        <v>0.75</v>
      </c>
      <c r="P302" s="245">
        <v>3.5</v>
      </c>
      <c r="Q302" s="245">
        <v>6.5999999046325684</v>
      </c>
    </row>
    <row r="303" spans="1:17">
      <c r="A303" s="238"/>
      <c r="B303" s="238"/>
      <c r="C303" s="251" t="s">
        <v>903</v>
      </c>
      <c r="D303" s="251"/>
      <c r="E303" s="252">
        <v>50437</v>
      </c>
      <c r="F303" s="252">
        <v>11155</v>
      </c>
      <c r="G303" s="252">
        <v>61592</v>
      </c>
      <c r="H303" s="252">
        <v>6628</v>
      </c>
      <c r="I303" s="252">
        <v>0</v>
      </c>
      <c r="J303" s="252">
        <v>3</v>
      </c>
      <c r="K303" s="252">
        <v>17</v>
      </c>
      <c r="L303" s="252">
        <v>20</v>
      </c>
      <c r="M303" s="253">
        <v>18.875</v>
      </c>
      <c r="N303" s="253">
        <v>2.3499999046325684</v>
      </c>
      <c r="O303" s="253">
        <v>0.75</v>
      </c>
      <c r="P303" s="253">
        <v>3.5</v>
      </c>
      <c r="Q303" s="253">
        <v>6.5999999046325684</v>
      </c>
    </row>
    <row r="304" spans="1:17">
      <c r="A304" s="238"/>
      <c r="B304" s="238"/>
      <c r="C304" s="229"/>
      <c r="D304" s="229"/>
      <c r="E304" s="231"/>
      <c r="F304" s="231"/>
      <c r="G304" s="231"/>
      <c r="H304" s="231"/>
      <c r="I304" s="231"/>
      <c r="J304" s="231"/>
      <c r="K304" s="231"/>
      <c r="L304" s="231"/>
      <c r="M304" s="232"/>
      <c r="N304" s="232"/>
      <c r="O304" s="232"/>
      <c r="P304" s="232"/>
      <c r="Q304" s="232"/>
    </row>
    <row r="305" spans="1:17">
      <c r="A305" s="238"/>
      <c r="B305" s="238" t="s">
        <v>904</v>
      </c>
      <c r="C305" s="290" t="s">
        <v>364</v>
      </c>
      <c r="D305" s="290"/>
      <c r="E305" s="240"/>
      <c r="F305" s="240"/>
      <c r="G305" s="240"/>
      <c r="H305" s="240"/>
      <c r="I305" s="240"/>
      <c r="J305" s="240"/>
      <c r="K305" s="240"/>
      <c r="L305" s="240"/>
      <c r="M305" s="241"/>
      <c r="N305" s="241"/>
      <c r="O305" s="241"/>
      <c r="P305" s="241"/>
      <c r="Q305" s="241"/>
    </row>
    <row r="306" spans="1:17">
      <c r="A306" s="238"/>
      <c r="B306" s="238"/>
      <c r="C306" s="238"/>
      <c r="D306" s="242" t="s">
        <v>1204</v>
      </c>
      <c r="E306" s="244">
        <v>62256</v>
      </c>
      <c r="F306" s="244">
        <v>13714</v>
      </c>
      <c r="G306" s="244">
        <v>75970</v>
      </c>
      <c r="H306" s="244">
        <v>7160</v>
      </c>
      <c r="I306" s="244">
        <v>2</v>
      </c>
      <c r="J306" s="244">
        <v>4</v>
      </c>
      <c r="K306" s="244">
        <v>26</v>
      </c>
      <c r="L306" s="244">
        <v>32</v>
      </c>
      <c r="M306" s="245">
        <v>28.875</v>
      </c>
      <c r="N306" s="245">
        <v>2</v>
      </c>
      <c r="O306" s="245">
        <v>1.6000000238418579</v>
      </c>
      <c r="P306" s="245">
        <v>5.3400001525878906</v>
      </c>
      <c r="Q306" s="245">
        <v>8.9400001764297485</v>
      </c>
    </row>
    <row r="307" spans="1:17">
      <c r="A307" s="238"/>
      <c r="B307" s="238"/>
      <c r="C307" s="251" t="s">
        <v>906</v>
      </c>
      <c r="D307" s="251"/>
      <c r="E307" s="252">
        <v>62256</v>
      </c>
      <c r="F307" s="252">
        <v>13714</v>
      </c>
      <c r="G307" s="252">
        <v>75970</v>
      </c>
      <c r="H307" s="252">
        <v>7160</v>
      </c>
      <c r="I307" s="252">
        <v>2</v>
      </c>
      <c r="J307" s="252">
        <v>4</v>
      </c>
      <c r="K307" s="252">
        <v>26</v>
      </c>
      <c r="L307" s="252">
        <v>32</v>
      </c>
      <c r="M307" s="253">
        <v>28.875</v>
      </c>
      <c r="N307" s="253">
        <v>2</v>
      </c>
      <c r="O307" s="253">
        <v>1.6000000238418579</v>
      </c>
      <c r="P307" s="253">
        <v>5.3400001525878906</v>
      </c>
      <c r="Q307" s="253">
        <v>8.9400001764297485</v>
      </c>
    </row>
    <row r="308" spans="1:17">
      <c r="A308" s="238"/>
      <c r="B308" s="238"/>
      <c r="C308" s="229"/>
      <c r="D308" s="229"/>
      <c r="E308" s="231"/>
      <c r="F308" s="231"/>
      <c r="G308" s="231"/>
      <c r="H308" s="231"/>
      <c r="I308" s="231"/>
      <c r="J308" s="231"/>
      <c r="K308" s="231"/>
      <c r="L308" s="231"/>
      <c r="M308" s="232"/>
      <c r="N308" s="232"/>
      <c r="O308" s="232"/>
      <c r="P308" s="232"/>
      <c r="Q308" s="232"/>
    </row>
    <row r="309" spans="1:17">
      <c r="A309" s="238"/>
      <c r="B309" s="238" t="s">
        <v>907</v>
      </c>
      <c r="C309" s="290" t="s">
        <v>351</v>
      </c>
      <c r="D309" s="290"/>
      <c r="E309" s="240"/>
      <c r="F309" s="240"/>
      <c r="G309" s="240"/>
      <c r="H309" s="240"/>
      <c r="I309" s="240"/>
      <c r="J309" s="240"/>
      <c r="K309" s="240"/>
      <c r="L309" s="240"/>
      <c r="M309" s="241"/>
      <c r="N309" s="241"/>
      <c r="O309" s="241"/>
      <c r="P309" s="241"/>
      <c r="Q309" s="241"/>
    </row>
    <row r="310" spans="1:17">
      <c r="A310" s="238"/>
      <c r="B310" s="238"/>
      <c r="C310" s="238"/>
      <c r="D310" s="242" t="s">
        <v>1205</v>
      </c>
      <c r="E310" s="244">
        <v>27858</v>
      </c>
      <c r="F310" s="244">
        <v>2551</v>
      </c>
      <c r="G310" s="244">
        <v>30409</v>
      </c>
      <c r="H310" s="244">
        <v>1854</v>
      </c>
      <c r="I310" s="244">
        <v>0</v>
      </c>
      <c r="J310" s="244">
        <v>0</v>
      </c>
      <c r="K310" s="244">
        <v>6</v>
      </c>
      <c r="L310" s="244">
        <v>6</v>
      </c>
      <c r="M310" s="245">
        <v>5.5</v>
      </c>
      <c r="N310" s="245">
        <v>2</v>
      </c>
      <c r="O310" s="245">
        <v>0.89999997615814209</v>
      </c>
      <c r="P310" s="245">
        <v>0</v>
      </c>
      <c r="Q310" s="245">
        <v>2.8999999761581421</v>
      </c>
    </row>
    <row r="311" spans="1:17">
      <c r="A311" s="238"/>
      <c r="B311" s="238"/>
      <c r="C311" s="238"/>
      <c r="D311" s="238" t="s">
        <v>1206</v>
      </c>
      <c r="E311" s="240">
        <v>74029</v>
      </c>
      <c r="F311" s="240">
        <v>12861</v>
      </c>
      <c r="G311" s="240">
        <v>86890</v>
      </c>
      <c r="H311" s="240">
        <v>7510</v>
      </c>
      <c r="I311" s="240">
        <v>1</v>
      </c>
      <c r="J311" s="240">
        <v>5</v>
      </c>
      <c r="K311" s="240">
        <v>27</v>
      </c>
      <c r="L311" s="240">
        <v>33</v>
      </c>
      <c r="M311" s="241">
        <v>32</v>
      </c>
      <c r="N311" s="241">
        <v>2.8599998950958252</v>
      </c>
      <c r="O311" s="241">
        <v>2</v>
      </c>
      <c r="P311" s="241">
        <v>4.7899999618530273</v>
      </c>
      <c r="Q311" s="241">
        <v>9.6499998569488525</v>
      </c>
    </row>
    <row r="312" spans="1:17">
      <c r="A312" s="238"/>
      <c r="B312" s="238"/>
      <c r="C312" s="251" t="s">
        <v>910</v>
      </c>
      <c r="D312" s="251"/>
      <c r="E312" s="252">
        <v>101887</v>
      </c>
      <c r="F312" s="252">
        <v>15412</v>
      </c>
      <c r="G312" s="252">
        <v>117299</v>
      </c>
      <c r="H312" s="252">
        <v>9364</v>
      </c>
      <c r="I312" s="252">
        <v>1</v>
      </c>
      <c r="J312" s="252">
        <v>5</v>
      </c>
      <c r="K312" s="252">
        <v>33</v>
      </c>
      <c r="L312" s="252">
        <v>39</v>
      </c>
      <c r="M312" s="253">
        <v>37.5</v>
      </c>
      <c r="N312" s="253">
        <v>4.8599998950958252</v>
      </c>
      <c r="O312" s="253">
        <v>2.8999999761581421</v>
      </c>
      <c r="P312" s="253">
        <v>4.7899999618530273</v>
      </c>
      <c r="Q312" s="253">
        <v>12.549999833106995</v>
      </c>
    </row>
    <row r="313" spans="1:17">
      <c r="A313" s="238"/>
      <c r="B313" s="238"/>
      <c r="C313" s="229"/>
      <c r="D313" s="229"/>
      <c r="E313" s="231"/>
      <c r="F313" s="231"/>
      <c r="G313" s="231"/>
      <c r="H313" s="231"/>
      <c r="I313" s="231"/>
      <c r="J313" s="231"/>
      <c r="K313" s="231"/>
      <c r="L313" s="231"/>
      <c r="M313" s="232"/>
      <c r="N313" s="232"/>
      <c r="O313" s="232"/>
      <c r="P313" s="232"/>
      <c r="Q313" s="232"/>
    </row>
    <row r="314" spans="1:17">
      <c r="A314" s="238"/>
      <c r="B314" s="238" t="s">
        <v>911</v>
      </c>
      <c r="C314" s="290" t="s">
        <v>363</v>
      </c>
      <c r="D314" s="290"/>
      <c r="E314" s="240"/>
      <c r="F314" s="240"/>
      <c r="G314" s="240"/>
      <c r="H314" s="240"/>
      <c r="I314" s="240"/>
      <c r="J314" s="240"/>
      <c r="K314" s="240"/>
      <c r="L314" s="240"/>
      <c r="M314" s="241"/>
      <c r="N314" s="241"/>
      <c r="O314" s="241"/>
      <c r="P314" s="241"/>
      <c r="Q314" s="241"/>
    </row>
    <row r="315" spans="1:17">
      <c r="A315" s="238"/>
      <c r="B315" s="238"/>
      <c r="C315" s="238"/>
      <c r="D315" s="242" t="s">
        <v>1207</v>
      </c>
      <c r="E315" s="244">
        <v>49745</v>
      </c>
      <c r="F315" s="244">
        <v>10929</v>
      </c>
      <c r="G315" s="244">
        <v>60674</v>
      </c>
      <c r="H315" s="244">
        <v>12856</v>
      </c>
      <c r="I315" s="244">
        <v>0</v>
      </c>
      <c r="J315" s="244">
        <v>0</v>
      </c>
      <c r="K315" s="244">
        <v>20</v>
      </c>
      <c r="L315" s="244">
        <v>20</v>
      </c>
      <c r="M315" s="245">
        <v>20.375</v>
      </c>
      <c r="N315" s="245">
        <v>1.690000057220459</v>
      </c>
      <c r="O315" s="245">
        <v>1</v>
      </c>
      <c r="P315" s="245">
        <v>4.559999942779541</v>
      </c>
      <c r="Q315" s="245">
        <v>7.25</v>
      </c>
    </row>
    <row r="316" spans="1:17">
      <c r="A316" s="238"/>
      <c r="B316" s="238"/>
      <c r="C316" s="251" t="s">
        <v>913</v>
      </c>
      <c r="D316" s="251"/>
      <c r="E316" s="252">
        <v>49745</v>
      </c>
      <c r="F316" s="252">
        <v>10929</v>
      </c>
      <c r="G316" s="252">
        <v>60674</v>
      </c>
      <c r="H316" s="252">
        <v>12856</v>
      </c>
      <c r="I316" s="252">
        <v>0</v>
      </c>
      <c r="J316" s="252">
        <v>0</v>
      </c>
      <c r="K316" s="252">
        <v>20</v>
      </c>
      <c r="L316" s="252">
        <v>20</v>
      </c>
      <c r="M316" s="253">
        <v>20.375</v>
      </c>
      <c r="N316" s="253">
        <v>1.690000057220459</v>
      </c>
      <c r="O316" s="253">
        <v>1</v>
      </c>
      <c r="P316" s="253">
        <v>4.559999942779541</v>
      </c>
      <c r="Q316" s="253">
        <v>7.25</v>
      </c>
    </row>
    <row r="317" spans="1:17">
      <c r="A317" s="238"/>
      <c r="B317" s="238"/>
      <c r="C317" s="229"/>
      <c r="D317" s="229"/>
      <c r="E317" s="231"/>
      <c r="F317" s="231"/>
      <c r="G317" s="231"/>
      <c r="H317" s="231"/>
      <c r="I317" s="231"/>
      <c r="J317" s="231"/>
      <c r="K317" s="231"/>
      <c r="L317" s="231"/>
      <c r="M317" s="232"/>
      <c r="N317" s="232"/>
      <c r="O317" s="232"/>
      <c r="P317" s="232"/>
      <c r="Q317" s="232"/>
    </row>
    <row r="318" spans="1:17">
      <c r="A318" s="251" t="s">
        <v>914</v>
      </c>
      <c r="B318" s="251"/>
      <c r="C318" s="251"/>
      <c r="D318" s="251"/>
      <c r="E318" s="252">
        <v>2730240</v>
      </c>
      <c r="F318" s="252">
        <v>734530</v>
      </c>
      <c r="G318" s="252">
        <v>3464770</v>
      </c>
      <c r="H318" s="252">
        <v>618396</v>
      </c>
      <c r="I318" s="252">
        <v>14</v>
      </c>
      <c r="J318" s="252">
        <v>93</v>
      </c>
      <c r="K318" s="252">
        <v>1306</v>
      </c>
      <c r="L318" s="252">
        <v>1413</v>
      </c>
      <c r="M318" s="253">
        <v>1397.25</v>
      </c>
      <c r="N318" s="253">
        <v>147.65000069141388</v>
      </c>
      <c r="O318" s="253">
        <v>47.730000644922256</v>
      </c>
      <c r="P318" s="253">
        <v>203.20000094175339</v>
      </c>
      <c r="Q318" s="253">
        <v>398.58000227808952</v>
      </c>
    </row>
    <row r="319" spans="1:17" ht="7.95" customHeight="1">
      <c r="A319" s="229"/>
      <c r="B319" s="229"/>
      <c r="C319" s="229"/>
      <c r="D319" s="229"/>
      <c r="E319" s="231"/>
      <c r="F319" s="231"/>
      <c r="G319" s="231"/>
      <c r="H319" s="231"/>
      <c r="I319" s="231"/>
      <c r="J319" s="231"/>
      <c r="K319" s="231"/>
      <c r="L319" s="231"/>
      <c r="M319" s="232"/>
      <c r="N319" s="232"/>
      <c r="O319" s="232"/>
      <c r="P319" s="232"/>
      <c r="Q319" s="232"/>
    </row>
    <row r="320" spans="1:17">
      <c r="A320" s="290" t="s">
        <v>915</v>
      </c>
      <c r="B320" s="290"/>
      <c r="C320" s="290"/>
      <c r="D320" s="290"/>
      <c r="E320" s="240"/>
      <c r="F320" s="240"/>
      <c r="G320" s="240"/>
      <c r="H320" s="240"/>
      <c r="I320" s="240"/>
      <c r="J320" s="240"/>
      <c r="K320" s="240"/>
      <c r="L320" s="240"/>
      <c r="M320" s="241"/>
      <c r="N320" s="241"/>
      <c r="O320" s="241"/>
      <c r="P320" s="241"/>
      <c r="Q320" s="241"/>
    </row>
    <row r="321" spans="1:17">
      <c r="A321" s="238"/>
      <c r="B321" s="238" t="s">
        <v>916</v>
      </c>
      <c r="C321" s="290" t="s">
        <v>355</v>
      </c>
      <c r="D321" s="290"/>
      <c r="E321" s="240"/>
      <c r="F321" s="240"/>
      <c r="G321" s="240"/>
      <c r="H321" s="240"/>
      <c r="I321" s="240"/>
      <c r="J321" s="240"/>
      <c r="K321" s="240"/>
      <c r="L321" s="240"/>
      <c r="M321" s="241"/>
      <c r="N321" s="241"/>
      <c r="O321" s="241"/>
      <c r="P321" s="241"/>
      <c r="Q321" s="241"/>
    </row>
    <row r="322" spans="1:17">
      <c r="A322" s="238"/>
      <c r="B322" s="238"/>
      <c r="C322" s="238"/>
      <c r="D322" s="242" t="s">
        <v>1208</v>
      </c>
      <c r="E322" s="244">
        <v>88780</v>
      </c>
      <c r="F322" s="244">
        <v>13995</v>
      </c>
      <c r="G322" s="244">
        <v>102775</v>
      </c>
      <c r="H322" s="244">
        <v>11711</v>
      </c>
      <c r="I322" s="244">
        <v>2</v>
      </c>
      <c r="J322" s="244">
        <v>4</v>
      </c>
      <c r="K322" s="244">
        <v>29</v>
      </c>
      <c r="L322" s="244">
        <v>35</v>
      </c>
      <c r="M322" s="245">
        <v>32.5</v>
      </c>
      <c r="N322" s="245">
        <v>4.4899997711181641</v>
      </c>
      <c r="O322" s="245">
        <v>1.3300000429153442</v>
      </c>
      <c r="P322" s="245">
        <v>7.4899997711181641</v>
      </c>
      <c r="Q322" s="245">
        <v>13.309999585151672</v>
      </c>
    </row>
    <row r="323" spans="1:17">
      <c r="A323" s="238"/>
      <c r="B323" s="238"/>
      <c r="C323" s="251" t="s">
        <v>918</v>
      </c>
      <c r="D323" s="251"/>
      <c r="E323" s="252">
        <v>88780</v>
      </c>
      <c r="F323" s="252">
        <v>13995</v>
      </c>
      <c r="G323" s="252">
        <v>102775</v>
      </c>
      <c r="H323" s="252">
        <v>11711</v>
      </c>
      <c r="I323" s="252">
        <v>2</v>
      </c>
      <c r="J323" s="252">
        <v>4</v>
      </c>
      <c r="K323" s="252">
        <v>29</v>
      </c>
      <c r="L323" s="252">
        <v>35</v>
      </c>
      <c r="M323" s="253">
        <v>32.5</v>
      </c>
      <c r="N323" s="253">
        <v>4.4899997711181641</v>
      </c>
      <c r="O323" s="253">
        <v>1.3300000429153442</v>
      </c>
      <c r="P323" s="253">
        <v>7.4899997711181641</v>
      </c>
      <c r="Q323" s="253">
        <v>13.309999585151672</v>
      </c>
    </row>
    <row r="324" spans="1:17">
      <c r="A324" s="238"/>
      <c r="B324" s="238"/>
      <c r="C324" s="229"/>
      <c r="D324" s="229"/>
      <c r="E324" s="231"/>
      <c r="F324" s="231"/>
      <c r="G324" s="231"/>
      <c r="H324" s="231"/>
      <c r="I324" s="231"/>
      <c r="J324" s="231"/>
      <c r="K324" s="231"/>
      <c r="L324" s="231"/>
      <c r="M324" s="232"/>
      <c r="N324" s="232"/>
      <c r="O324" s="232"/>
      <c r="P324" s="232"/>
      <c r="Q324" s="232"/>
    </row>
    <row r="325" spans="1:17">
      <c r="A325" s="238"/>
      <c r="B325" s="238" t="s">
        <v>919</v>
      </c>
      <c r="C325" s="290" t="s">
        <v>324</v>
      </c>
      <c r="D325" s="290"/>
      <c r="E325" s="240"/>
      <c r="F325" s="240"/>
      <c r="G325" s="240"/>
      <c r="H325" s="240"/>
      <c r="I325" s="240"/>
      <c r="J325" s="240"/>
      <c r="K325" s="240"/>
      <c r="L325" s="240"/>
      <c r="M325" s="241"/>
      <c r="N325" s="241"/>
      <c r="O325" s="241"/>
      <c r="P325" s="241"/>
      <c r="Q325" s="241"/>
    </row>
    <row r="326" spans="1:17">
      <c r="A326" s="238"/>
      <c r="B326" s="238"/>
      <c r="C326" s="238"/>
      <c r="D326" s="242" t="s">
        <v>1209</v>
      </c>
      <c r="E326" s="244">
        <v>32025</v>
      </c>
      <c r="F326" s="244">
        <v>5857</v>
      </c>
      <c r="G326" s="244">
        <v>37882</v>
      </c>
      <c r="H326" s="244">
        <v>4724</v>
      </c>
      <c r="I326" s="244">
        <v>0</v>
      </c>
      <c r="J326" s="244">
        <v>2</v>
      </c>
      <c r="K326" s="244">
        <v>12</v>
      </c>
      <c r="L326" s="244">
        <v>14</v>
      </c>
      <c r="M326" s="245">
        <v>13</v>
      </c>
      <c r="N326" s="245">
        <v>0.89999997615814209</v>
      </c>
      <c r="O326" s="245">
        <v>0.20000000298023224</v>
      </c>
      <c r="P326" s="245">
        <v>4.5399999618530273</v>
      </c>
      <c r="Q326" s="245">
        <v>5.6399999409914017</v>
      </c>
    </row>
    <row r="327" spans="1:17">
      <c r="A327" s="238"/>
      <c r="B327" s="238"/>
      <c r="C327" s="238"/>
      <c r="D327" s="238" t="s">
        <v>1210</v>
      </c>
      <c r="E327" s="240">
        <v>134450</v>
      </c>
      <c r="F327" s="240">
        <v>44766</v>
      </c>
      <c r="G327" s="240">
        <v>179216</v>
      </c>
      <c r="H327" s="240">
        <v>26875</v>
      </c>
      <c r="I327" s="240">
        <v>0</v>
      </c>
      <c r="J327" s="240">
        <v>11</v>
      </c>
      <c r="K327" s="240">
        <v>64</v>
      </c>
      <c r="L327" s="240">
        <v>75</v>
      </c>
      <c r="M327" s="241">
        <v>73.125</v>
      </c>
      <c r="N327" s="241">
        <v>2</v>
      </c>
      <c r="O327" s="241">
        <v>3.75</v>
      </c>
      <c r="P327" s="241">
        <v>13.729999542236328</v>
      </c>
      <c r="Q327" s="241">
        <v>19.479999542236328</v>
      </c>
    </row>
    <row r="328" spans="1:17">
      <c r="A328" s="238"/>
      <c r="B328" s="238"/>
      <c r="C328" s="238"/>
      <c r="D328" s="242" t="s">
        <v>1211</v>
      </c>
      <c r="E328" s="244">
        <v>199191</v>
      </c>
      <c r="F328" s="244">
        <v>76665</v>
      </c>
      <c r="G328" s="244">
        <v>275856</v>
      </c>
      <c r="H328" s="244">
        <v>43388</v>
      </c>
      <c r="I328" s="244">
        <v>1</v>
      </c>
      <c r="J328" s="244">
        <v>1</v>
      </c>
      <c r="K328" s="244">
        <v>103</v>
      </c>
      <c r="L328" s="244">
        <v>105</v>
      </c>
      <c r="M328" s="245">
        <v>104.875</v>
      </c>
      <c r="N328" s="245">
        <v>4.5</v>
      </c>
      <c r="O328" s="245">
        <v>3.7999999523162842</v>
      </c>
      <c r="P328" s="245">
        <v>21.219999313354492</v>
      </c>
      <c r="Q328" s="245">
        <v>29.519999265670776</v>
      </c>
    </row>
    <row r="329" spans="1:17">
      <c r="A329" s="238"/>
      <c r="B329" s="238"/>
      <c r="C329" s="238"/>
      <c r="D329" s="238" t="s">
        <v>1212</v>
      </c>
      <c r="E329" s="240">
        <v>85559</v>
      </c>
      <c r="F329" s="240">
        <v>43541</v>
      </c>
      <c r="G329" s="240">
        <v>129100</v>
      </c>
      <c r="H329" s="240">
        <v>18201</v>
      </c>
      <c r="I329" s="240">
        <v>2</v>
      </c>
      <c r="J329" s="240">
        <v>3</v>
      </c>
      <c r="K329" s="240">
        <v>44</v>
      </c>
      <c r="L329" s="240">
        <v>49</v>
      </c>
      <c r="M329" s="241">
        <v>46.75</v>
      </c>
      <c r="N329" s="241">
        <v>1.5099999904632568</v>
      </c>
      <c r="O329" s="241">
        <v>2</v>
      </c>
      <c r="P329" s="241">
        <v>11.840000152587891</v>
      </c>
      <c r="Q329" s="241">
        <v>15.350000143051147</v>
      </c>
    </row>
    <row r="330" spans="1:17">
      <c r="A330" s="238"/>
      <c r="B330" s="238"/>
      <c r="C330" s="238"/>
      <c r="D330" s="242" t="s">
        <v>1213</v>
      </c>
      <c r="E330" s="244">
        <v>209653</v>
      </c>
      <c r="F330" s="244">
        <v>72681</v>
      </c>
      <c r="G330" s="244">
        <v>282334</v>
      </c>
      <c r="H330" s="244">
        <v>44441</v>
      </c>
      <c r="I330" s="244">
        <v>2</v>
      </c>
      <c r="J330" s="244">
        <v>7</v>
      </c>
      <c r="K330" s="244">
        <v>91</v>
      </c>
      <c r="L330" s="244">
        <v>100</v>
      </c>
      <c r="M330" s="245">
        <v>100</v>
      </c>
      <c r="N330" s="245">
        <v>6.8400001525878906</v>
      </c>
      <c r="O330" s="245">
        <v>5.380000114440918</v>
      </c>
      <c r="P330" s="245">
        <v>18.770000457763672</v>
      </c>
      <c r="Q330" s="245">
        <v>30.99000072479248</v>
      </c>
    </row>
    <row r="331" spans="1:17">
      <c r="A331" s="238"/>
      <c r="B331" s="238"/>
      <c r="C331" s="251" t="s">
        <v>925</v>
      </c>
      <c r="D331" s="251"/>
      <c r="E331" s="252">
        <v>660878</v>
      </c>
      <c r="F331" s="252">
        <v>243510</v>
      </c>
      <c r="G331" s="252">
        <v>904388</v>
      </c>
      <c r="H331" s="252">
        <v>137629</v>
      </c>
      <c r="I331" s="252">
        <v>5</v>
      </c>
      <c r="J331" s="252">
        <v>24</v>
      </c>
      <c r="K331" s="252">
        <v>314</v>
      </c>
      <c r="L331" s="252">
        <v>343</v>
      </c>
      <c r="M331" s="253">
        <v>337.75</v>
      </c>
      <c r="N331" s="253">
        <v>15.75000011920929</v>
      </c>
      <c r="O331" s="253">
        <v>15.130000069737434</v>
      </c>
      <c r="P331" s="253">
        <v>70.09999942779541</v>
      </c>
      <c r="Q331" s="253">
        <v>100.97999961674213</v>
      </c>
    </row>
    <row r="332" spans="1:17">
      <c r="A332" s="238"/>
      <c r="B332" s="238"/>
      <c r="C332" s="229"/>
      <c r="D332" s="229"/>
      <c r="E332" s="231"/>
      <c r="F332" s="231"/>
      <c r="G332" s="231"/>
      <c r="H332" s="231"/>
      <c r="I332" s="231"/>
      <c r="J332" s="231"/>
      <c r="K332" s="231"/>
      <c r="L332" s="231"/>
      <c r="M332" s="232"/>
      <c r="N332" s="232"/>
      <c r="O332" s="232"/>
      <c r="P332" s="232"/>
      <c r="Q332" s="232"/>
    </row>
    <row r="333" spans="1:17">
      <c r="A333" s="238"/>
      <c r="B333" s="238" t="s">
        <v>926</v>
      </c>
      <c r="C333" s="290" t="s">
        <v>358</v>
      </c>
      <c r="D333" s="290"/>
      <c r="E333" s="240"/>
      <c r="F333" s="240"/>
      <c r="G333" s="240"/>
      <c r="H333" s="240"/>
      <c r="I333" s="240"/>
      <c r="J333" s="240"/>
      <c r="K333" s="240"/>
      <c r="L333" s="240"/>
      <c r="M333" s="241"/>
      <c r="N333" s="241"/>
      <c r="O333" s="241"/>
      <c r="P333" s="241"/>
      <c r="Q333" s="241"/>
    </row>
    <row r="334" spans="1:17">
      <c r="A334" s="238"/>
      <c r="B334" s="238"/>
      <c r="C334" s="238"/>
      <c r="D334" s="242" t="s">
        <v>1214</v>
      </c>
      <c r="E334" s="244">
        <v>71145</v>
      </c>
      <c r="F334" s="244">
        <v>13614</v>
      </c>
      <c r="G334" s="244">
        <v>84759</v>
      </c>
      <c r="H334" s="244">
        <v>10190</v>
      </c>
      <c r="I334" s="244">
        <v>0</v>
      </c>
      <c r="J334" s="244">
        <v>9</v>
      </c>
      <c r="K334" s="244">
        <v>22</v>
      </c>
      <c r="L334" s="244">
        <v>31</v>
      </c>
      <c r="M334" s="245">
        <v>27.125</v>
      </c>
      <c r="N334" s="245">
        <v>4.9699997901916504</v>
      </c>
      <c r="O334" s="245">
        <v>0</v>
      </c>
      <c r="P334" s="245">
        <v>4.7899999618530273</v>
      </c>
      <c r="Q334" s="245">
        <v>9.7599997520446777</v>
      </c>
    </row>
    <row r="335" spans="1:17">
      <c r="A335" s="238"/>
      <c r="B335" s="238"/>
      <c r="C335" s="251" t="s">
        <v>928</v>
      </c>
      <c r="D335" s="251"/>
      <c r="E335" s="252">
        <v>71145</v>
      </c>
      <c r="F335" s="252">
        <v>13614</v>
      </c>
      <c r="G335" s="252">
        <v>84759</v>
      </c>
      <c r="H335" s="252">
        <v>10190</v>
      </c>
      <c r="I335" s="252">
        <v>0</v>
      </c>
      <c r="J335" s="252">
        <v>9</v>
      </c>
      <c r="K335" s="252">
        <v>22</v>
      </c>
      <c r="L335" s="252">
        <v>31</v>
      </c>
      <c r="M335" s="253">
        <v>27.125</v>
      </c>
      <c r="N335" s="253">
        <v>4.9699997901916504</v>
      </c>
      <c r="O335" s="253">
        <v>0</v>
      </c>
      <c r="P335" s="253">
        <v>4.7899999618530273</v>
      </c>
      <c r="Q335" s="253">
        <v>9.7599997520446777</v>
      </c>
    </row>
    <row r="336" spans="1:17">
      <c r="A336" s="238"/>
      <c r="B336" s="238"/>
      <c r="C336" s="229"/>
      <c r="D336" s="229"/>
      <c r="E336" s="231"/>
      <c r="F336" s="231"/>
      <c r="G336" s="231"/>
      <c r="H336" s="231"/>
      <c r="I336" s="231"/>
      <c r="J336" s="231"/>
      <c r="K336" s="231"/>
      <c r="L336" s="231"/>
      <c r="M336" s="232"/>
      <c r="N336" s="232"/>
      <c r="O336" s="232"/>
      <c r="P336" s="232"/>
      <c r="Q336" s="232"/>
    </row>
    <row r="337" spans="1:17">
      <c r="A337" s="238"/>
      <c r="B337" s="238" t="s">
        <v>929</v>
      </c>
      <c r="C337" s="290" t="s">
        <v>379</v>
      </c>
      <c r="D337" s="290"/>
      <c r="E337" s="240"/>
      <c r="F337" s="240"/>
      <c r="G337" s="240"/>
      <c r="H337" s="240"/>
      <c r="I337" s="240"/>
      <c r="J337" s="240"/>
      <c r="K337" s="240"/>
      <c r="L337" s="240"/>
      <c r="M337" s="241"/>
      <c r="N337" s="241"/>
      <c r="O337" s="241"/>
      <c r="P337" s="241"/>
      <c r="Q337" s="241"/>
    </row>
    <row r="338" spans="1:17">
      <c r="A338" s="238"/>
      <c r="B338" s="238"/>
      <c r="C338" s="238"/>
      <c r="D338" s="242" t="s">
        <v>1215</v>
      </c>
      <c r="E338" s="244">
        <v>11093</v>
      </c>
      <c r="F338" s="244">
        <v>48</v>
      </c>
      <c r="G338" s="244">
        <v>11141</v>
      </c>
      <c r="H338" s="244">
        <v>0</v>
      </c>
      <c r="I338" s="244">
        <v>0</v>
      </c>
      <c r="J338" s="244">
        <v>0</v>
      </c>
      <c r="K338" s="244">
        <v>3</v>
      </c>
      <c r="L338" s="244">
        <v>3</v>
      </c>
      <c r="M338" s="245">
        <v>3</v>
      </c>
      <c r="N338" s="245">
        <v>0.73000001907348633</v>
      </c>
      <c r="O338" s="245">
        <v>0.20000000298023224</v>
      </c>
      <c r="P338" s="245">
        <v>0.6600000262260437</v>
      </c>
      <c r="Q338" s="245">
        <v>1.5900000482797623</v>
      </c>
    </row>
    <row r="339" spans="1:17">
      <c r="A339" s="238"/>
      <c r="B339" s="238"/>
      <c r="C339" s="251" t="s">
        <v>931</v>
      </c>
      <c r="D339" s="251"/>
      <c r="E339" s="252">
        <v>11093</v>
      </c>
      <c r="F339" s="252">
        <v>48</v>
      </c>
      <c r="G339" s="252">
        <v>11141</v>
      </c>
      <c r="H339" s="252">
        <v>0</v>
      </c>
      <c r="I339" s="252">
        <v>0</v>
      </c>
      <c r="J339" s="252">
        <v>0</v>
      </c>
      <c r="K339" s="252">
        <v>3</v>
      </c>
      <c r="L339" s="252">
        <v>3</v>
      </c>
      <c r="M339" s="253">
        <v>3</v>
      </c>
      <c r="N339" s="253">
        <v>0.73000001907348633</v>
      </c>
      <c r="O339" s="253">
        <v>0.20000000298023224</v>
      </c>
      <c r="P339" s="253">
        <v>0.6600000262260437</v>
      </c>
      <c r="Q339" s="253">
        <v>1.5900000482797623</v>
      </c>
    </row>
    <row r="340" spans="1:17">
      <c r="A340" s="238"/>
      <c r="B340" s="238"/>
      <c r="C340" s="229"/>
      <c r="D340" s="229"/>
      <c r="E340" s="231"/>
      <c r="F340" s="231"/>
      <c r="G340" s="231"/>
      <c r="H340" s="231"/>
      <c r="I340" s="231"/>
      <c r="J340" s="231"/>
      <c r="K340" s="231"/>
      <c r="L340" s="231"/>
      <c r="M340" s="232"/>
      <c r="N340" s="232"/>
      <c r="O340" s="232"/>
      <c r="P340" s="232"/>
      <c r="Q340" s="232"/>
    </row>
    <row r="341" spans="1:17">
      <c r="A341" s="238"/>
      <c r="B341" s="238" t="s">
        <v>932</v>
      </c>
      <c r="C341" s="290" t="s">
        <v>367</v>
      </c>
      <c r="D341" s="290"/>
      <c r="E341" s="240"/>
      <c r="F341" s="240"/>
      <c r="G341" s="240"/>
      <c r="H341" s="240"/>
      <c r="I341" s="240"/>
      <c r="J341" s="240"/>
      <c r="K341" s="240"/>
      <c r="L341" s="240"/>
      <c r="M341" s="241"/>
      <c r="N341" s="241"/>
      <c r="O341" s="241"/>
      <c r="P341" s="241"/>
      <c r="Q341" s="241"/>
    </row>
    <row r="342" spans="1:17">
      <c r="A342" s="238"/>
      <c r="B342" s="238"/>
      <c r="C342" s="238"/>
      <c r="D342" s="242" t="s">
        <v>1216</v>
      </c>
      <c r="E342" s="244">
        <v>73712</v>
      </c>
      <c r="F342" s="244">
        <v>20088</v>
      </c>
      <c r="G342" s="244">
        <v>93800</v>
      </c>
      <c r="H342" s="244">
        <v>14752</v>
      </c>
      <c r="I342" s="244">
        <v>1</v>
      </c>
      <c r="J342" s="244">
        <v>3</v>
      </c>
      <c r="K342" s="244">
        <v>28</v>
      </c>
      <c r="L342" s="244">
        <v>32</v>
      </c>
      <c r="M342" s="245">
        <v>30.5</v>
      </c>
      <c r="N342" s="245">
        <v>3</v>
      </c>
      <c r="O342" s="245">
        <v>0</v>
      </c>
      <c r="P342" s="245">
        <v>8.5200004577636719</v>
      </c>
      <c r="Q342" s="245">
        <v>11.520000457763672</v>
      </c>
    </row>
    <row r="343" spans="1:17">
      <c r="A343" s="238"/>
      <c r="B343" s="238"/>
      <c r="C343" s="251" t="s">
        <v>934</v>
      </c>
      <c r="D343" s="251"/>
      <c r="E343" s="252">
        <v>73712</v>
      </c>
      <c r="F343" s="252">
        <v>20088</v>
      </c>
      <c r="G343" s="252">
        <v>93800</v>
      </c>
      <c r="H343" s="252">
        <v>14752</v>
      </c>
      <c r="I343" s="252">
        <v>1</v>
      </c>
      <c r="J343" s="252">
        <v>3</v>
      </c>
      <c r="K343" s="252">
        <v>28</v>
      </c>
      <c r="L343" s="252">
        <v>32</v>
      </c>
      <c r="M343" s="253">
        <v>30.5</v>
      </c>
      <c r="N343" s="253">
        <v>3</v>
      </c>
      <c r="O343" s="253">
        <v>0</v>
      </c>
      <c r="P343" s="253">
        <v>8.5200004577636719</v>
      </c>
      <c r="Q343" s="253">
        <v>11.520000457763672</v>
      </c>
    </row>
    <row r="344" spans="1:17">
      <c r="A344" s="238"/>
      <c r="B344" s="238"/>
      <c r="C344" s="229"/>
      <c r="D344" s="229"/>
      <c r="E344" s="231"/>
      <c r="F344" s="231"/>
      <c r="G344" s="231"/>
      <c r="H344" s="231"/>
      <c r="I344" s="231"/>
      <c r="J344" s="231"/>
      <c r="K344" s="231"/>
      <c r="L344" s="231"/>
      <c r="M344" s="232"/>
      <c r="N344" s="232"/>
      <c r="O344" s="232"/>
      <c r="P344" s="232"/>
      <c r="Q344" s="232"/>
    </row>
    <row r="345" spans="1:17">
      <c r="A345" s="238"/>
      <c r="B345" s="238" t="s">
        <v>935</v>
      </c>
      <c r="C345" s="290" t="s">
        <v>331</v>
      </c>
      <c r="D345" s="290"/>
      <c r="E345" s="240"/>
      <c r="F345" s="240"/>
      <c r="G345" s="240"/>
      <c r="H345" s="240"/>
      <c r="I345" s="240"/>
      <c r="J345" s="240"/>
      <c r="K345" s="240"/>
      <c r="L345" s="240"/>
      <c r="M345" s="241"/>
      <c r="N345" s="241"/>
      <c r="O345" s="241"/>
      <c r="P345" s="241"/>
      <c r="Q345" s="241"/>
    </row>
    <row r="346" spans="1:17">
      <c r="A346" s="238"/>
      <c r="B346" s="238"/>
      <c r="C346" s="238"/>
      <c r="D346" s="242" t="s">
        <v>1217</v>
      </c>
      <c r="E346" s="244"/>
      <c r="F346" s="244"/>
      <c r="G346" s="244"/>
      <c r="H346" s="244"/>
      <c r="I346" s="244">
        <v>1</v>
      </c>
      <c r="J346" s="244">
        <v>4</v>
      </c>
      <c r="K346" s="244">
        <v>6</v>
      </c>
      <c r="L346" s="244">
        <v>11</v>
      </c>
      <c r="M346" s="245">
        <v>8.5</v>
      </c>
      <c r="N346" s="245">
        <v>0.92000001668930054</v>
      </c>
      <c r="O346" s="245">
        <v>0.20000000298023224</v>
      </c>
      <c r="P346" s="245">
        <v>1</v>
      </c>
      <c r="Q346" s="245">
        <v>2.1200000196695328</v>
      </c>
    </row>
    <row r="347" spans="1:17">
      <c r="A347" s="238"/>
      <c r="B347" s="238"/>
      <c r="C347" s="238"/>
      <c r="D347" s="238" t="s">
        <v>1218</v>
      </c>
      <c r="E347" s="240">
        <v>84664</v>
      </c>
      <c r="F347" s="240">
        <v>20642</v>
      </c>
      <c r="G347" s="240">
        <v>105306</v>
      </c>
      <c r="H347" s="240">
        <v>12408</v>
      </c>
      <c r="I347" s="240">
        <v>1</v>
      </c>
      <c r="J347" s="240">
        <v>4</v>
      </c>
      <c r="K347" s="240">
        <v>34</v>
      </c>
      <c r="L347" s="240">
        <v>39</v>
      </c>
      <c r="M347" s="241">
        <v>35.5</v>
      </c>
      <c r="N347" s="241">
        <v>2.6099998950958252</v>
      </c>
      <c r="O347" s="241">
        <v>1.75</v>
      </c>
      <c r="P347" s="241">
        <v>7.559999942779541</v>
      </c>
      <c r="Q347" s="241">
        <v>11.919999837875366</v>
      </c>
    </row>
    <row r="348" spans="1:17">
      <c r="A348" s="238"/>
      <c r="B348" s="238"/>
      <c r="C348" s="238"/>
      <c r="D348" s="242" t="s">
        <v>1219</v>
      </c>
      <c r="E348" s="244">
        <v>345607</v>
      </c>
      <c r="F348" s="244">
        <v>108065</v>
      </c>
      <c r="G348" s="244">
        <v>453672</v>
      </c>
      <c r="H348" s="244">
        <v>67136</v>
      </c>
      <c r="I348" s="244">
        <v>1</v>
      </c>
      <c r="J348" s="244">
        <v>27</v>
      </c>
      <c r="K348" s="244">
        <v>175</v>
      </c>
      <c r="L348" s="244">
        <v>203</v>
      </c>
      <c r="M348" s="245">
        <v>189.375</v>
      </c>
      <c r="N348" s="245">
        <v>17.190000534057617</v>
      </c>
      <c r="O348" s="245">
        <v>14.619999885559082</v>
      </c>
      <c r="P348" s="245">
        <v>22.879999160766602</v>
      </c>
      <c r="Q348" s="245">
        <v>54.689999580383301</v>
      </c>
    </row>
    <row r="349" spans="1:17">
      <c r="A349" s="238"/>
      <c r="B349" s="238"/>
      <c r="C349" s="251" t="s">
        <v>939</v>
      </c>
      <c r="D349" s="251"/>
      <c r="E349" s="252">
        <v>430271</v>
      </c>
      <c r="F349" s="252">
        <v>128707</v>
      </c>
      <c r="G349" s="252">
        <v>558978</v>
      </c>
      <c r="H349" s="252">
        <v>79544</v>
      </c>
      <c r="I349" s="252">
        <v>3</v>
      </c>
      <c r="J349" s="252">
        <v>35</v>
      </c>
      <c r="K349" s="252">
        <v>215</v>
      </c>
      <c r="L349" s="252">
        <v>253</v>
      </c>
      <c r="M349" s="253">
        <v>233.375</v>
      </c>
      <c r="N349" s="253">
        <v>20.720000445842743</v>
      </c>
      <c r="O349" s="253">
        <v>16.569999888539314</v>
      </c>
      <c r="P349" s="253">
        <v>31.439999103546143</v>
      </c>
      <c r="Q349" s="253">
        <v>68.7299994379282</v>
      </c>
    </row>
    <row r="350" spans="1:17">
      <c r="A350" s="238"/>
      <c r="B350" s="238"/>
      <c r="C350" s="229"/>
      <c r="D350" s="229"/>
      <c r="E350" s="231"/>
      <c r="F350" s="231"/>
      <c r="G350" s="231"/>
      <c r="H350" s="231"/>
      <c r="I350" s="231"/>
      <c r="J350" s="231"/>
      <c r="K350" s="231"/>
      <c r="L350" s="231"/>
      <c r="M350" s="232"/>
      <c r="N350" s="232"/>
      <c r="O350" s="232"/>
      <c r="P350" s="232"/>
      <c r="Q350" s="232"/>
    </row>
    <row r="351" spans="1:17">
      <c r="A351" s="251" t="s">
        <v>940</v>
      </c>
      <c r="B351" s="251"/>
      <c r="C351" s="251"/>
      <c r="D351" s="251"/>
      <c r="E351" s="252">
        <v>1335879</v>
      </c>
      <c r="F351" s="252">
        <v>419962</v>
      </c>
      <c r="G351" s="252">
        <v>1755841</v>
      </c>
      <c r="H351" s="252">
        <v>253826</v>
      </c>
      <c r="I351" s="252">
        <v>11</v>
      </c>
      <c r="J351" s="252">
        <v>75</v>
      </c>
      <c r="K351" s="252">
        <v>611</v>
      </c>
      <c r="L351" s="252">
        <v>697</v>
      </c>
      <c r="M351" s="253">
        <v>664.25</v>
      </c>
      <c r="N351" s="253">
        <v>49.660000145435333</v>
      </c>
      <c r="O351" s="253">
        <v>33.230000004172325</v>
      </c>
      <c r="P351" s="253">
        <v>122.99999874830246</v>
      </c>
      <c r="Q351" s="253">
        <v>205.88999889791012</v>
      </c>
    </row>
    <row r="352" spans="1:17" ht="6.6" customHeight="1">
      <c r="A352" s="229"/>
      <c r="B352" s="229"/>
      <c r="C352" s="229"/>
      <c r="D352" s="229"/>
      <c r="E352" s="231"/>
      <c r="F352" s="231"/>
      <c r="G352" s="231"/>
      <c r="H352" s="231"/>
      <c r="I352" s="231"/>
      <c r="J352" s="231"/>
      <c r="K352" s="231"/>
      <c r="L352" s="231"/>
      <c r="M352" s="232"/>
      <c r="N352" s="232"/>
      <c r="O352" s="232"/>
      <c r="P352" s="232"/>
      <c r="Q352" s="232"/>
    </row>
    <row r="353" spans="1:17">
      <c r="A353" s="290" t="s">
        <v>941</v>
      </c>
      <c r="B353" s="290"/>
      <c r="C353" s="290"/>
      <c r="D353" s="290"/>
      <c r="E353" s="240"/>
      <c r="F353" s="240"/>
      <c r="G353" s="240"/>
      <c r="H353" s="240"/>
      <c r="I353" s="240"/>
      <c r="J353" s="240"/>
      <c r="K353" s="240"/>
      <c r="L353" s="240"/>
      <c r="M353" s="241"/>
      <c r="N353" s="241"/>
      <c r="O353" s="241"/>
      <c r="P353" s="241"/>
      <c r="Q353" s="241"/>
    </row>
    <row r="354" spans="1:17">
      <c r="A354" s="238"/>
      <c r="B354" s="238" t="s">
        <v>942</v>
      </c>
      <c r="C354" s="290" t="s">
        <v>336</v>
      </c>
      <c r="D354" s="290"/>
      <c r="E354" s="240"/>
      <c r="F354" s="240"/>
      <c r="G354" s="240"/>
      <c r="H354" s="240"/>
      <c r="I354" s="240"/>
      <c r="J354" s="240"/>
      <c r="K354" s="240"/>
      <c r="L354" s="240"/>
      <c r="M354" s="241"/>
      <c r="N354" s="241"/>
      <c r="O354" s="241"/>
      <c r="P354" s="241"/>
      <c r="Q354" s="241"/>
    </row>
    <row r="355" spans="1:17">
      <c r="A355" s="238"/>
      <c r="B355" s="238"/>
      <c r="C355" s="238"/>
      <c r="D355" s="242" t="s">
        <v>1220</v>
      </c>
      <c r="E355" s="244">
        <v>211703</v>
      </c>
      <c r="F355" s="244">
        <v>55580</v>
      </c>
      <c r="G355" s="244">
        <v>267283</v>
      </c>
      <c r="H355" s="244">
        <v>30270</v>
      </c>
      <c r="I355" s="244">
        <v>5</v>
      </c>
      <c r="J355" s="244">
        <v>5</v>
      </c>
      <c r="K355" s="244">
        <v>104</v>
      </c>
      <c r="L355" s="244">
        <v>114</v>
      </c>
      <c r="M355" s="245">
        <v>111.25</v>
      </c>
      <c r="N355" s="245">
        <v>4.5999999046325684</v>
      </c>
      <c r="O355" s="245">
        <v>8.880000114440918</v>
      </c>
      <c r="P355" s="245">
        <v>19.700000762939453</v>
      </c>
      <c r="Q355" s="245">
        <v>33.180000782012939</v>
      </c>
    </row>
    <row r="356" spans="1:17">
      <c r="A356" s="238"/>
      <c r="B356" s="238"/>
      <c r="C356" s="251" t="s">
        <v>945</v>
      </c>
      <c r="D356" s="251"/>
      <c r="E356" s="252">
        <v>211703</v>
      </c>
      <c r="F356" s="252">
        <v>55580</v>
      </c>
      <c r="G356" s="252">
        <v>267283</v>
      </c>
      <c r="H356" s="252">
        <v>30270</v>
      </c>
      <c r="I356" s="252">
        <v>5</v>
      </c>
      <c r="J356" s="252">
        <v>5</v>
      </c>
      <c r="K356" s="252">
        <v>104</v>
      </c>
      <c r="L356" s="252">
        <v>114</v>
      </c>
      <c r="M356" s="253">
        <v>111.25</v>
      </c>
      <c r="N356" s="253">
        <v>4.5999999046325684</v>
      </c>
      <c r="O356" s="253">
        <v>8.880000114440918</v>
      </c>
      <c r="P356" s="253">
        <v>19.700000762939453</v>
      </c>
      <c r="Q356" s="253">
        <v>33.180000782012939</v>
      </c>
    </row>
    <row r="357" spans="1:17">
      <c r="A357" s="238"/>
      <c r="B357" s="238"/>
      <c r="C357" s="229"/>
      <c r="D357" s="229"/>
      <c r="E357" s="231"/>
      <c r="F357" s="231"/>
      <c r="G357" s="231"/>
      <c r="H357" s="231"/>
      <c r="I357" s="231"/>
      <c r="J357" s="231"/>
      <c r="K357" s="231"/>
      <c r="L357" s="231"/>
      <c r="M357" s="232"/>
      <c r="N357" s="232"/>
      <c r="O357" s="232"/>
      <c r="P357" s="232"/>
      <c r="Q357" s="232"/>
    </row>
    <row r="358" spans="1:17">
      <c r="A358" s="238"/>
      <c r="B358" s="238" t="s">
        <v>946</v>
      </c>
      <c r="C358" s="290" t="s">
        <v>327</v>
      </c>
      <c r="D358" s="290"/>
      <c r="E358" s="240"/>
      <c r="F358" s="240"/>
      <c r="G358" s="240"/>
      <c r="H358" s="240"/>
      <c r="I358" s="240"/>
      <c r="J358" s="240"/>
      <c r="K358" s="240"/>
      <c r="L358" s="240"/>
      <c r="M358" s="241"/>
      <c r="N358" s="241"/>
      <c r="O358" s="241"/>
      <c r="P358" s="241"/>
      <c r="Q358" s="241"/>
    </row>
    <row r="359" spans="1:17">
      <c r="A359" s="238"/>
      <c r="B359" s="238"/>
      <c r="C359" s="238"/>
      <c r="D359" s="242" t="s">
        <v>1221</v>
      </c>
      <c r="E359" s="244">
        <v>136213</v>
      </c>
      <c r="F359" s="244">
        <v>35561</v>
      </c>
      <c r="G359" s="244">
        <v>171774</v>
      </c>
      <c r="H359" s="244">
        <v>31311</v>
      </c>
      <c r="I359" s="244">
        <v>0</v>
      </c>
      <c r="J359" s="244">
        <v>0</v>
      </c>
      <c r="K359" s="244">
        <v>84</v>
      </c>
      <c r="L359" s="244">
        <v>84</v>
      </c>
      <c r="M359" s="245">
        <v>87.125</v>
      </c>
      <c r="N359" s="245">
        <v>3.1800000667572021</v>
      </c>
      <c r="O359" s="245">
        <v>3.8499999046325684</v>
      </c>
      <c r="P359" s="245">
        <v>15.640000343322754</v>
      </c>
      <c r="Q359" s="245">
        <v>22.670000314712524</v>
      </c>
    </row>
    <row r="360" spans="1:17">
      <c r="A360" s="238"/>
      <c r="B360" s="238"/>
      <c r="C360" s="238"/>
      <c r="D360" s="238" t="s">
        <v>1222</v>
      </c>
      <c r="E360" s="240">
        <v>60035</v>
      </c>
      <c r="F360" s="240">
        <v>15439</v>
      </c>
      <c r="G360" s="240">
        <v>75474</v>
      </c>
      <c r="H360" s="240">
        <v>18327</v>
      </c>
      <c r="I360" s="240">
        <v>0</v>
      </c>
      <c r="J360" s="240">
        <v>3</v>
      </c>
      <c r="K360" s="240">
        <v>54</v>
      </c>
      <c r="L360" s="240">
        <v>57</v>
      </c>
      <c r="M360" s="241">
        <v>56.5</v>
      </c>
      <c r="N360" s="241">
        <v>2.4600000381469727</v>
      </c>
      <c r="O360" s="241">
        <v>4.929999828338623</v>
      </c>
      <c r="P360" s="241">
        <v>3.6099998950958252</v>
      </c>
      <c r="Q360" s="241">
        <v>10.999999761581421</v>
      </c>
    </row>
    <row r="361" spans="1:17">
      <c r="A361" s="238"/>
      <c r="B361" s="238"/>
      <c r="C361" s="251" t="s">
        <v>948</v>
      </c>
      <c r="D361" s="251"/>
      <c r="E361" s="252">
        <v>196248</v>
      </c>
      <c r="F361" s="252">
        <v>51000</v>
      </c>
      <c r="G361" s="252">
        <v>247248</v>
      </c>
      <c r="H361" s="252">
        <v>49638</v>
      </c>
      <c r="I361" s="252">
        <v>0</v>
      </c>
      <c r="J361" s="252">
        <v>3</v>
      </c>
      <c r="K361" s="252">
        <v>138</v>
      </c>
      <c r="L361" s="252">
        <v>141</v>
      </c>
      <c r="M361" s="253">
        <v>143.625</v>
      </c>
      <c r="N361" s="253">
        <v>5.6400001049041748</v>
      </c>
      <c r="O361" s="253">
        <v>8.7799997329711914</v>
      </c>
      <c r="P361" s="253">
        <v>19.250000238418579</v>
      </c>
      <c r="Q361" s="253">
        <v>33.670000076293945</v>
      </c>
    </row>
    <row r="362" spans="1:17">
      <c r="A362" s="238"/>
      <c r="B362" s="238"/>
      <c r="C362" s="229"/>
      <c r="D362" s="229"/>
      <c r="E362" s="231"/>
      <c r="F362" s="231"/>
      <c r="G362" s="231"/>
      <c r="H362" s="231"/>
      <c r="I362" s="231"/>
      <c r="J362" s="231"/>
      <c r="K362" s="231"/>
      <c r="L362" s="231"/>
      <c r="M362" s="232"/>
      <c r="N362" s="232"/>
      <c r="O362" s="232"/>
      <c r="P362" s="232"/>
      <c r="Q362" s="232"/>
    </row>
    <row r="363" spans="1:17">
      <c r="A363" s="238"/>
      <c r="B363" s="238" t="s">
        <v>949</v>
      </c>
      <c r="C363" s="290" t="s">
        <v>322</v>
      </c>
      <c r="D363" s="290"/>
      <c r="E363" s="240"/>
      <c r="F363" s="240"/>
      <c r="G363" s="240"/>
      <c r="H363" s="240"/>
      <c r="I363" s="240"/>
      <c r="J363" s="240"/>
      <c r="K363" s="240"/>
      <c r="L363" s="240"/>
      <c r="M363" s="241"/>
      <c r="N363" s="241"/>
      <c r="O363" s="241"/>
      <c r="P363" s="241"/>
      <c r="Q363" s="241"/>
    </row>
    <row r="364" spans="1:17">
      <c r="A364" s="238"/>
      <c r="B364" s="238"/>
      <c r="C364" s="238"/>
      <c r="D364" s="242" t="s">
        <v>1223</v>
      </c>
      <c r="E364" s="244">
        <v>183039</v>
      </c>
      <c r="F364" s="244">
        <v>28792</v>
      </c>
      <c r="G364" s="244">
        <v>211831</v>
      </c>
      <c r="H364" s="244">
        <v>32280</v>
      </c>
      <c r="I364" s="244">
        <v>2</v>
      </c>
      <c r="J364" s="244">
        <v>0</v>
      </c>
      <c r="K364" s="244">
        <v>82</v>
      </c>
      <c r="L364" s="244">
        <v>84</v>
      </c>
      <c r="M364" s="245">
        <v>86.875</v>
      </c>
      <c r="N364" s="245">
        <v>8.8900003433227539</v>
      </c>
      <c r="O364" s="245">
        <v>2.75</v>
      </c>
      <c r="P364" s="245">
        <v>16.469999313354492</v>
      </c>
      <c r="Q364" s="245">
        <v>28.109999656677246</v>
      </c>
    </row>
    <row r="365" spans="1:17">
      <c r="A365" s="238"/>
      <c r="B365" s="238"/>
      <c r="C365" s="238"/>
      <c r="D365" s="238" t="s">
        <v>1224</v>
      </c>
      <c r="E365" s="240">
        <v>243538</v>
      </c>
      <c r="F365" s="240">
        <v>64887</v>
      </c>
      <c r="G365" s="240">
        <v>308425</v>
      </c>
      <c r="H365" s="240">
        <v>43281</v>
      </c>
      <c r="I365" s="240">
        <v>4</v>
      </c>
      <c r="J365" s="240">
        <v>2</v>
      </c>
      <c r="K365" s="240">
        <v>114</v>
      </c>
      <c r="L365" s="240">
        <v>120</v>
      </c>
      <c r="M365" s="241">
        <v>125.125</v>
      </c>
      <c r="N365" s="241">
        <v>8.1700000762939453</v>
      </c>
      <c r="O365" s="241">
        <v>9.119999885559082</v>
      </c>
      <c r="P365" s="241">
        <v>18.979999542236328</v>
      </c>
      <c r="Q365" s="241">
        <v>36.269999504089355</v>
      </c>
    </row>
    <row r="366" spans="1:17">
      <c r="A366" s="238"/>
      <c r="B366" s="238"/>
      <c r="C366" s="238"/>
      <c r="D366" s="242" t="s">
        <v>1225</v>
      </c>
      <c r="E366" s="244">
        <v>140328</v>
      </c>
      <c r="F366" s="244">
        <v>65044</v>
      </c>
      <c r="G366" s="244">
        <v>205372</v>
      </c>
      <c r="H366" s="244">
        <v>24139</v>
      </c>
      <c r="I366" s="244">
        <v>0</v>
      </c>
      <c r="J366" s="244">
        <v>9</v>
      </c>
      <c r="K366" s="244">
        <v>59</v>
      </c>
      <c r="L366" s="244">
        <v>68</v>
      </c>
      <c r="M366" s="245">
        <v>66.625</v>
      </c>
      <c r="N366" s="245">
        <v>3.8199999332427979</v>
      </c>
      <c r="O366" s="245">
        <v>8.4399995803833008</v>
      </c>
      <c r="P366" s="245">
        <v>7.9800000190734863</v>
      </c>
      <c r="Q366" s="245">
        <v>20.239999532699585</v>
      </c>
    </row>
    <row r="367" spans="1:17">
      <c r="A367" s="238"/>
      <c r="B367" s="238"/>
      <c r="C367" s="238"/>
      <c r="D367" s="238" t="s">
        <v>1226</v>
      </c>
      <c r="E367" s="240">
        <v>228391</v>
      </c>
      <c r="F367" s="240">
        <v>50081</v>
      </c>
      <c r="G367" s="240">
        <v>278472</v>
      </c>
      <c r="H367" s="240">
        <v>46123</v>
      </c>
      <c r="I367" s="240">
        <v>0</v>
      </c>
      <c r="J367" s="240">
        <v>7</v>
      </c>
      <c r="K367" s="240">
        <v>111</v>
      </c>
      <c r="L367" s="240">
        <v>118</v>
      </c>
      <c r="M367" s="241">
        <v>121.75</v>
      </c>
      <c r="N367" s="241">
        <v>8.6000003814697266</v>
      </c>
      <c r="O367" s="241">
        <v>5.8400001525878906</v>
      </c>
      <c r="P367" s="241">
        <v>19.760000228881836</v>
      </c>
      <c r="Q367" s="241">
        <v>34.200000762939453</v>
      </c>
    </row>
    <row r="368" spans="1:17">
      <c r="A368" s="238"/>
      <c r="B368" s="238"/>
      <c r="C368" s="238"/>
      <c r="D368" s="242" t="s">
        <v>1227</v>
      </c>
      <c r="E368" s="244">
        <v>258820</v>
      </c>
      <c r="F368" s="244">
        <v>55945</v>
      </c>
      <c r="G368" s="244">
        <v>314765</v>
      </c>
      <c r="H368" s="244">
        <v>47146</v>
      </c>
      <c r="I368" s="244">
        <v>1</v>
      </c>
      <c r="J368" s="244">
        <v>2</v>
      </c>
      <c r="K368" s="244">
        <v>120</v>
      </c>
      <c r="L368" s="244">
        <v>123</v>
      </c>
      <c r="M368" s="245">
        <v>125.875</v>
      </c>
      <c r="N368" s="245">
        <v>11.569999694824219</v>
      </c>
      <c r="O368" s="245">
        <v>8.0200004577636719</v>
      </c>
      <c r="P368" s="245">
        <v>13.960000038146973</v>
      </c>
      <c r="Q368" s="245">
        <v>33.550000190734863</v>
      </c>
    </row>
    <row r="369" spans="1:17">
      <c r="A369" s="238"/>
      <c r="B369" s="238"/>
      <c r="C369" s="251" t="s">
        <v>953</v>
      </c>
      <c r="D369" s="251"/>
      <c r="E369" s="252">
        <v>1054116</v>
      </c>
      <c r="F369" s="252">
        <v>264749</v>
      </c>
      <c r="G369" s="252">
        <v>1318865</v>
      </c>
      <c r="H369" s="252">
        <v>192969</v>
      </c>
      <c r="I369" s="252">
        <v>7</v>
      </c>
      <c r="J369" s="252">
        <v>20</v>
      </c>
      <c r="K369" s="252">
        <v>486</v>
      </c>
      <c r="L369" s="252">
        <v>513</v>
      </c>
      <c r="M369" s="253">
        <v>526.25</v>
      </c>
      <c r="N369" s="253">
        <v>41.050000429153442</v>
      </c>
      <c r="O369" s="253">
        <v>34.170000076293945</v>
      </c>
      <c r="P369" s="253">
        <v>77.149999141693115</v>
      </c>
      <c r="Q369" s="253">
        <v>152.3699996471405</v>
      </c>
    </row>
    <row r="370" spans="1:17">
      <c r="A370" s="238"/>
      <c r="B370" s="238"/>
      <c r="C370" s="229"/>
      <c r="D370" s="229"/>
      <c r="E370" s="231"/>
      <c r="F370" s="231"/>
      <c r="G370" s="231"/>
      <c r="H370" s="231"/>
      <c r="I370" s="231"/>
      <c r="J370" s="231"/>
      <c r="K370" s="231"/>
      <c r="L370" s="231"/>
      <c r="M370" s="232"/>
      <c r="N370" s="232"/>
      <c r="O370" s="232"/>
      <c r="P370" s="232"/>
      <c r="Q370" s="232"/>
    </row>
    <row r="371" spans="1:17">
      <c r="A371" s="238"/>
      <c r="B371" s="238" t="s">
        <v>954</v>
      </c>
      <c r="C371" s="290" t="s">
        <v>354</v>
      </c>
      <c r="D371" s="290"/>
      <c r="E371" s="240"/>
      <c r="F371" s="240"/>
      <c r="G371" s="240"/>
      <c r="H371" s="240"/>
      <c r="I371" s="240"/>
      <c r="J371" s="240"/>
      <c r="K371" s="240"/>
      <c r="L371" s="240"/>
      <c r="M371" s="241"/>
      <c r="N371" s="241"/>
      <c r="O371" s="241"/>
      <c r="P371" s="241"/>
      <c r="Q371" s="241"/>
    </row>
    <row r="372" spans="1:17">
      <c r="A372" s="238"/>
      <c r="B372" s="238"/>
      <c r="C372" s="238"/>
      <c r="D372" s="242" t="s">
        <v>1228</v>
      </c>
      <c r="E372" s="244">
        <v>56595</v>
      </c>
      <c r="F372" s="244">
        <v>14117</v>
      </c>
      <c r="G372" s="244">
        <v>70712</v>
      </c>
      <c r="H372" s="244">
        <v>9881</v>
      </c>
      <c r="I372" s="244">
        <v>2</v>
      </c>
      <c r="J372" s="244">
        <v>0</v>
      </c>
      <c r="K372" s="244">
        <v>28</v>
      </c>
      <c r="L372" s="244">
        <v>30</v>
      </c>
      <c r="M372" s="245">
        <v>28.5</v>
      </c>
      <c r="N372" s="245">
        <v>1.0299999713897705</v>
      </c>
      <c r="O372" s="245">
        <v>2.880000114440918</v>
      </c>
      <c r="P372" s="245">
        <v>4.059999942779541</v>
      </c>
      <c r="Q372" s="245">
        <v>7.9700000286102295</v>
      </c>
    </row>
    <row r="373" spans="1:17">
      <c r="A373" s="238"/>
      <c r="B373" s="238"/>
      <c r="C373" s="251" t="s">
        <v>956</v>
      </c>
      <c r="D373" s="251"/>
      <c r="E373" s="252">
        <v>56595</v>
      </c>
      <c r="F373" s="252">
        <v>14117</v>
      </c>
      <c r="G373" s="252">
        <v>70712</v>
      </c>
      <c r="H373" s="252">
        <v>9881</v>
      </c>
      <c r="I373" s="252">
        <v>2</v>
      </c>
      <c r="J373" s="252">
        <v>0</v>
      </c>
      <c r="K373" s="252">
        <v>28</v>
      </c>
      <c r="L373" s="252">
        <v>30</v>
      </c>
      <c r="M373" s="253">
        <v>28.5</v>
      </c>
      <c r="N373" s="253">
        <v>1.0299999713897705</v>
      </c>
      <c r="O373" s="253">
        <v>2.880000114440918</v>
      </c>
      <c r="P373" s="253">
        <v>4.059999942779541</v>
      </c>
      <c r="Q373" s="253">
        <v>7.9700000286102295</v>
      </c>
    </row>
    <row r="374" spans="1:17">
      <c r="A374" s="238"/>
      <c r="B374" s="238"/>
      <c r="C374" s="229"/>
      <c r="D374" s="229"/>
      <c r="E374" s="231"/>
      <c r="F374" s="231"/>
      <c r="G374" s="231"/>
      <c r="H374" s="231"/>
      <c r="I374" s="231"/>
      <c r="J374" s="231"/>
      <c r="K374" s="231"/>
      <c r="L374" s="231"/>
      <c r="M374" s="232"/>
      <c r="N374" s="232"/>
      <c r="O374" s="232"/>
      <c r="P374" s="232"/>
      <c r="Q374" s="232"/>
    </row>
    <row r="375" spans="1:17">
      <c r="A375" s="238"/>
      <c r="B375" s="238" t="s">
        <v>957</v>
      </c>
      <c r="C375" s="290" t="s">
        <v>362</v>
      </c>
      <c r="D375" s="290"/>
      <c r="E375" s="240"/>
      <c r="F375" s="240"/>
      <c r="G375" s="240"/>
      <c r="H375" s="240"/>
      <c r="I375" s="240"/>
      <c r="J375" s="240"/>
      <c r="K375" s="240"/>
      <c r="L375" s="240"/>
      <c r="M375" s="241"/>
      <c r="N375" s="241"/>
      <c r="O375" s="241"/>
      <c r="P375" s="241"/>
      <c r="Q375" s="241"/>
    </row>
    <row r="376" spans="1:17">
      <c r="A376" s="238"/>
      <c r="B376" s="238"/>
      <c r="C376" s="238"/>
      <c r="D376" s="242" t="s">
        <v>1229</v>
      </c>
      <c r="E376" s="244">
        <v>40351</v>
      </c>
      <c r="F376" s="244">
        <v>11053</v>
      </c>
      <c r="G376" s="244">
        <v>51404</v>
      </c>
      <c r="H376" s="244">
        <v>8309</v>
      </c>
      <c r="I376" s="244">
        <v>0</v>
      </c>
      <c r="J376" s="244">
        <v>6</v>
      </c>
      <c r="K376" s="244">
        <v>17</v>
      </c>
      <c r="L376" s="244">
        <v>23</v>
      </c>
      <c r="M376" s="245">
        <v>20.625</v>
      </c>
      <c r="N376" s="245">
        <v>1</v>
      </c>
      <c r="O376" s="245">
        <v>0</v>
      </c>
      <c r="P376" s="245">
        <v>7.190000057220459</v>
      </c>
      <c r="Q376" s="245">
        <v>8.190000057220459</v>
      </c>
    </row>
    <row r="377" spans="1:17">
      <c r="A377" s="238"/>
      <c r="B377" s="238"/>
      <c r="C377" s="251" t="s">
        <v>959</v>
      </c>
      <c r="D377" s="251"/>
      <c r="E377" s="252">
        <v>40351</v>
      </c>
      <c r="F377" s="252">
        <v>11053</v>
      </c>
      <c r="G377" s="252">
        <v>51404</v>
      </c>
      <c r="H377" s="252">
        <v>8309</v>
      </c>
      <c r="I377" s="252">
        <v>0</v>
      </c>
      <c r="J377" s="252">
        <v>6</v>
      </c>
      <c r="K377" s="252">
        <v>17</v>
      </c>
      <c r="L377" s="252">
        <v>23</v>
      </c>
      <c r="M377" s="253">
        <v>20.625</v>
      </c>
      <c r="N377" s="253">
        <v>1</v>
      </c>
      <c r="O377" s="253">
        <v>0</v>
      </c>
      <c r="P377" s="253">
        <v>7.190000057220459</v>
      </c>
      <c r="Q377" s="253">
        <v>8.190000057220459</v>
      </c>
    </row>
    <row r="378" spans="1:17">
      <c r="A378" s="238"/>
      <c r="B378" s="238"/>
      <c r="C378" s="229"/>
      <c r="D378" s="229"/>
      <c r="E378" s="231"/>
      <c r="F378" s="231"/>
      <c r="G378" s="231"/>
      <c r="H378" s="231"/>
      <c r="I378" s="231"/>
      <c r="J378" s="231"/>
      <c r="K378" s="231"/>
      <c r="L378" s="231"/>
      <c r="M378" s="232"/>
      <c r="N378" s="232"/>
      <c r="O378" s="232"/>
      <c r="P378" s="232"/>
      <c r="Q378" s="232"/>
    </row>
    <row r="379" spans="1:17">
      <c r="A379" s="238"/>
      <c r="B379" s="238" t="s">
        <v>960</v>
      </c>
      <c r="C379" s="290" t="s">
        <v>339</v>
      </c>
      <c r="D379" s="290"/>
      <c r="E379" s="240"/>
      <c r="F379" s="240"/>
      <c r="G379" s="240"/>
      <c r="H379" s="240"/>
      <c r="I379" s="240"/>
      <c r="J379" s="240"/>
      <c r="K379" s="240"/>
      <c r="L379" s="240"/>
      <c r="M379" s="241"/>
      <c r="N379" s="241"/>
      <c r="O379" s="241"/>
      <c r="P379" s="241"/>
      <c r="Q379" s="241"/>
    </row>
    <row r="380" spans="1:17">
      <c r="A380" s="238"/>
      <c r="B380" s="238"/>
      <c r="C380" s="238"/>
      <c r="D380" s="242" t="s">
        <v>1230</v>
      </c>
      <c r="E380" s="244">
        <v>183583</v>
      </c>
      <c r="F380" s="244">
        <v>52418</v>
      </c>
      <c r="G380" s="244">
        <v>236001</v>
      </c>
      <c r="H380" s="244">
        <v>36720</v>
      </c>
      <c r="I380" s="244">
        <v>0</v>
      </c>
      <c r="J380" s="244">
        <v>3</v>
      </c>
      <c r="K380" s="244">
        <v>82</v>
      </c>
      <c r="L380" s="244">
        <v>85</v>
      </c>
      <c r="M380" s="245">
        <v>85.5</v>
      </c>
      <c r="N380" s="245">
        <v>6.630000114440918</v>
      </c>
      <c r="O380" s="245">
        <v>6.8299999237060547</v>
      </c>
      <c r="P380" s="245">
        <v>17.100000381469727</v>
      </c>
      <c r="Q380" s="245">
        <v>30.560000419616699</v>
      </c>
    </row>
    <row r="381" spans="1:17">
      <c r="A381" s="238"/>
      <c r="B381" s="238"/>
      <c r="C381" s="251" t="s">
        <v>962</v>
      </c>
      <c r="D381" s="251"/>
      <c r="E381" s="252">
        <v>183583</v>
      </c>
      <c r="F381" s="252">
        <v>52418</v>
      </c>
      <c r="G381" s="252">
        <v>236001</v>
      </c>
      <c r="H381" s="252">
        <v>36720</v>
      </c>
      <c r="I381" s="252">
        <v>0</v>
      </c>
      <c r="J381" s="252">
        <v>3</v>
      </c>
      <c r="K381" s="252">
        <v>82</v>
      </c>
      <c r="L381" s="252">
        <v>85</v>
      </c>
      <c r="M381" s="253">
        <v>85.5</v>
      </c>
      <c r="N381" s="253">
        <v>6.630000114440918</v>
      </c>
      <c r="O381" s="253">
        <v>6.8299999237060547</v>
      </c>
      <c r="P381" s="253">
        <v>17.100000381469727</v>
      </c>
      <c r="Q381" s="253">
        <v>30.560000419616699</v>
      </c>
    </row>
    <row r="382" spans="1:17">
      <c r="A382" s="238"/>
      <c r="B382" s="238"/>
      <c r="C382" s="229"/>
      <c r="D382" s="229"/>
      <c r="E382" s="231"/>
      <c r="F382" s="231"/>
      <c r="G382" s="231"/>
      <c r="H382" s="231"/>
      <c r="I382" s="231"/>
      <c r="J382" s="231"/>
      <c r="K382" s="231"/>
      <c r="L382" s="231"/>
      <c r="M382" s="232"/>
      <c r="N382" s="232"/>
      <c r="O382" s="232"/>
      <c r="P382" s="232"/>
      <c r="Q382" s="232"/>
    </row>
    <row r="383" spans="1:17">
      <c r="A383" s="238"/>
      <c r="B383" s="238" t="s">
        <v>963</v>
      </c>
      <c r="C383" s="290" t="s">
        <v>342</v>
      </c>
      <c r="D383" s="290"/>
      <c r="E383" s="240"/>
      <c r="F383" s="240"/>
      <c r="G383" s="240"/>
      <c r="H383" s="240"/>
      <c r="I383" s="240"/>
      <c r="J383" s="240"/>
      <c r="K383" s="240"/>
      <c r="L383" s="240"/>
      <c r="M383" s="241"/>
      <c r="N383" s="241"/>
      <c r="O383" s="241"/>
      <c r="P383" s="241"/>
      <c r="Q383" s="241"/>
    </row>
    <row r="384" spans="1:17">
      <c r="A384" s="238"/>
      <c r="B384" s="238"/>
      <c r="C384" s="238"/>
      <c r="D384" s="242" t="s">
        <v>1231</v>
      </c>
      <c r="E384" s="244">
        <v>145608</v>
      </c>
      <c r="F384" s="244">
        <v>43537</v>
      </c>
      <c r="G384" s="244">
        <v>189145</v>
      </c>
      <c r="H384" s="244">
        <v>14686</v>
      </c>
      <c r="I384" s="244">
        <v>1</v>
      </c>
      <c r="J384" s="244">
        <v>7</v>
      </c>
      <c r="K384" s="244">
        <v>64</v>
      </c>
      <c r="L384" s="244">
        <v>72</v>
      </c>
      <c r="M384" s="245">
        <v>69.75</v>
      </c>
      <c r="N384" s="245">
        <v>3.8399999141693115</v>
      </c>
      <c r="O384" s="245">
        <v>5.9600000381469727</v>
      </c>
      <c r="P384" s="245">
        <v>17.350000381469727</v>
      </c>
      <c r="Q384" s="245">
        <v>27.150000333786011</v>
      </c>
    </row>
    <row r="385" spans="1:17">
      <c r="A385" s="238"/>
      <c r="B385" s="238"/>
      <c r="C385" s="238"/>
      <c r="D385" s="238" t="s">
        <v>1232</v>
      </c>
      <c r="E385" s="240">
        <v>79703</v>
      </c>
      <c r="F385" s="240">
        <v>26994</v>
      </c>
      <c r="G385" s="240">
        <v>106697</v>
      </c>
      <c r="H385" s="240">
        <v>8943</v>
      </c>
      <c r="I385" s="240">
        <v>0</v>
      </c>
      <c r="J385" s="240">
        <v>0</v>
      </c>
      <c r="K385" s="240">
        <v>43</v>
      </c>
      <c r="L385" s="240">
        <v>43</v>
      </c>
      <c r="M385" s="241">
        <v>42.625</v>
      </c>
      <c r="N385" s="241">
        <v>3.130000114440918</v>
      </c>
      <c r="O385" s="241">
        <v>4.880000114440918</v>
      </c>
      <c r="P385" s="241">
        <v>4.75</v>
      </c>
      <c r="Q385" s="241">
        <v>12.760000228881836</v>
      </c>
    </row>
    <row r="386" spans="1:17">
      <c r="A386" s="238"/>
      <c r="B386" s="238"/>
      <c r="C386" s="251" t="s">
        <v>966</v>
      </c>
      <c r="D386" s="251"/>
      <c r="E386" s="252">
        <v>225311</v>
      </c>
      <c r="F386" s="252">
        <v>70531</v>
      </c>
      <c r="G386" s="252">
        <v>295842</v>
      </c>
      <c r="H386" s="252">
        <v>23629</v>
      </c>
      <c r="I386" s="252">
        <v>1</v>
      </c>
      <c r="J386" s="252">
        <v>7</v>
      </c>
      <c r="K386" s="252">
        <v>107</v>
      </c>
      <c r="L386" s="252">
        <v>115</v>
      </c>
      <c r="M386" s="253">
        <v>112.375</v>
      </c>
      <c r="N386" s="253">
        <v>6.9700000286102295</v>
      </c>
      <c r="O386" s="253">
        <v>10.840000152587891</v>
      </c>
      <c r="P386" s="253">
        <v>22.100000381469727</v>
      </c>
      <c r="Q386" s="253">
        <v>39.910000562667847</v>
      </c>
    </row>
    <row r="387" spans="1:17">
      <c r="A387" s="238"/>
      <c r="B387" s="238"/>
      <c r="C387" s="229"/>
      <c r="D387" s="229"/>
      <c r="E387" s="231"/>
      <c r="F387" s="231"/>
      <c r="G387" s="231"/>
      <c r="H387" s="231"/>
      <c r="I387" s="231"/>
      <c r="J387" s="231"/>
      <c r="K387" s="231"/>
      <c r="L387" s="231"/>
      <c r="M387" s="232"/>
      <c r="N387" s="232"/>
      <c r="O387" s="232"/>
      <c r="P387" s="232"/>
      <c r="Q387" s="232"/>
    </row>
    <row r="388" spans="1:17">
      <c r="A388" s="238"/>
      <c r="B388" s="238" t="s">
        <v>967</v>
      </c>
      <c r="C388" s="290" t="s">
        <v>353</v>
      </c>
      <c r="D388" s="290"/>
      <c r="E388" s="240"/>
      <c r="F388" s="240"/>
      <c r="G388" s="240"/>
      <c r="H388" s="240"/>
      <c r="I388" s="240"/>
      <c r="J388" s="240"/>
      <c r="K388" s="240"/>
      <c r="L388" s="240"/>
      <c r="M388" s="241"/>
      <c r="N388" s="241"/>
      <c r="O388" s="241"/>
      <c r="P388" s="241"/>
      <c r="Q388" s="241"/>
    </row>
    <row r="389" spans="1:17">
      <c r="A389" s="238"/>
      <c r="B389" s="238"/>
      <c r="C389" s="238"/>
      <c r="D389" s="242" t="s">
        <v>1233</v>
      </c>
      <c r="E389" s="244">
        <v>94771</v>
      </c>
      <c r="F389" s="244">
        <v>27724</v>
      </c>
      <c r="G389" s="244">
        <v>122495</v>
      </c>
      <c r="H389" s="244">
        <v>27882</v>
      </c>
      <c r="I389" s="244">
        <v>1</v>
      </c>
      <c r="J389" s="244">
        <v>2</v>
      </c>
      <c r="K389" s="244">
        <v>37</v>
      </c>
      <c r="L389" s="244">
        <v>40</v>
      </c>
      <c r="M389" s="245">
        <v>37.5</v>
      </c>
      <c r="N389" s="245">
        <v>1.8600000143051147</v>
      </c>
      <c r="O389" s="245">
        <v>1.4800000190734863</v>
      </c>
      <c r="P389" s="245">
        <v>10.869999885559082</v>
      </c>
      <c r="Q389" s="245">
        <v>14.209999918937683</v>
      </c>
    </row>
    <row r="390" spans="1:17">
      <c r="A390" s="238"/>
      <c r="B390" s="238"/>
      <c r="C390" s="251" t="s">
        <v>969</v>
      </c>
      <c r="D390" s="251"/>
      <c r="E390" s="252">
        <v>94771</v>
      </c>
      <c r="F390" s="252">
        <v>27724</v>
      </c>
      <c r="G390" s="252">
        <v>122495</v>
      </c>
      <c r="H390" s="252">
        <v>27882</v>
      </c>
      <c r="I390" s="252">
        <v>1</v>
      </c>
      <c r="J390" s="252">
        <v>2</v>
      </c>
      <c r="K390" s="252">
        <v>37</v>
      </c>
      <c r="L390" s="252">
        <v>40</v>
      </c>
      <c r="M390" s="253">
        <v>37.5</v>
      </c>
      <c r="N390" s="253">
        <v>1.8600000143051147</v>
      </c>
      <c r="O390" s="253">
        <v>1.4800000190734863</v>
      </c>
      <c r="P390" s="253">
        <v>10.869999885559082</v>
      </c>
      <c r="Q390" s="253">
        <v>14.209999918937683</v>
      </c>
    </row>
    <row r="391" spans="1:17">
      <c r="A391" s="238"/>
      <c r="B391" s="238"/>
      <c r="C391" s="229"/>
      <c r="D391" s="229"/>
      <c r="E391" s="231"/>
      <c r="F391" s="231"/>
      <c r="G391" s="231"/>
      <c r="H391" s="231"/>
      <c r="I391" s="231"/>
      <c r="J391" s="231"/>
      <c r="K391" s="231"/>
      <c r="L391" s="231"/>
      <c r="M391" s="232"/>
      <c r="N391" s="232"/>
      <c r="O391" s="232"/>
      <c r="P391" s="232"/>
      <c r="Q391" s="232"/>
    </row>
    <row r="392" spans="1:17">
      <c r="A392" s="238"/>
      <c r="B392" s="238" t="s">
        <v>970</v>
      </c>
      <c r="C392" s="290" t="s">
        <v>335</v>
      </c>
      <c r="D392" s="290"/>
      <c r="E392" s="240"/>
      <c r="F392" s="240"/>
      <c r="G392" s="240"/>
      <c r="H392" s="240"/>
      <c r="I392" s="240"/>
      <c r="J392" s="240"/>
      <c r="K392" s="240"/>
      <c r="L392" s="240"/>
      <c r="M392" s="241"/>
      <c r="N392" s="241"/>
      <c r="O392" s="241"/>
      <c r="P392" s="241"/>
      <c r="Q392" s="241"/>
    </row>
    <row r="393" spans="1:17">
      <c r="A393" s="238"/>
      <c r="B393" s="238"/>
      <c r="C393" s="238"/>
      <c r="D393" s="242" t="s">
        <v>1234</v>
      </c>
      <c r="E393" s="244">
        <v>178855</v>
      </c>
      <c r="F393" s="244">
        <v>47331</v>
      </c>
      <c r="G393" s="244">
        <v>226186</v>
      </c>
      <c r="H393" s="244">
        <v>41737</v>
      </c>
      <c r="I393" s="244">
        <v>1</v>
      </c>
      <c r="J393" s="244">
        <v>2</v>
      </c>
      <c r="K393" s="244">
        <v>76</v>
      </c>
      <c r="L393" s="244">
        <v>79</v>
      </c>
      <c r="M393" s="245">
        <v>80.125</v>
      </c>
      <c r="N393" s="245">
        <v>7.5500001907348633</v>
      </c>
      <c r="O393" s="245">
        <v>2.4000000953674316</v>
      </c>
      <c r="P393" s="245">
        <v>17.200000762939453</v>
      </c>
      <c r="Q393" s="245">
        <v>27.150001049041748</v>
      </c>
    </row>
    <row r="394" spans="1:17">
      <c r="A394" s="238"/>
      <c r="B394" s="238"/>
      <c r="C394" s="238"/>
      <c r="D394" s="238" t="s">
        <v>1235</v>
      </c>
      <c r="E394" s="240">
        <v>185041</v>
      </c>
      <c r="F394" s="240">
        <v>92273</v>
      </c>
      <c r="G394" s="240">
        <v>277314</v>
      </c>
      <c r="H394" s="240">
        <v>58775</v>
      </c>
      <c r="I394" s="240">
        <v>0</v>
      </c>
      <c r="J394" s="240">
        <v>1</v>
      </c>
      <c r="K394" s="240">
        <v>95</v>
      </c>
      <c r="L394" s="240">
        <v>96</v>
      </c>
      <c r="M394" s="241">
        <v>98</v>
      </c>
      <c r="N394" s="241">
        <v>4.630000114440918</v>
      </c>
      <c r="O394" s="241">
        <v>1</v>
      </c>
      <c r="P394" s="241">
        <v>25.079999923706055</v>
      </c>
      <c r="Q394" s="241">
        <v>30.710000038146973</v>
      </c>
    </row>
    <row r="395" spans="1:17">
      <c r="A395" s="238"/>
      <c r="B395" s="238"/>
      <c r="C395" s="251" t="s">
        <v>972</v>
      </c>
      <c r="D395" s="251"/>
      <c r="E395" s="252">
        <v>363896</v>
      </c>
      <c r="F395" s="252">
        <v>139604</v>
      </c>
      <c r="G395" s="252">
        <v>503500</v>
      </c>
      <c r="H395" s="252">
        <v>100512</v>
      </c>
      <c r="I395" s="252">
        <v>1</v>
      </c>
      <c r="J395" s="252">
        <v>3</v>
      </c>
      <c r="K395" s="252">
        <v>171</v>
      </c>
      <c r="L395" s="252">
        <v>175</v>
      </c>
      <c r="M395" s="253">
        <v>178.125</v>
      </c>
      <c r="N395" s="253">
        <v>12.180000305175781</v>
      </c>
      <c r="O395" s="253">
        <v>3.4000000953674316</v>
      </c>
      <c r="P395" s="253">
        <v>42.280000686645508</v>
      </c>
      <c r="Q395" s="253">
        <v>57.860001087188721</v>
      </c>
    </row>
    <row r="396" spans="1:17">
      <c r="A396" s="238"/>
      <c r="B396" s="238"/>
      <c r="C396" s="229"/>
      <c r="D396" s="229"/>
      <c r="E396" s="231"/>
      <c r="F396" s="231"/>
      <c r="G396" s="231"/>
      <c r="H396" s="231"/>
      <c r="I396" s="231"/>
      <c r="J396" s="231"/>
      <c r="K396" s="231"/>
      <c r="L396" s="231"/>
      <c r="M396" s="232"/>
      <c r="N396" s="232"/>
      <c r="O396" s="232"/>
      <c r="P396" s="232"/>
      <c r="Q396" s="232"/>
    </row>
    <row r="397" spans="1:17">
      <c r="A397" s="238"/>
      <c r="B397" s="238" t="s">
        <v>973</v>
      </c>
      <c r="C397" s="290" t="s">
        <v>337</v>
      </c>
      <c r="D397" s="290"/>
      <c r="E397" s="240"/>
      <c r="F397" s="240"/>
      <c r="G397" s="240"/>
      <c r="H397" s="240"/>
      <c r="I397" s="240"/>
      <c r="J397" s="240"/>
      <c r="K397" s="240"/>
      <c r="L397" s="240"/>
      <c r="M397" s="241"/>
      <c r="N397" s="241"/>
      <c r="O397" s="241"/>
      <c r="P397" s="241"/>
      <c r="Q397" s="241"/>
    </row>
    <row r="398" spans="1:17">
      <c r="A398" s="238"/>
      <c r="B398" s="238"/>
      <c r="C398" s="238"/>
      <c r="D398" s="242" t="s">
        <v>1236</v>
      </c>
      <c r="E398" s="244">
        <v>190829</v>
      </c>
      <c r="F398" s="244">
        <v>65698</v>
      </c>
      <c r="G398" s="244">
        <v>256527</v>
      </c>
      <c r="H398" s="244">
        <v>40336</v>
      </c>
      <c r="I398" s="244">
        <v>0</v>
      </c>
      <c r="J398" s="244">
        <v>6</v>
      </c>
      <c r="K398" s="244">
        <v>78</v>
      </c>
      <c r="L398" s="244">
        <v>84</v>
      </c>
      <c r="M398" s="245">
        <v>85.625</v>
      </c>
      <c r="N398" s="245">
        <v>8.8000001907348633</v>
      </c>
      <c r="O398" s="245">
        <v>9.8000001907348633</v>
      </c>
      <c r="P398" s="245">
        <v>11.079999923706055</v>
      </c>
      <c r="Q398" s="245">
        <v>29.680000305175781</v>
      </c>
    </row>
    <row r="399" spans="1:17">
      <c r="A399" s="238"/>
      <c r="B399" s="238"/>
      <c r="C399" s="251" t="s">
        <v>975</v>
      </c>
      <c r="D399" s="251"/>
      <c r="E399" s="252">
        <v>190829</v>
      </c>
      <c r="F399" s="252">
        <v>65698</v>
      </c>
      <c r="G399" s="252">
        <v>256527</v>
      </c>
      <c r="H399" s="252">
        <v>40336</v>
      </c>
      <c r="I399" s="252">
        <v>0</v>
      </c>
      <c r="J399" s="252">
        <v>6</v>
      </c>
      <c r="K399" s="252">
        <v>78</v>
      </c>
      <c r="L399" s="252">
        <v>84</v>
      </c>
      <c r="M399" s="253">
        <v>85.625</v>
      </c>
      <c r="N399" s="253">
        <v>8.8000001907348633</v>
      </c>
      <c r="O399" s="253">
        <v>9.8000001907348633</v>
      </c>
      <c r="P399" s="253">
        <v>11.079999923706055</v>
      </c>
      <c r="Q399" s="253">
        <v>29.680000305175781</v>
      </c>
    </row>
    <row r="400" spans="1:17">
      <c r="A400" s="238"/>
      <c r="B400" s="238"/>
      <c r="C400" s="229"/>
      <c r="D400" s="229"/>
      <c r="E400" s="231"/>
      <c r="F400" s="231"/>
      <c r="G400" s="231"/>
      <c r="H400" s="231"/>
      <c r="I400" s="231"/>
      <c r="J400" s="231"/>
      <c r="K400" s="231"/>
      <c r="L400" s="231"/>
      <c r="M400" s="232"/>
      <c r="N400" s="232"/>
      <c r="O400" s="232"/>
      <c r="P400" s="232"/>
      <c r="Q400" s="232"/>
    </row>
    <row r="401" spans="1:17">
      <c r="A401" s="238"/>
      <c r="B401" s="238" t="s">
        <v>976</v>
      </c>
      <c r="C401" s="290" t="s">
        <v>365</v>
      </c>
      <c r="D401" s="290"/>
      <c r="E401" s="240"/>
      <c r="F401" s="240"/>
      <c r="G401" s="240"/>
      <c r="H401" s="240"/>
      <c r="I401" s="240"/>
      <c r="J401" s="240"/>
      <c r="K401" s="240"/>
      <c r="L401" s="240"/>
      <c r="M401" s="241"/>
      <c r="N401" s="241"/>
      <c r="O401" s="241"/>
      <c r="P401" s="241"/>
      <c r="Q401" s="241"/>
    </row>
    <row r="402" spans="1:17">
      <c r="A402" s="238"/>
      <c r="B402" s="238"/>
      <c r="C402" s="238"/>
      <c r="D402" s="242" t="s">
        <v>1237</v>
      </c>
      <c r="E402" s="244">
        <v>75595</v>
      </c>
      <c r="F402" s="244">
        <v>675</v>
      </c>
      <c r="G402" s="244">
        <v>76270</v>
      </c>
      <c r="H402" s="244">
        <v>8246</v>
      </c>
      <c r="I402" s="244">
        <v>0</v>
      </c>
      <c r="J402" s="244">
        <v>7</v>
      </c>
      <c r="K402" s="244">
        <v>24</v>
      </c>
      <c r="L402" s="244">
        <v>31</v>
      </c>
      <c r="M402" s="245">
        <v>29.125</v>
      </c>
      <c r="N402" s="245">
        <v>2</v>
      </c>
      <c r="O402" s="245">
        <v>1</v>
      </c>
      <c r="P402" s="245">
        <v>8.1499996185302734</v>
      </c>
      <c r="Q402" s="245">
        <v>11.149999618530273</v>
      </c>
    </row>
    <row r="403" spans="1:17">
      <c r="A403" s="238"/>
      <c r="B403" s="238"/>
      <c r="C403" s="251" t="s">
        <v>978</v>
      </c>
      <c r="D403" s="251"/>
      <c r="E403" s="252">
        <v>75595</v>
      </c>
      <c r="F403" s="252">
        <v>675</v>
      </c>
      <c r="G403" s="252">
        <v>76270</v>
      </c>
      <c r="H403" s="252">
        <v>8246</v>
      </c>
      <c r="I403" s="252">
        <v>0</v>
      </c>
      <c r="J403" s="252">
        <v>7</v>
      </c>
      <c r="K403" s="252">
        <v>24</v>
      </c>
      <c r="L403" s="252">
        <v>31</v>
      </c>
      <c r="M403" s="253">
        <v>29.125</v>
      </c>
      <c r="N403" s="253">
        <v>2</v>
      </c>
      <c r="O403" s="253">
        <v>1</v>
      </c>
      <c r="P403" s="253">
        <v>8.1499996185302734</v>
      </c>
      <c r="Q403" s="253">
        <v>11.149999618530273</v>
      </c>
    </row>
    <row r="404" spans="1:17">
      <c r="A404" s="238"/>
      <c r="B404" s="238"/>
      <c r="C404" s="229"/>
      <c r="D404" s="229"/>
      <c r="E404" s="231"/>
      <c r="F404" s="231"/>
      <c r="G404" s="231"/>
      <c r="H404" s="231"/>
      <c r="I404" s="231"/>
      <c r="J404" s="231"/>
      <c r="K404" s="231"/>
      <c r="L404" s="231"/>
      <c r="M404" s="232"/>
      <c r="N404" s="232"/>
      <c r="O404" s="232"/>
      <c r="P404" s="232"/>
      <c r="Q404" s="232"/>
    </row>
    <row r="405" spans="1:17">
      <c r="A405" s="238"/>
      <c r="B405" s="238" t="s">
        <v>979</v>
      </c>
      <c r="C405" s="290" t="s">
        <v>360</v>
      </c>
      <c r="D405" s="290"/>
      <c r="E405" s="240"/>
      <c r="F405" s="240"/>
      <c r="G405" s="240"/>
      <c r="H405" s="240"/>
      <c r="I405" s="240"/>
      <c r="J405" s="240"/>
      <c r="K405" s="240"/>
      <c r="L405" s="240"/>
      <c r="M405" s="241"/>
      <c r="N405" s="241"/>
      <c r="O405" s="241"/>
      <c r="P405" s="241"/>
      <c r="Q405" s="241"/>
    </row>
    <row r="406" spans="1:17">
      <c r="A406" s="238"/>
      <c r="B406" s="238"/>
      <c r="C406" s="238"/>
      <c r="D406" s="242" t="s">
        <v>1238</v>
      </c>
      <c r="E406" s="244">
        <v>78049</v>
      </c>
      <c r="F406" s="244">
        <v>22040</v>
      </c>
      <c r="G406" s="244">
        <v>100089</v>
      </c>
      <c r="H406" s="244">
        <v>3998</v>
      </c>
      <c r="I406" s="244">
        <v>0</v>
      </c>
      <c r="J406" s="244">
        <v>0</v>
      </c>
      <c r="K406" s="244">
        <v>26</v>
      </c>
      <c r="L406" s="244">
        <v>26</v>
      </c>
      <c r="M406" s="245">
        <v>26</v>
      </c>
      <c r="N406" s="245">
        <v>5.0999999046325684</v>
      </c>
      <c r="O406" s="245">
        <v>0</v>
      </c>
      <c r="P406" s="245">
        <v>5.059999942779541</v>
      </c>
      <c r="Q406" s="245">
        <v>10.159999847412109</v>
      </c>
    </row>
    <row r="407" spans="1:17">
      <c r="A407" s="238"/>
      <c r="B407" s="238"/>
      <c r="C407" s="251" t="s">
        <v>981</v>
      </c>
      <c r="D407" s="251"/>
      <c r="E407" s="252">
        <v>78049</v>
      </c>
      <c r="F407" s="252">
        <v>22040</v>
      </c>
      <c r="G407" s="252">
        <v>100089</v>
      </c>
      <c r="H407" s="252">
        <v>3998</v>
      </c>
      <c r="I407" s="252">
        <v>0</v>
      </c>
      <c r="J407" s="252">
        <v>0</v>
      </c>
      <c r="K407" s="252">
        <v>26</v>
      </c>
      <c r="L407" s="252">
        <v>26</v>
      </c>
      <c r="M407" s="253">
        <v>26</v>
      </c>
      <c r="N407" s="253">
        <v>5.0999999046325684</v>
      </c>
      <c r="O407" s="253">
        <v>0</v>
      </c>
      <c r="P407" s="253">
        <v>5.059999942779541</v>
      </c>
      <c r="Q407" s="253">
        <v>10.159999847412109</v>
      </c>
    </row>
    <row r="408" spans="1:17">
      <c r="A408" s="238"/>
      <c r="B408" s="238"/>
      <c r="C408" s="229"/>
      <c r="D408" s="229"/>
      <c r="E408" s="231"/>
      <c r="F408" s="231"/>
      <c r="G408" s="231"/>
      <c r="H408" s="231"/>
      <c r="I408" s="231"/>
      <c r="J408" s="231"/>
      <c r="K408" s="231"/>
      <c r="L408" s="231"/>
      <c r="M408" s="232"/>
      <c r="N408" s="232"/>
      <c r="O408" s="232"/>
      <c r="P408" s="232"/>
      <c r="Q408" s="232"/>
    </row>
    <row r="409" spans="1:17">
      <c r="A409" s="238"/>
      <c r="B409" s="238" t="s">
        <v>982</v>
      </c>
      <c r="C409" s="290" t="s">
        <v>346</v>
      </c>
      <c r="D409" s="290"/>
      <c r="E409" s="240"/>
      <c r="F409" s="240"/>
      <c r="G409" s="240"/>
      <c r="H409" s="240"/>
      <c r="I409" s="240"/>
      <c r="J409" s="240"/>
      <c r="K409" s="240"/>
      <c r="L409" s="240"/>
      <c r="M409" s="241"/>
      <c r="N409" s="241"/>
      <c r="O409" s="241"/>
      <c r="P409" s="241"/>
      <c r="Q409" s="241"/>
    </row>
    <row r="410" spans="1:17">
      <c r="A410" s="238"/>
      <c r="B410" s="238"/>
      <c r="C410" s="238"/>
      <c r="D410" s="242" t="s">
        <v>1239</v>
      </c>
      <c r="E410" s="244">
        <v>83263</v>
      </c>
      <c r="F410" s="244">
        <v>19282</v>
      </c>
      <c r="G410" s="244">
        <v>102545</v>
      </c>
      <c r="H410" s="244">
        <v>9039</v>
      </c>
      <c r="I410" s="244">
        <v>0</v>
      </c>
      <c r="J410" s="244">
        <v>2</v>
      </c>
      <c r="K410" s="244">
        <v>25</v>
      </c>
      <c r="L410" s="244">
        <v>27</v>
      </c>
      <c r="M410" s="245">
        <v>26.625</v>
      </c>
      <c r="N410" s="245">
        <v>2.3599998950958252</v>
      </c>
      <c r="O410" s="245">
        <v>1.9500000476837158</v>
      </c>
      <c r="P410" s="245">
        <v>5.75</v>
      </c>
      <c r="Q410" s="245">
        <v>10.059999942779541</v>
      </c>
    </row>
    <row r="411" spans="1:17">
      <c r="A411" s="238"/>
      <c r="B411" s="238"/>
      <c r="C411" s="238"/>
      <c r="D411" s="238" t="s">
        <v>1240</v>
      </c>
      <c r="E411" s="240">
        <v>46431</v>
      </c>
      <c r="F411" s="240">
        <v>13664</v>
      </c>
      <c r="G411" s="240">
        <v>60095</v>
      </c>
      <c r="H411" s="240">
        <v>9596</v>
      </c>
      <c r="I411" s="240">
        <v>0</v>
      </c>
      <c r="J411" s="240">
        <v>0</v>
      </c>
      <c r="K411" s="240">
        <v>20</v>
      </c>
      <c r="L411" s="240">
        <v>20</v>
      </c>
      <c r="M411" s="241">
        <v>19.75</v>
      </c>
      <c r="N411" s="241">
        <v>2</v>
      </c>
      <c r="O411" s="241">
        <v>3.0999999046325684</v>
      </c>
      <c r="P411" s="241">
        <v>1.7999999523162842</v>
      </c>
      <c r="Q411" s="241">
        <v>6.8999998569488525</v>
      </c>
    </row>
    <row r="412" spans="1:17">
      <c r="A412" s="238"/>
      <c r="B412" s="238"/>
      <c r="C412" s="251" t="s">
        <v>985</v>
      </c>
      <c r="D412" s="251"/>
      <c r="E412" s="252">
        <v>129694</v>
      </c>
      <c r="F412" s="252">
        <v>32946</v>
      </c>
      <c r="G412" s="252">
        <v>162640</v>
      </c>
      <c r="H412" s="252">
        <v>18635</v>
      </c>
      <c r="I412" s="252">
        <v>0</v>
      </c>
      <c r="J412" s="252">
        <v>2</v>
      </c>
      <c r="K412" s="252">
        <v>45</v>
      </c>
      <c r="L412" s="252">
        <v>47</v>
      </c>
      <c r="M412" s="253">
        <v>46.375</v>
      </c>
      <c r="N412" s="253">
        <v>4.3599998950958252</v>
      </c>
      <c r="O412" s="253">
        <v>5.0499999523162842</v>
      </c>
      <c r="P412" s="253">
        <v>7.5499999523162842</v>
      </c>
      <c r="Q412" s="253">
        <v>16.959999799728394</v>
      </c>
    </row>
    <row r="413" spans="1:17">
      <c r="A413" s="238"/>
      <c r="B413" s="238"/>
      <c r="C413" s="229"/>
      <c r="D413" s="229"/>
      <c r="E413" s="231"/>
      <c r="F413" s="231"/>
      <c r="G413" s="231"/>
      <c r="H413" s="231"/>
      <c r="I413" s="231"/>
      <c r="J413" s="231"/>
      <c r="K413" s="231"/>
      <c r="L413" s="231"/>
      <c r="M413" s="232"/>
      <c r="N413" s="232"/>
      <c r="O413" s="232"/>
      <c r="P413" s="232"/>
      <c r="Q413" s="232"/>
    </row>
    <row r="414" spans="1:17">
      <c r="A414" s="238"/>
      <c r="B414" s="238" t="s">
        <v>986</v>
      </c>
      <c r="C414" s="290" t="s">
        <v>357</v>
      </c>
      <c r="D414" s="290"/>
      <c r="E414" s="240"/>
      <c r="F414" s="240"/>
      <c r="G414" s="240"/>
      <c r="H414" s="240"/>
      <c r="I414" s="240"/>
      <c r="J414" s="240"/>
      <c r="K414" s="240"/>
      <c r="L414" s="240"/>
      <c r="M414" s="241"/>
      <c r="N414" s="241"/>
      <c r="O414" s="241"/>
      <c r="P414" s="241"/>
      <c r="Q414" s="241"/>
    </row>
    <row r="415" spans="1:17">
      <c r="A415" s="238"/>
      <c r="B415" s="238"/>
      <c r="C415" s="238"/>
      <c r="D415" s="242" t="s">
        <v>1241</v>
      </c>
      <c r="E415" s="244">
        <v>92217</v>
      </c>
      <c r="F415" s="244">
        <v>38082</v>
      </c>
      <c r="G415" s="244">
        <v>130299</v>
      </c>
      <c r="H415" s="244">
        <v>16741</v>
      </c>
      <c r="I415" s="244">
        <v>0</v>
      </c>
      <c r="J415" s="244">
        <v>9</v>
      </c>
      <c r="K415" s="244">
        <v>30</v>
      </c>
      <c r="L415" s="244">
        <v>39</v>
      </c>
      <c r="M415" s="245">
        <v>36.75</v>
      </c>
      <c r="N415" s="245">
        <v>2.5999999046325684</v>
      </c>
      <c r="O415" s="245">
        <v>5.369999885559082</v>
      </c>
      <c r="P415" s="245">
        <v>6.5900001525878906</v>
      </c>
      <c r="Q415" s="245">
        <v>14.559999942779541</v>
      </c>
    </row>
    <row r="416" spans="1:17">
      <c r="A416" s="238"/>
      <c r="B416" s="238"/>
      <c r="C416" s="251" t="s">
        <v>988</v>
      </c>
      <c r="D416" s="251"/>
      <c r="E416" s="252">
        <v>92217</v>
      </c>
      <c r="F416" s="252">
        <v>38082</v>
      </c>
      <c r="G416" s="252">
        <v>130299</v>
      </c>
      <c r="H416" s="252">
        <v>16741</v>
      </c>
      <c r="I416" s="252">
        <v>0</v>
      </c>
      <c r="J416" s="252">
        <v>9</v>
      </c>
      <c r="K416" s="252">
        <v>30</v>
      </c>
      <c r="L416" s="252">
        <v>39</v>
      </c>
      <c r="M416" s="253">
        <v>36.75</v>
      </c>
      <c r="N416" s="253">
        <v>2.5999999046325684</v>
      </c>
      <c r="O416" s="253">
        <v>5.369999885559082</v>
      </c>
      <c r="P416" s="253">
        <v>6.5900001525878906</v>
      </c>
      <c r="Q416" s="253">
        <v>14.559999942779541</v>
      </c>
    </row>
    <row r="417" spans="1:17">
      <c r="A417" s="238"/>
      <c r="B417" s="238"/>
      <c r="C417" s="229"/>
      <c r="D417" s="229"/>
      <c r="E417" s="231"/>
      <c r="F417" s="231"/>
      <c r="G417" s="231"/>
      <c r="H417" s="231"/>
      <c r="I417" s="231"/>
      <c r="J417" s="231"/>
      <c r="K417" s="231"/>
      <c r="L417" s="231"/>
      <c r="M417" s="232"/>
      <c r="N417" s="232"/>
      <c r="O417" s="232"/>
      <c r="P417" s="232"/>
      <c r="Q417" s="232"/>
    </row>
    <row r="418" spans="1:17">
      <c r="A418" s="251" t="s">
        <v>989</v>
      </c>
      <c r="B418" s="251"/>
      <c r="C418" s="251"/>
      <c r="D418" s="251"/>
      <c r="E418" s="252">
        <v>2992958</v>
      </c>
      <c r="F418" s="252">
        <v>846217</v>
      </c>
      <c r="G418" s="252">
        <v>3839175</v>
      </c>
      <c r="H418" s="252">
        <v>567766</v>
      </c>
      <c r="I418" s="252">
        <v>17</v>
      </c>
      <c r="J418" s="252">
        <v>73</v>
      </c>
      <c r="K418" s="252">
        <v>1373</v>
      </c>
      <c r="L418" s="252">
        <v>1463</v>
      </c>
      <c r="M418" s="253">
        <v>1467.625</v>
      </c>
      <c r="N418" s="253">
        <v>103.82000076770782</v>
      </c>
      <c r="O418" s="253">
        <v>98.480000257492065</v>
      </c>
      <c r="P418" s="253">
        <v>258.13000106811523</v>
      </c>
      <c r="Q418" s="253">
        <v>460.43000209331512</v>
      </c>
    </row>
    <row r="419" spans="1:17">
      <c r="A419" s="229"/>
      <c r="B419" s="229"/>
      <c r="C419" s="229"/>
      <c r="D419" s="229"/>
      <c r="E419" s="231"/>
      <c r="F419" s="231"/>
      <c r="G419" s="231"/>
      <c r="H419" s="231"/>
      <c r="I419" s="231"/>
      <c r="J419" s="231"/>
      <c r="K419" s="231"/>
      <c r="L419" s="231"/>
      <c r="M419" s="232"/>
      <c r="N419" s="232"/>
      <c r="O419" s="232"/>
      <c r="P419" s="232"/>
      <c r="Q419" s="232"/>
    </row>
    <row r="420" spans="1:17">
      <c r="A420" s="293" t="s">
        <v>165</v>
      </c>
      <c r="B420" s="251"/>
      <c r="C420" s="251"/>
      <c r="D420" s="251"/>
      <c r="E420" s="252">
        <v>31687655</v>
      </c>
      <c r="F420" s="252">
        <v>8874288</v>
      </c>
      <c r="G420" s="252">
        <v>40561943</v>
      </c>
      <c r="H420" s="252">
        <v>5549000</v>
      </c>
      <c r="I420" s="252">
        <v>97</v>
      </c>
      <c r="J420" s="252">
        <v>548</v>
      </c>
      <c r="K420" s="252">
        <v>14939</v>
      </c>
      <c r="L420" s="252">
        <v>15584</v>
      </c>
      <c r="M420" s="253">
        <v>15880.25</v>
      </c>
      <c r="N420" s="253">
        <v>1274.4600018262863</v>
      </c>
      <c r="O420" s="253">
        <v>750.00999818742275</v>
      </c>
      <c r="P420" s="253">
        <v>2541.8500030040741</v>
      </c>
      <c r="Q420" s="253">
        <v>4566.3200030177832</v>
      </c>
    </row>
    <row r="421" spans="1:17">
      <c r="A421" s="129"/>
      <c r="B421" s="251"/>
      <c r="C421" s="251"/>
      <c r="D421" s="251"/>
      <c r="E421" s="252"/>
      <c r="F421" s="252"/>
      <c r="G421" s="252"/>
      <c r="H421" s="252"/>
      <c r="I421" s="252"/>
      <c r="J421" s="252"/>
      <c r="K421" s="252"/>
      <c r="L421" s="252"/>
      <c r="M421" s="253"/>
      <c r="N421" s="253"/>
      <c r="O421" s="253"/>
      <c r="P421" s="253"/>
      <c r="Q421" s="253"/>
    </row>
    <row r="422" spans="1:17">
      <c r="A422" s="123" t="s">
        <v>1242</v>
      </c>
      <c r="B422" s="129"/>
      <c r="C422" s="129"/>
      <c r="D422" s="129"/>
      <c r="E422" s="122"/>
      <c r="F422" s="122"/>
      <c r="G422" s="122"/>
      <c r="H422" s="122"/>
      <c r="I422" s="122"/>
      <c r="J422" s="122"/>
      <c r="K422" s="122"/>
      <c r="L422" s="122"/>
      <c r="M422" s="218"/>
      <c r="N422" s="218"/>
      <c r="O422" s="218"/>
      <c r="P422" s="218"/>
      <c r="Q422" s="218"/>
    </row>
    <row r="423" spans="1:17">
      <c r="A423" s="289" t="s">
        <v>691</v>
      </c>
      <c r="B423" s="289"/>
      <c r="C423" s="289"/>
      <c r="D423" s="289"/>
      <c r="E423" s="123"/>
      <c r="F423" s="123"/>
      <c r="G423" s="123"/>
      <c r="H423" s="123"/>
      <c r="I423" s="123"/>
      <c r="J423" s="123"/>
      <c r="K423" s="123"/>
      <c r="L423" s="123"/>
      <c r="M423" s="219"/>
      <c r="N423" s="219"/>
      <c r="O423" s="219"/>
      <c r="P423" s="219"/>
      <c r="Q423" s="219"/>
    </row>
    <row r="424" spans="1:17">
      <c r="A424" s="238"/>
      <c r="B424" s="238" t="s">
        <v>488</v>
      </c>
      <c r="C424" s="290" t="s">
        <v>315</v>
      </c>
      <c r="D424" s="290"/>
      <c r="E424" s="240"/>
      <c r="F424" s="240"/>
      <c r="G424" s="240"/>
      <c r="H424" s="240"/>
      <c r="I424" s="240"/>
      <c r="J424" s="240"/>
      <c r="K424" s="240"/>
      <c r="L424" s="240"/>
      <c r="M424" s="241"/>
      <c r="N424" s="241"/>
      <c r="O424" s="241"/>
      <c r="P424" s="241"/>
      <c r="Q424" s="241"/>
    </row>
    <row r="425" spans="1:17">
      <c r="A425" s="238"/>
      <c r="B425" s="238"/>
      <c r="C425" s="238"/>
      <c r="D425" s="242" t="s">
        <v>1243</v>
      </c>
      <c r="E425" s="244"/>
      <c r="F425" s="244"/>
      <c r="G425" s="244"/>
      <c r="H425" s="244"/>
      <c r="I425" s="244">
        <v>0</v>
      </c>
      <c r="J425" s="244">
        <v>1</v>
      </c>
      <c r="K425" s="244">
        <v>33</v>
      </c>
      <c r="L425" s="244">
        <v>34</v>
      </c>
      <c r="M425" s="245">
        <v>33.375</v>
      </c>
      <c r="N425" s="245">
        <v>1</v>
      </c>
      <c r="O425" s="245">
        <v>2</v>
      </c>
      <c r="P425" s="245">
        <v>6.1999998092651367</v>
      </c>
      <c r="Q425" s="245">
        <v>9.1999998092651367</v>
      </c>
    </row>
    <row r="426" spans="1:17">
      <c r="A426" s="238"/>
      <c r="B426" s="238"/>
      <c r="C426" s="238"/>
      <c r="D426" s="238" t="s">
        <v>1244</v>
      </c>
      <c r="E426" s="240"/>
      <c r="F426" s="240"/>
      <c r="G426" s="240"/>
      <c r="H426" s="240"/>
      <c r="I426" s="240">
        <v>0</v>
      </c>
      <c r="J426" s="240">
        <v>1</v>
      </c>
      <c r="K426" s="240">
        <v>74</v>
      </c>
      <c r="L426" s="240">
        <v>75</v>
      </c>
      <c r="M426" s="241">
        <v>76.75</v>
      </c>
      <c r="N426" s="241">
        <v>4.4000000953674316</v>
      </c>
      <c r="O426" s="241">
        <v>4.4000000953674316</v>
      </c>
      <c r="P426" s="241">
        <v>9.8500003814697266</v>
      </c>
      <c r="Q426" s="241">
        <v>18.65000057220459</v>
      </c>
    </row>
    <row r="427" spans="1:17">
      <c r="A427" s="238"/>
      <c r="B427" s="238"/>
      <c r="C427" s="238"/>
      <c r="D427" s="242" t="s">
        <v>1245</v>
      </c>
      <c r="E427" s="244"/>
      <c r="F427" s="244"/>
      <c r="G427" s="244"/>
      <c r="H427" s="244"/>
      <c r="I427" s="244">
        <v>0</v>
      </c>
      <c r="J427" s="244">
        <v>0</v>
      </c>
      <c r="K427" s="244">
        <v>106</v>
      </c>
      <c r="L427" s="244">
        <v>106</v>
      </c>
      <c r="M427" s="245">
        <v>107.25</v>
      </c>
      <c r="N427" s="245">
        <v>5</v>
      </c>
      <c r="O427" s="245">
        <v>13.130000114440918</v>
      </c>
      <c r="P427" s="245">
        <v>10.890000343322754</v>
      </c>
      <c r="Q427" s="245">
        <v>29.020000457763672</v>
      </c>
    </row>
    <row r="428" spans="1:17">
      <c r="A428" s="238"/>
      <c r="B428" s="238"/>
      <c r="C428" s="238"/>
      <c r="D428" s="238" t="s">
        <v>1246</v>
      </c>
      <c r="E428" s="240"/>
      <c r="F428" s="240"/>
      <c r="G428" s="240"/>
      <c r="H428" s="240"/>
      <c r="I428" s="240">
        <v>0</v>
      </c>
      <c r="J428" s="240">
        <v>9</v>
      </c>
      <c r="K428" s="240">
        <v>43</v>
      </c>
      <c r="L428" s="240">
        <v>52</v>
      </c>
      <c r="M428" s="241">
        <v>50.25</v>
      </c>
      <c r="N428" s="241">
        <v>4.8499999046325684</v>
      </c>
      <c r="O428" s="241">
        <v>2.5299999713897705</v>
      </c>
      <c r="P428" s="241">
        <v>9.5799999237060547</v>
      </c>
      <c r="Q428" s="241">
        <v>16.959999799728394</v>
      </c>
    </row>
    <row r="429" spans="1:17">
      <c r="A429" s="238"/>
      <c r="B429" s="238"/>
      <c r="C429" s="238"/>
      <c r="D429" s="242" t="s">
        <v>1247</v>
      </c>
      <c r="E429" s="244"/>
      <c r="F429" s="244"/>
      <c r="G429" s="244"/>
      <c r="H429" s="244"/>
      <c r="I429" s="244">
        <v>0</v>
      </c>
      <c r="J429" s="244">
        <v>1</v>
      </c>
      <c r="K429" s="244">
        <v>23</v>
      </c>
      <c r="L429" s="244">
        <v>24</v>
      </c>
      <c r="M429" s="245">
        <v>23.625</v>
      </c>
      <c r="N429" s="245">
        <v>1</v>
      </c>
      <c r="O429" s="245">
        <v>1.2000000476837158</v>
      </c>
      <c r="P429" s="245">
        <v>1.2000000476837158</v>
      </c>
      <c r="Q429" s="245">
        <v>3.4000000953674316</v>
      </c>
    </row>
    <row r="430" spans="1:17">
      <c r="A430" s="238"/>
      <c r="B430" s="238"/>
      <c r="C430" s="238"/>
      <c r="D430" s="238" t="s">
        <v>1248</v>
      </c>
      <c r="E430" s="240"/>
      <c r="F430" s="240"/>
      <c r="G430" s="240"/>
      <c r="H430" s="240"/>
      <c r="I430" s="240">
        <v>0</v>
      </c>
      <c r="J430" s="240">
        <v>0</v>
      </c>
      <c r="K430" s="240">
        <v>141</v>
      </c>
      <c r="L430" s="240">
        <v>141</v>
      </c>
      <c r="M430" s="241">
        <v>147.875</v>
      </c>
      <c r="N430" s="241">
        <v>1</v>
      </c>
      <c r="O430" s="241">
        <v>7.6399998664855957</v>
      </c>
      <c r="P430" s="241">
        <v>29.479999542236328</v>
      </c>
      <c r="Q430" s="241">
        <v>38.119999408721924</v>
      </c>
    </row>
    <row r="431" spans="1:17">
      <c r="A431" s="238"/>
      <c r="B431" s="238"/>
      <c r="C431" s="238"/>
      <c r="D431" s="242" t="s">
        <v>1249</v>
      </c>
      <c r="E431" s="244"/>
      <c r="F431" s="244"/>
      <c r="G431" s="244"/>
      <c r="H431" s="244"/>
      <c r="I431" s="244">
        <v>0</v>
      </c>
      <c r="J431" s="244">
        <v>0</v>
      </c>
      <c r="K431" s="244">
        <v>76</v>
      </c>
      <c r="L431" s="244">
        <v>76</v>
      </c>
      <c r="M431" s="245">
        <v>76</v>
      </c>
      <c r="N431" s="245">
        <v>1</v>
      </c>
      <c r="O431" s="245">
        <v>6.0799999237060547</v>
      </c>
      <c r="P431" s="245">
        <v>5.5999999046325684</v>
      </c>
      <c r="Q431" s="245">
        <v>12.679999828338623</v>
      </c>
    </row>
    <row r="432" spans="1:17">
      <c r="A432" s="238"/>
      <c r="B432" s="238"/>
      <c r="C432" s="238"/>
      <c r="D432" s="238" t="s">
        <v>1250</v>
      </c>
      <c r="E432" s="240"/>
      <c r="F432" s="240"/>
      <c r="G432" s="240"/>
      <c r="H432" s="240"/>
      <c r="I432" s="240">
        <v>0</v>
      </c>
      <c r="J432" s="240">
        <v>0</v>
      </c>
      <c r="K432" s="240">
        <v>20</v>
      </c>
      <c r="L432" s="240">
        <v>20</v>
      </c>
      <c r="M432" s="241">
        <v>20.25</v>
      </c>
      <c r="N432" s="241">
        <v>1</v>
      </c>
      <c r="O432" s="241">
        <v>1.1000000238418579</v>
      </c>
      <c r="P432" s="241">
        <v>1.2999999523162842</v>
      </c>
      <c r="Q432" s="241">
        <v>3.3999999761581421</v>
      </c>
    </row>
    <row r="433" spans="1:17">
      <c r="A433" s="238"/>
      <c r="B433" s="238"/>
      <c r="C433" s="238"/>
      <c r="D433" s="242" t="s">
        <v>1251</v>
      </c>
      <c r="E433" s="244"/>
      <c r="F433" s="244"/>
      <c r="G433" s="244"/>
      <c r="H433" s="244"/>
      <c r="I433" s="244">
        <v>0</v>
      </c>
      <c r="J433" s="244">
        <v>0</v>
      </c>
      <c r="K433" s="244">
        <v>106</v>
      </c>
      <c r="L433" s="244">
        <v>106</v>
      </c>
      <c r="M433" s="245">
        <v>106</v>
      </c>
      <c r="N433" s="245">
        <v>6.5</v>
      </c>
      <c r="O433" s="245">
        <v>3.880000114440918</v>
      </c>
      <c r="P433" s="245">
        <v>12.260000228881836</v>
      </c>
      <c r="Q433" s="245">
        <v>22.640000343322754</v>
      </c>
    </row>
    <row r="434" spans="1:17">
      <c r="A434" s="238"/>
      <c r="B434" s="238"/>
      <c r="C434" s="238"/>
      <c r="D434" s="238" t="s">
        <v>1252</v>
      </c>
      <c r="E434" s="240"/>
      <c r="F434" s="240"/>
      <c r="G434" s="240"/>
      <c r="H434" s="240"/>
      <c r="I434" s="240">
        <v>1</v>
      </c>
      <c r="J434" s="240">
        <v>0</v>
      </c>
      <c r="K434" s="240">
        <v>62</v>
      </c>
      <c r="L434" s="240">
        <v>63</v>
      </c>
      <c r="M434" s="241">
        <v>62.5</v>
      </c>
      <c r="N434" s="241">
        <v>3</v>
      </c>
      <c r="O434" s="241">
        <v>3</v>
      </c>
      <c r="P434" s="241">
        <v>11.880000114440918</v>
      </c>
      <c r="Q434" s="241">
        <v>17.880000114440918</v>
      </c>
    </row>
    <row r="435" spans="1:17">
      <c r="A435" s="238"/>
      <c r="B435" s="238"/>
      <c r="C435" s="238"/>
      <c r="D435" s="242" t="s">
        <v>1253</v>
      </c>
      <c r="E435" s="244"/>
      <c r="F435" s="244"/>
      <c r="G435" s="244"/>
      <c r="H435" s="244"/>
      <c r="I435" s="244">
        <v>0</v>
      </c>
      <c r="J435" s="244">
        <v>0</v>
      </c>
      <c r="K435" s="244">
        <v>40</v>
      </c>
      <c r="L435" s="244">
        <v>40</v>
      </c>
      <c r="M435" s="245">
        <v>40</v>
      </c>
      <c r="N435" s="245">
        <v>1.2000000476837158</v>
      </c>
      <c r="O435" s="245">
        <v>1</v>
      </c>
      <c r="P435" s="245">
        <v>10.079999923706055</v>
      </c>
      <c r="Q435" s="245">
        <v>12.279999971389771</v>
      </c>
    </row>
    <row r="436" spans="1:17">
      <c r="A436" s="238"/>
      <c r="B436" s="238"/>
      <c r="C436" s="238"/>
      <c r="D436" s="238" t="s">
        <v>1254</v>
      </c>
      <c r="E436" s="240"/>
      <c r="F436" s="240"/>
      <c r="G436" s="240"/>
      <c r="H436" s="240"/>
      <c r="I436" s="240">
        <v>0</v>
      </c>
      <c r="J436" s="240">
        <v>1</v>
      </c>
      <c r="K436" s="240">
        <v>109</v>
      </c>
      <c r="L436" s="240">
        <v>110</v>
      </c>
      <c r="M436" s="241">
        <v>112.375</v>
      </c>
      <c r="N436" s="241">
        <v>3</v>
      </c>
      <c r="O436" s="241">
        <v>13.199999809265137</v>
      </c>
      <c r="P436" s="241">
        <v>15.640000343322754</v>
      </c>
      <c r="Q436" s="241">
        <v>31.840000152587891</v>
      </c>
    </row>
    <row r="437" spans="1:17">
      <c r="A437" s="238"/>
      <c r="B437" s="238"/>
      <c r="C437" s="238"/>
      <c r="D437" s="242" t="s">
        <v>1255</v>
      </c>
      <c r="E437" s="244"/>
      <c r="F437" s="244"/>
      <c r="G437" s="244"/>
      <c r="H437" s="244"/>
      <c r="I437" s="244">
        <v>0</v>
      </c>
      <c r="J437" s="244">
        <v>0</v>
      </c>
      <c r="K437" s="244">
        <v>73</v>
      </c>
      <c r="L437" s="244">
        <v>73</v>
      </c>
      <c r="M437" s="245">
        <v>77.875</v>
      </c>
      <c r="N437" s="245">
        <v>3.5999999046325684</v>
      </c>
      <c r="O437" s="245">
        <v>3</v>
      </c>
      <c r="P437" s="245">
        <v>13.100000381469727</v>
      </c>
      <c r="Q437" s="245">
        <v>19.700000286102295</v>
      </c>
    </row>
    <row r="438" spans="1:17">
      <c r="A438" s="238"/>
      <c r="B438" s="238"/>
      <c r="C438" s="238"/>
      <c r="D438" s="238" t="s">
        <v>1256</v>
      </c>
      <c r="E438" s="240"/>
      <c r="F438" s="240"/>
      <c r="G438" s="240"/>
      <c r="H438" s="240"/>
      <c r="I438" s="240">
        <v>0</v>
      </c>
      <c r="J438" s="240">
        <v>0</v>
      </c>
      <c r="K438" s="240">
        <v>50</v>
      </c>
      <c r="L438" s="240">
        <v>50</v>
      </c>
      <c r="M438" s="241">
        <v>52.5</v>
      </c>
      <c r="N438" s="241">
        <v>2</v>
      </c>
      <c r="O438" s="241">
        <v>5</v>
      </c>
      <c r="P438" s="241">
        <v>7.5999999046325684</v>
      </c>
      <c r="Q438" s="241">
        <v>14.599999904632568</v>
      </c>
    </row>
    <row r="439" spans="1:17">
      <c r="A439" s="238"/>
      <c r="B439" s="238"/>
      <c r="C439" s="238"/>
      <c r="D439" s="242" t="s">
        <v>1257</v>
      </c>
      <c r="E439" s="244"/>
      <c r="F439" s="244"/>
      <c r="G439" s="244"/>
      <c r="H439" s="244"/>
      <c r="I439" s="244">
        <v>0</v>
      </c>
      <c r="J439" s="244">
        <v>0</v>
      </c>
      <c r="K439" s="244">
        <v>51</v>
      </c>
      <c r="L439" s="244">
        <v>51</v>
      </c>
      <c r="M439" s="245">
        <v>51</v>
      </c>
      <c r="N439" s="245">
        <v>1</v>
      </c>
      <c r="O439" s="245">
        <v>4.5300002098083496</v>
      </c>
      <c r="P439" s="245">
        <v>10.399999618530273</v>
      </c>
      <c r="Q439" s="245">
        <v>15.929999828338623</v>
      </c>
    </row>
    <row r="440" spans="1:17">
      <c r="A440" s="238"/>
      <c r="B440" s="238"/>
      <c r="C440" s="238"/>
      <c r="D440" s="238" t="s">
        <v>1258</v>
      </c>
      <c r="E440" s="240"/>
      <c r="F440" s="240"/>
      <c r="G440" s="240"/>
      <c r="H440" s="240"/>
      <c r="I440" s="240">
        <v>0</v>
      </c>
      <c r="J440" s="240">
        <v>0</v>
      </c>
      <c r="K440" s="240">
        <v>33</v>
      </c>
      <c r="L440" s="240">
        <v>33</v>
      </c>
      <c r="M440" s="241">
        <v>33.625</v>
      </c>
      <c r="N440" s="241">
        <v>0.30000001192092896</v>
      </c>
      <c r="O440" s="241">
        <v>3.4000000953674316</v>
      </c>
      <c r="P440" s="241">
        <v>5.5</v>
      </c>
      <c r="Q440" s="241">
        <v>9.2000001072883606</v>
      </c>
    </row>
    <row r="441" spans="1:17">
      <c r="A441" s="238"/>
      <c r="B441" s="238"/>
      <c r="C441" s="238"/>
      <c r="D441" s="242" t="s">
        <v>1259</v>
      </c>
      <c r="E441" s="244"/>
      <c r="F441" s="244"/>
      <c r="G441" s="244"/>
      <c r="H441" s="244"/>
      <c r="I441" s="244">
        <v>0</v>
      </c>
      <c r="J441" s="244">
        <v>0</v>
      </c>
      <c r="K441" s="244">
        <v>84</v>
      </c>
      <c r="L441" s="244">
        <v>84</v>
      </c>
      <c r="M441" s="245">
        <v>88.125</v>
      </c>
      <c r="N441" s="245">
        <v>4.4200000762939453</v>
      </c>
      <c r="O441" s="245">
        <v>4.0199999809265137</v>
      </c>
      <c r="P441" s="245">
        <v>17.540000915527344</v>
      </c>
      <c r="Q441" s="245">
        <v>25.980000972747803</v>
      </c>
    </row>
    <row r="442" spans="1:17">
      <c r="A442" s="238"/>
      <c r="B442" s="238"/>
      <c r="C442" s="238"/>
      <c r="D442" s="238" t="s">
        <v>1260</v>
      </c>
      <c r="E442" s="240"/>
      <c r="F442" s="240"/>
      <c r="G442" s="240"/>
      <c r="H442" s="240"/>
      <c r="I442" s="240">
        <v>0</v>
      </c>
      <c r="J442" s="240">
        <v>0</v>
      </c>
      <c r="K442" s="240">
        <v>79</v>
      </c>
      <c r="L442" s="240">
        <v>79</v>
      </c>
      <c r="M442" s="241">
        <v>79</v>
      </c>
      <c r="N442" s="241">
        <v>4</v>
      </c>
      <c r="O442" s="241">
        <v>3.5999999046325684</v>
      </c>
      <c r="P442" s="241">
        <v>14.979999542236328</v>
      </c>
      <c r="Q442" s="241">
        <v>22.579999446868896</v>
      </c>
    </row>
    <row r="443" spans="1:17">
      <c r="A443" s="238"/>
      <c r="B443" s="238"/>
      <c r="C443" s="251" t="s">
        <v>733</v>
      </c>
      <c r="D443" s="251"/>
      <c r="E443" s="252"/>
      <c r="F443" s="252"/>
      <c r="G443" s="252"/>
      <c r="H443" s="252"/>
      <c r="I443" s="252">
        <v>1</v>
      </c>
      <c r="J443" s="252">
        <v>13</v>
      </c>
      <c r="K443" s="252">
        <v>1203</v>
      </c>
      <c r="L443" s="252">
        <v>1217</v>
      </c>
      <c r="M443" s="253">
        <v>1238.375</v>
      </c>
      <c r="N443" s="253">
        <v>48.270000040531158</v>
      </c>
      <c r="O443" s="253">
        <v>82.710000157356262</v>
      </c>
      <c r="P443" s="253">
        <v>193.08000087738037</v>
      </c>
      <c r="Q443" s="253">
        <v>324.06000107526779</v>
      </c>
    </row>
    <row r="444" spans="1:17">
      <c r="A444" s="238"/>
      <c r="B444" s="238"/>
      <c r="C444" s="229"/>
      <c r="D444" s="229"/>
      <c r="E444" s="231"/>
      <c r="F444" s="231"/>
      <c r="G444" s="231"/>
      <c r="H444" s="231"/>
      <c r="I444" s="231"/>
      <c r="J444" s="231"/>
      <c r="K444" s="231"/>
      <c r="L444" s="231"/>
      <c r="M444" s="232"/>
      <c r="N444" s="232"/>
      <c r="O444" s="232"/>
      <c r="P444" s="232"/>
      <c r="Q444" s="232"/>
    </row>
    <row r="445" spans="1:17">
      <c r="A445" s="238"/>
      <c r="B445" s="238" t="s">
        <v>734</v>
      </c>
      <c r="C445" s="290" t="s">
        <v>316</v>
      </c>
      <c r="D445" s="290"/>
      <c r="E445" s="240"/>
      <c r="F445" s="240"/>
      <c r="G445" s="240"/>
      <c r="H445" s="240"/>
      <c r="I445" s="240"/>
      <c r="J445" s="240"/>
      <c r="K445" s="240"/>
      <c r="L445" s="240"/>
      <c r="M445" s="241"/>
      <c r="N445" s="241"/>
      <c r="O445" s="241"/>
      <c r="P445" s="241"/>
      <c r="Q445" s="241"/>
    </row>
    <row r="446" spans="1:17">
      <c r="A446" s="238"/>
      <c r="B446" s="238"/>
      <c r="C446" s="238"/>
      <c r="D446" s="242" t="s">
        <v>1261</v>
      </c>
      <c r="E446" s="244"/>
      <c r="F446" s="244"/>
      <c r="G446" s="244"/>
      <c r="H446" s="244"/>
      <c r="I446" s="244">
        <v>1</v>
      </c>
      <c r="J446" s="244">
        <v>2</v>
      </c>
      <c r="K446" s="244">
        <v>110</v>
      </c>
      <c r="L446" s="244">
        <v>113</v>
      </c>
      <c r="M446" s="245">
        <v>113.75</v>
      </c>
      <c r="N446" s="245">
        <v>12.100000381469727</v>
      </c>
      <c r="O446" s="245">
        <v>5</v>
      </c>
      <c r="P446" s="245">
        <v>11.899999618530273</v>
      </c>
      <c r="Q446" s="245">
        <v>29</v>
      </c>
    </row>
    <row r="447" spans="1:17">
      <c r="A447" s="238"/>
      <c r="B447" s="238"/>
      <c r="C447" s="238"/>
      <c r="D447" s="238" t="s">
        <v>1262</v>
      </c>
      <c r="E447" s="240"/>
      <c r="F447" s="240"/>
      <c r="G447" s="240"/>
      <c r="H447" s="240"/>
      <c r="I447" s="240">
        <v>0</v>
      </c>
      <c r="J447" s="240">
        <v>6</v>
      </c>
      <c r="K447" s="240">
        <v>100</v>
      </c>
      <c r="L447" s="240">
        <v>106</v>
      </c>
      <c r="M447" s="241">
        <v>106.125</v>
      </c>
      <c r="N447" s="241">
        <v>3.690000057220459</v>
      </c>
      <c r="O447" s="241">
        <v>1</v>
      </c>
      <c r="P447" s="241">
        <v>24.979999542236328</v>
      </c>
      <c r="Q447" s="241">
        <v>29.669999599456787</v>
      </c>
    </row>
    <row r="448" spans="1:17">
      <c r="A448" s="238"/>
      <c r="B448" s="238"/>
      <c r="C448" s="238"/>
      <c r="D448" s="242" t="s">
        <v>1263</v>
      </c>
      <c r="E448" s="244"/>
      <c r="F448" s="244"/>
      <c r="G448" s="244"/>
      <c r="H448" s="244"/>
      <c r="I448" s="244">
        <v>0</v>
      </c>
      <c r="J448" s="244">
        <v>0</v>
      </c>
      <c r="K448" s="244">
        <v>26</v>
      </c>
      <c r="L448" s="244">
        <v>26</v>
      </c>
      <c r="M448" s="245">
        <v>27.75</v>
      </c>
      <c r="N448" s="245">
        <v>2</v>
      </c>
      <c r="O448" s="245">
        <v>0</v>
      </c>
      <c r="P448" s="245">
        <v>4.5</v>
      </c>
      <c r="Q448" s="245">
        <v>6.5</v>
      </c>
    </row>
    <row r="449" spans="1:17">
      <c r="A449" s="238"/>
      <c r="B449" s="238"/>
      <c r="C449" s="238"/>
      <c r="D449" s="238" t="s">
        <v>1264</v>
      </c>
      <c r="E449" s="240"/>
      <c r="F449" s="240"/>
      <c r="G449" s="240"/>
      <c r="H449" s="240"/>
      <c r="I449" s="240">
        <v>0</v>
      </c>
      <c r="J449" s="240">
        <v>0</v>
      </c>
      <c r="K449" s="240">
        <v>22</v>
      </c>
      <c r="L449" s="240">
        <v>22</v>
      </c>
      <c r="M449" s="241">
        <v>19.375</v>
      </c>
      <c r="N449" s="241">
        <v>1</v>
      </c>
      <c r="O449" s="241">
        <v>1</v>
      </c>
      <c r="P449" s="241">
        <v>2</v>
      </c>
      <c r="Q449" s="241">
        <v>4</v>
      </c>
    </row>
    <row r="450" spans="1:17">
      <c r="A450" s="238"/>
      <c r="B450" s="238"/>
      <c r="C450" s="251" t="s">
        <v>744</v>
      </c>
      <c r="D450" s="251"/>
      <c r="E450" s="252"/>
      <c r="F450" s="252"/>
      <c r="G450" s="252"/>
      <c r="H450" s="252"/>
      <c r="I450" s="252">
        <v>1</v>
      </c>
      <c r="J450" s="252">
        <v>8</v>
      </c>
      <c r="K450" s="252">
        <v>258</v>
      </c>
      <c r="L450" s="252">
        <v>267</v>
      </c>
      <c r="M450" s="253">
        <v>267</v>
      </c>
      <c r="N450" s="253">
        <v>18.790000438690186</v>
      </c>
      <c r="O450" s="253">
        <v>7</v>
      </c>
      <c r="P450" s="253">
        <v>43.379999160766602</v>
      </c>
      <c r="Q450" s="253">
        <v>69.169999599456787</v>
      </c>
    </row>
    <row r="451" spans="1:17">
      <c r="A451" s="238"/>
      <c r="B451" s="238"/>
      <c r="C451" s="229"/>
      <c r="D451" s="229"/>
      <c r="E451" s="231"/>
      <c r="F451" s="231"/>
      <c r="G451" s="231"/>
      <c r="H451" s="231"/>
      <c r="I451" s="231"/>
      <c r="J451" s="231"/>
      <c r="K451" s="231"/>
      <c r="L451" s="231"/>
      <c r="M451" s="232"/>
      <c r="N451" s="232"/>
      <c r="O451" s="232"/>
      <c r="P451" s="232"/>
      <c r="Q451" s="232"/>
    </row>
    <row r="452" spans="1:17">
      <c r="A452" s="238"/>
      <c r="B452" s="238" t="s">
        <v>748</v>
      </c>
      <c r="C452" s="290" t="s">
        <v>320</v>
      </c>
      <c r="D452" s="290"/>
      <c r="E452" s="240"/>
      <c r="F452" s="240"/>
      <c r="G452" s="240"/>
      <c r="H452" s="240"/>
      <c r="I452" s="240"/>
      <c r="J452" s="240"/>
      <c r="K452" s="240"/>
      <c r="L452" s="240"/>
      <c r="M452" s="241"/>
      <c r="N452" s="241"/>
      <c r="O452" s="241"/>
      <c r="P452" s="241"/>
      <c r="Q452" s="241"/>
    </row>
    <row r="453" spans="1:17">
      <c r="A453" s="238"/>
      <c r="B453" s="238"/>
      <c r="C453" s="238"/>
      <c r="D453" s="242" t="s">
        <v>1265</v>
      </c>
      <c r="E453" s="244"/>
      <c r="F453" s="244"/>
      <c r="G453" s="244"/>
      <c r="H453" s="244"/>
      <c r="I453" s="244">
        <v>0</v>
      </c>
      <c r="J453" s="244">
        <v>1</v>
      </c>
      <c r="K453" s="244">
        <v>20</v>
      </c>
      <c r="L453" s="244">
        <v>21</v>
      </c>
      <c r="M453" s="245">
        <v>21.125</v>
      </c>
      <c r="N453" s="245">
        <v>2.2000000476837158</v>
      </c>
      <c r="O453" s="245">
        <v>0</v>
      </c>
      <c r="P453" s="245">
        <v>2.6099998950958252</v>
      </c>
      <c r="Q453" s="245">
        <v>4.809999942779541</v>
      </c>
    </row>
    <row r="454" spans="1:17">
      <c r="A454" s="238"/>
      <c r="B454" s="238"/>
      <c r="C454" s="238"/>
      <c r="D454" s="238" t="s">
        <v>1266</v>
      </c>
      <c r="E454" s="240"/>
      <c r="F454" s="240"/>
      <c r="G454" s="240"/>
      <c r="H454" s="240"/>
      <c r="I454" s="240">
        <v>0</v>
      </c>
      <c r="J454" s="240">
        <v>2</v>
      </c>
      <c r="K454" s="240">
        <v>92</v>
      </c>
      <c r="L454" s="240">
        <v>94</v>
      </c>
      <c r="M454" s="241">
        <v>95</v>
      </c>
      <c r="N454" s="241">
        <v>3</v>
      </c>
      <c r="O454" s="241">
        <v>7</v>
      </c>
      <c r="P454" s="241">
        <v>13</v>
      </c>
      <c r="Q454" s="241">
        <v>23</v>
      </c>
    </row>
    <row r="455" spans="1:17">
      <c r="A455" s="238"/>
      <c r="B455" s="238"/>
      <c r="C455" s="238"/>
      <c r="D455" s="242" t="s">
        <v>1267</v>
      </c>
      <c r="E455" s="244"/>
      <c r="F455" s="244"/>
      <c r="G455" s="244"/>
      <c r="H455" s="244"/>
      <c r="I455" s="244">
        <v>0</v>
      </c>
      <c r="J455" s="244">
        <v>1</v>
      </c>
      <c r="K455" s="244">
        <v>80</v>
      </c>
      <c r="L455" s="244">
        <v>81</v>
      </c>
      <c r="M455" s="245">
        <v>80.625</v>
      </c>
      <c r="N455" s="245">
        <v>7.0300002098083496</v>
      </c>
      <c r="O455" s="245">
        <v>7.8299999237060547</v>
      </c>
      <c r="P455" s="245">
        <v>10.060000419616699</v>
      </c>
      <c r="Q455" s="245">
        <v>24.920000553131104</v>
      </c>
    </row>
    <row r="456" spans="1:17">
      <c r="A456" s="238"/>
      <c r="B456" s="238"/>
      <c r="C456" s="238"/>
      <c r="D456" s="238" t="s">
        <v>1268</v>
      </c>
      <c r="E456" s="240"/>
      <c r="F456" s="240"/>
      <c r="G456" s="240"/>
      <c r="H456" s="240"/>
      <c r="I456" s="240">
        <v>0</v>
      </c>
      <c r="J456" s="240">
        <v>2</v>
      </c>
      <c r="K456" s="240">
        <v>43</v>
      </c>
      <c r="L456" s="240">
        <v>45</v>
      </c>
      <c r="M456" s="241">
        <v>44.375</v>
      </c>
      <c r="N456" s="241">
        <v>2</v>
      </c>
      <c r="O456" s="241">
        <v>3.3599998950958252</v>
      </c>
      <c r="P456" s="241">
        <v>10.25</v>
      </c>
      <c r="Q456" s="241">
        <v>15.609999895095825</v>
      </c>
    </row>
    <row r="457" spans="1:17">
      <c r="A457" s="238"/>
      <c r="B457" s="238"/>
      <c r="C457" s="238"/>
      <c r="D457" s="242" t="s">
        <v>1269</v>
      </c>
      <c r="E457" s="244"/>
      <c r="F457" s="244"/>
      <c r="G457" s="244"/>
      <c r="H457" s="244"/>
      <c r="I457" s="244">
        <v>0</v>
      </c>
      <c r="J457" s="244">
        <v>3</v>
      </c>
      <c r="K457" s="244">
        <v>98</v>
      </c>
      <c r="L457" s="244">
        <v>101</v>
      </c>
      <c r="M457" s="245">
        <v>104.5</v>
      </c>
      <c r="N457" s="245">
        <v>2.7899999618530273</v>
      </c>
      <c r="O457" s="245">
        <v>8.1800003051757813</v>
      </c>
      <c r="P457" s="245">
        <v>24.020000457763672</v>
      </c>
      <c r="Q457" s="245">
        <v>34.99000072479248</v>
      </c>
    </row>
    <row r="458" spans="1:17">
      <c r="A458" s="238"/>
      <c r="B458" s="238"/>
      <c r="C458" s="251" t="s">
        <v>754</v>
      </c>
      <c r="D458" s="251"/>
      <c r="E458" s="252"/>
      <c r="F458" s="252"/>
      <c r="G458" s="252"/>
      <c r="H458" s="252"/>
      <c r="I458" s="252">
        <v>0</v>
      </c>
      <c r="J458" s="252">
        <v>9</v>
      </c>
      <c r="K458" s="252">
        <v>333</v>
      </c>
      <c r="L458" s="252">
        <v>342</v>
      </c>
      <c r="M458" s="253">
        <v>345.625</v>
      </c>
      <c r="N458" s="253">
        <v>17.020000219345093</v>
      </c>
      <c r="O458" s="253">
        <v>26.370000123977661</v>
      </c>
      <c r="P458" s="253">
        <v>59.940000772476196</v>
      </c>
      <c r="Q458" s="253">
        <v>103.33000111579895</v>
      </c>
    </row>
    <row r="459" spans="1:17">
      <c r="A459" s="238"/>
      <c r="B459" s="238"/>
      <c r="C459" s="229"/>
      <c r="D459" s="229"/>
      <c r="E459" s="231"/>
      <c r="F459" s="231"/>
      <c r="G459" s="231"/>
      <c r="H459" s="231"/>
      <c r="I459" s="231"/>
      <c r="J459" s="231"/>
      <c r="K459" s="231"/>
      <c r="L459" s="231"/>
      <c r="M459" s="232"/>
      <c r="N459" s="232"/>
      <c r="O459" s="232"/>
      <c r="P459" s="232"/>
      <c r="Q459" s="232"/>
    </row>
    <row r="460" spans="1:17">
      <c r="A460" s="238"/>
      <c r="B460" s="238" t="s">
        <v>755</v>
      </c>
      <c r="C460" s="290" t="s">
        <v>317</v>
      </c>
      <c r="D460" s="290"/>
      <c r="E460" s="240"/>
      <c r="F460" s="240"/>
      <c r="G460" s="240"/>
      <c r="H460" s="240"/>
      <c r="I460" s="240"/>
      <c r="J460" s="240"/>
      <c r="K460" s="240"/>
      <c r="L460" s="240"/>
      <c r="M460" s="241"/>
      <c r="N460" s="241"/>
      <c r="O460" s="241"/>
      <c r="P460" s="241"/>
      <c r="Q460" s="241"/>
    </row>
    <row r="461" spans="1:17">
      <c r="A461" s="238"/>
      <c r="B461" s="238"/>
      <c r="C461" s="238"/>
      <c r="D461" s="242" t="s">
        <v>1270</v>
      </c>
      <c r="E461" s="244"/>
      <c r="F461" s="244"/>
      <c r="G461" s="244"/>
      <c r="H461" s="244"/>
      <c r="I461" s="244">
        <v>0</v>
      </c>
      <c r="J461" s="244">
        <v>2</v>
      </c>
      <c r="K461" s="244">
        <v>116</v>
      </c>
      <c r="L461" s="244">
        <v>118</v>
      </c>
      <c r="M461" s="245">
        <v>122.75</v>
      </c>
      <c r="N461" s="245">
        <v>10.369999885559082</v>
      </c>
      <c r="O461" s="245">
        <v>8.7399997711181641</v>
      </c>
      <c r="P461" s="245">
        <v>12.479999542236328</v>
      </c>
      <c r="Q461" s="245">
        <v>31.589999198913574</v>
      </c>
    </row>
    <row r="462" spans="1:17">
      <c r="A462" s="238"/>
      <c r="B462" s="238"/>
      <c r="C462" s="238"/>
      <c r="D462" s="238" t="s">
        <v>1271</v>
      </c>
      <c r="E462" s="240"/>
      <c r="F462" s="240"/>
      <c r="G462" s="240"/>
      <c r="H462" s="240"/>
      <c r="I462" s="240">
        <v>0</v>
      </c>
      <c r="J462" s="240">
        <v>0</v>
      </c>
      <c r="K462" s="240">
        <v>164</v>
      </c>
      <c r="L462" s="240">
        <v>164</v>
      </c>
      <c r="M462" s="241">
        <v>169.625</v>
      </c>
      <c r="N462" s="241">
        <v>10.090000152587891</v>
      </c>
      <c r="O462" s="241">
        <v>3.8499999046325684</v>
      </c>
      <c r="P462" s="241">
        <v>18.680000305175781</v>
      </c>
      <c r="Q462" s="241">
        <v>32.62000036239624</v>
      </c>
    </row>
    <row r="463" spans="1:17">
      <c r="A463" s="238"/>
      <c r="B463" s="238"/>
      <c r="C463" s="251" t="s">
        <v>765</v>
      </c>
      <c r="D463" s="251"/>
      <c r="E463" s="252"/>
      <c r="F463" s="252"/>
      <c r="G463" s="252"/>
      <c r="H463" s="252"/>
      <c r="I463" s="252">
        <v>0</v>
      </c>
      <c r="J463" s="252">
        <v>2</v>
      </c>
      <c r="K463" s="252">
        <v>280</v>
      </c>
      <c r="L463" s="252">
        <v>282</v>
      </c>
      <c r="M463" s="253">
        <v>292.375</v>
      </c>
      <c r="N463" s="253">
        <v>20.460000038146973</v>
      </c>
      <c r="O463" s="253">
        <v>12.589999675750732</v>
      </c>
      <c r="P463" s="253">
        <v>31.159999847412109</v>
      </c>
      <c r="Q463" s="253">
        <v>64.209999561309814</v>
      </c>
    </row>
    <row r="464" spans="1:17">
      <c r="A464" s="238"/>
      <c r="B464" s="238"/>
      <c r="C464" s="229"/>
      <c r="D464" s="229"/>
      <c r="E464" s="231"/>
      <c r="F464" s="231"/>
      <c r="G464" s="231"/>
      <c r="H464" s="231"/>
      <c r="I464" s="231"/>
      <c r="J464" s="231"/>
      <c r="K464" s="231"/>
      <c r="L464" s="231"/>
      <c r="M464" s="232"/>
      <c r="N464" s="232"/>
      <c r="O464" s="232"/>
      <c r="P464" s="232"/>
      <c r="Q464" s="232"/>
    </row>
    <row r="465" spans="1:17">
      <c r="A465" s="251" t="s">
        <v>772</v>
      </c>
      <c r="B465" s="251"/>
      <c r="C465" s="251"/>
      <c r="D465" s="251"/>
      <c r="E465" s="252"/>
      <c r="F465" s="252"/>
      <c r="G465" s="252"/>
      <c r="H465" s="252"/>
      <c r="I465" s="252">
        <v>2</v>
      </c>
      <c r="J465" s="252">
        <v>32</v>
      </c>
      <c r="K465" s="252">
        <v>2074</v>
      </c>
      <c r="L465" s="252">
        <v>2108</v>
      </c>
      <c r="M465" s="253">
        <v>2143.375</v>
      </c>
      <c r="N465" s="253">
        <v>104.54000073671341</v>
      </c>
      <c r="O465" s="253">
        <v>128.66999995708466</v>
      </c>
      <c r="P465" s="253">
        <v>327.56000065803528</v>
      </c>
      <c r="Q465" s="253">
        <v>560.77000135183334</v>
      </c>
    </row>
    <row r="466" spans="1:17" ht="8.4" customHeight="1">
      <c r="A466" s="229"/>
      <c r="B466" s="229"/>
      <c r="C466" s="229"/>
      <c r="D466" s="229"/>
      <c r="E466" s="231"/>
      <c r="F466" s="231"/>
      <c r="G466" s="231"/>
      <c r="H466" s="231"/>
      <c r="I466" s="231"/>
      <c r="J466" s="231"/>
      <c r="K466" s="231"/>
      <c r="L466" s="231"/>
      <c r="M466" s="232"/>
      <c r="N466" s="232"/>
      <c r="O466" s="232"/>
      <c r="P466" s="232"/>
      <c r="Q466" s="232"/>
    </row>
    <row r="467" spans="1:17">
      <c r="A467" s="290" t="s">
        <v>773</v>
      </c>
      <c r="B467" s="290"/>
      <c r="C467" s="290"/>
      <c r="D467" s="290"/>
      <c r="E467" s="240"/>
      <c r="F467" s="240"/>
      <c r="G467" s="240"/>
      <c r="H467" s="240"/>
      <c r="I467" s="240"/>
      <c r="J467" s="240"/>
      <c r="K467" s="240"/>
      <c r="L467" s="240"/>
      <c r="M467" s="241"/>
      <c r="N467" s="241"/>
      <c r="O467" s="241"/>
      <c r="P467" s="241"/>
      <c r="Q467" s="241"/>
    </row>
    <row r="468" spans="1:17">
      <c r="A468" s="238"/>
      <c r="B468" s="238" t="s">
        <v>774</v>
      </c>
      <c r="C468" s="290" t="s">
        <v>319</v>
      </c>
      <c r="D468" s="290"/>
      <c r="E468" s="240"/>
      <c r="F468" s="240"/>
      <c r="G468" s="240"/>
      <c r="H468" s="240"/>
      <c r="I468" s="240"/>
      <c r="J468" s="240"/>
      <c r="K468" s="240"/>
      <c r="L468" s="240"/>
      <c r="M468" s="241"/>
      <c r="N468" s="241"/>
      <c r="O468" s="241"/>
      <c r="P468" s="241"/>
      <c r="Q468" s="241"/>
    </row>
    <row r="469" spans="1:17">
      <c r="A469" s="238"/>
      <c r="B469" s="238"/>
      <c r="C469" s="238"/>
      <c r="D469" s="242" t="s">
        <v>1272</v>
      </c>
      <c r="E469" s="244"/>
      <c r="F469" s="244"/>
      <c r="G469" s="244"/>
      <c r="H469" s="244"/>
      <c r="I469" s="244">
        <v>4</v>
      </c>
      <c r="J469" s="244">
        <v>0</v>
      </c>
      <c r="K469" s="244">
        <v>117</v>
      </c>
      <c r="L469" s="244">
        <v>121</v>
      </c>
      <c r="M469" s="245">
        <v>121.625</v>
      </c>
      <c r="N469" s="245">
        <v>3.2000000476837158</v>
      </c>
      <c r="O469" s="245">
        <v>3.880000114440918</v>
      </c>
      <c r="P469" s="245">
        <v>25.409999847412109</v>
      </c>
      <c r="Q469" s="245">
        <v>32.490000009536743</v>
      </c>
    </row>
    <row r="470" spans="1:17">
      <c r="A470" s="238"/>
      <c r="B470" s="238"/>
      <c r="C470" s="238"/>
      <c r="D470" s="238" t="s">
        <v>1273</v>
      </c>
      <c r="E470" s="240"/>
      <c r="F470" s="240"/>
      <c r="G470" s="240"/>
      <c r="H470" s="240"/>
      <c r="I470" s="240">
        <v>0</v>
      </c>
      <c r="J470" s="240">
        <v>2</v>
      </c>
      <c r="K470" s="240">
        <v>78</v>
      </c>
      <c r="L470" s="240">
        <v>80</v>
      </c>
      <c r="M470" s="241">
        <v>81.125</v>
      </c>
      <c r="N470" s="241">
        <v>7.880000114440918</v>
      </c>
      <c r="O470" s="241">
        <v>2</v>
      </c>
      <c r="P470" s="241">
        <v>12.779999732971191</v>
      </c>
      <c r="Q470" s="241">
        <v>22.659999847412109</v>
      </c>
    </row>
    <row r="471" spans="1:17">
      <c r="A471" s="238"/>
      <c r="B471" s="238"/>
      <c r="C471" s="238"/>
      <c r="D471" s="242" t="s">
        <v>1274</v>
      </c>
      <c r="E471" s="244"/>
      <c r="F471" s="244"/>
      <c r="G471" s="244"/>
      <c r="H471" s="244"/>
      <c r="I471" s="244">
        <v>0</v>
      </c>
      <c r="J471" s="244">
        <v>6</v>
      </c>
      <c r="K471" s="244">
        <v>65</v>
      </c>
      <c r="L471" s="244">
        <v>71</v>
      </c>
      <c r="M471" s="245">
        <v>72.125</v>
      </c>
      <c r="N471" s="245">
        <v>4.2199997901916504</v>
      </c>
      <c r="O471" s="245">
        <v>4.5799999237060547</v>
      </c>
      <c r="P471" s="245">
        <v>10.149999618530273</v>
      </c>
      <c r="Q471" s="245">
        <v>18.949999332427979</v>
      </c>
    </row>
    <row r="472" spans="1:17">
      <c r="A472" s="238"/>
      <c r="B472" s="238"/>
      <c r="C472" s="238"/>
      <c r="D472" s="238" t="s">
        <v>1275</v>
      </c>
      <c r="E472" s="240"/>
      <c r="F472" s="240"/>
      <c r="G472" s="240"/>
      <c r="H472" s="240"/>
      <c r="I472" s="240">
        <v>0</v>
      </c>
      <c r="J472" s="240">
        <v>11</v>
      </c>
      <c r="K472" s="240">
        <v>78</v>
      </c>
      <c r="L472" s="240">
        <v>89</v>
      </c>
      <c r="M472" s="241">
        <v>87</v>
      </c>
      <c r="N472" s="241">
        <v>5</v>
      </c>
      <c r="O472" s="241">
        <v>7</v>
      </c>
      <c r="P472" s="241">
        <v>11.5</v>
      </c>
      <c r="Q472" s="241">
        <v>23.5</v>
      </c>
    </row>
    <row r="473" spans="1:17">
      <c r="A473" s="238"/>
      <c r="B473" s="238"/>
      <c r="C473" s="251" t="s">
        <v>781</v>
      </c>
      <c r="D473" s="251"/>
      <c r="E473" s="252"/>
      <c r="F473" s="252"/>
      <c r="G473" s="252"/>
      <c r="H473" s="252"/>
      <c r="I473" s="252">
        <v>4</v>
      </c>
      <c r="J473" s="252">
        <v>19</v>
      </c>
      <c r="K473" s="252">
        <v>338</v>
      </c>
      <c r="L473" s="252">
        <v>361</v>
      </c>
      <c r="M473" s="253">
        <v>361.875</v>
      </c>
      <c r="N473" s="253">
        <v>20.299999952316284</v>
      </c>
      <c r="O473" s="253">
        <v>17.460000038146973</v>
      </c>
      <c r="P473" s="253">
        <v>59.839999198913574</v>
      </c>
      <c r="Q473" s="253">
        <v>97.599999189376831</v>
      </c>
    </row>
    <row r="474" spans="1:17">
      <c r="A474" s="238"/>
      <c r="B474" s="238"/>
      <c r="C474" s="229"/>
      <c r="D474" s="229"/>
      <c r="E474" s="231"/>
      <c r="F474" s="231"/>
      <c r="G474" s="231"/>
      <c r="H474" s="231"/>
      <c r="I474" s="231"/>
      <c r="J474" s="231"/>
      <c r="K474" s="231"/>
      <c r="L474" s="231"/>
      <c r="M474" s="232"/>
      <c r="N474" s="232"/>
      <c r="O474" s="232"/>
      <c r="P474" s="232"/>
      <c r="Q474" s="232"/>
    </row>
    <row r="475" spans="1:17">
      <c r="A475" s="238"/>
      <c r="B475" s="238" t="s">
        <v>782</v>
      </c>
      <c r="C475" s="290" t="s">
        <v>333</v>
      </c>
      <c r="D475" s="290"/>
      <c r="E475" s="240"/>
      <c r="F475" s="240"/>
      <c r="G475" s="240"/>
      <c r="H475" s="240"/>
      <c r="I475" s="240"/>
      <c r="J475" s="240"/>
      <c r="K475" s="240"/>
      <c r="L475" s="240"/>
      <c r="M475" s="241"/>
      <c r="N475" s="241"/>
      <c r="O475" s="241"/>
      <c r="P475" s="241"/>
      <c r="Q475" s="241"/>
    </row>
    <row r="476" spans="1:17">
      <c r="A476" s="238"/>
      <c r="B476" s="238"/>
      <c r="C476" s="238"/>
      <c r="D476" s="242" t="s">
        <v>1276</v>
      </c>
      <c r="E476" s="244"/>
      <c r="F476" s="244"/>
      <c r="G476" s="244"/>
      <c r="H476" s="244"/>
      <c r="I476" s="244">
        <v>0</v>
      </c>
      <c r="J476" s="244">
        <v>7</v>
      </c>
      <c r="K476" s="244">
        <v>90</v>
      </c>
      <c r="L476" s="244">
        <v>97</v>
      </c>
      <c r="M476" s="245">
        <v>94.375</v>
      </c>
      <c r="N476" s="245">
        <v>7.6100001335144043</v>
      </c>
      <c r="O476" s="245">
        <v>2</v>
      </c>
      <c r="P476" s="245">
        <v>14.449999809265137</v>
      </c>
      <c r="Q476" s="245">
        <v>24.059999942779541</v>
      </c>
    </row>
    <row r="477" spans="1:17">
      <c r="A477" s="238"/>
      <c r="B477" s="238"/>
      <c r="C477" s="251" t="s">
        <v>784</v>
      </c>
      <c r="D477" s="251"/>
      <c r="E477" s="252"/>
      <c r="F477" s="252"/>
      <c r="G477" s="252"/>
      <c r="H477" s="252"/>
      <c r="I477" s="252">
        <v>0</v>
      </c>
      <c r="J477" s="252">
        <v>7</v>
      </c>
      <c r="K477" s="252">
        <v>90</v>
      </c>
      <c r="L477" s="252">
        <v>97</v>
      </c>
      <c r="M477" s="253">
        <v>94.375</v>
      </c>
      <c r="N477" s="253">
        <v>7.6100001335144043</v>
      </c>
      <c r="O477" s="253">
        <v>2</v>
      </c>
      <c r="P477" s="253">
        <v>14.449999809265137</v>
      </c>
      <c r="Q477" s="253">
        <v>24.059999942779541</v>
      </c>
    </row>
    <row r="478" spans="1:17">
      <c r="A478" s="238"/>
      <c r="B478" s="238"/>
      <c r="C478" s="229"/>
      <c r="D478" s="229"/>
      <c r="E478" s="231"/>
      <c r="F478" s="231"/>
      <c r="G478" s="231"/>
      <c r="H478" s="231"/>
      <c r="I478" s="231"/>
      <c r="J478" s="231"/>
      <c r="K478" s="231"/>
      <c r="L478" s="231"/>
      <c r="M478" s="232"/>
      <c r="N478" s="232"/>
      <c r="O478" s="232"/>
      <c r="P478" s="232"/>
      <c r="Q478" s="232"/>
    </row>
    <row r="479" spans="1:17">
      <c r="A479" s="238"/>
      <c r="B479" s="238" t="s">
        <v>787</v>
      </c>
      <c r="C479" s="290" t="s">
        <v>332</v>
      </c>
      <c r="D479" s="290"/>
      <c r="E479" s="240"/>
      <c r="F479" s="240"/>
      <c r="G479" s="240"/>
      <c r="H479" s="240"/>
      <c r="I479" s="240"/>
      <c r="J479" s="240"/>
      <c r="K479" s="240"/>
      <c r="L479" s="240"/>
      <c r="M479" s="241"/>
      <c r="N479" s="241"/>
      <c r="O479" s="241"/>
      <c r="P479" s="241"/>
      <c r="Q479" s="241"/>
    </row>
    <row r="480" spans="1:17">
      <c r="A480" s="238"/>
      <c r="B480" s="238"/>
      <c r="C480" s="238"/>
      <c r="D480" s="242" t="s">
        <v>1277</v>
      </c>
      <c r="E480" s="244"/>
      <c r="F480" s="244"/>
      <c r="G480" s="244"/>
      <c r="H480" s="244"/>
      <c r="I480" s="244">
        <v>4</v>
      </c>
      <c r="J480" s="244">
        <v>7</v>
      </c>
      <c r="K480" s="244">
        <v>81</v>
      </c>
      <c r="L480" s="244">
        <v>92</v>
      </c>
      <c r="M480" s="245">
        <v>88.75</v>
      </c>
      <c r="N480" s="245">
        <v>6.820000171661377</v>
      </c>
      <c r="O480" s="245">
        <v>11.300000190734863</v>
      </c>
      <c r="P480" s="245">
        <v>5</v>
      </c>
      <c r="Q480" s="245">
        <v>23.12000036239624</v>
      </c>
    </row>
    <row r="481" spans="1:17">
      <c r="A481" s="238"/>
      <c r="B481" s="238"/>
      <c r="C481" s="238"/>
      <c r="D481" s="238" t="s">
        <v>1278</v>
      </c>
      <c r="E481" s="240"/>
      <c r="F481" s="240"/>
      <c r="G481" s="240"/>
      <c r="H481" s="240"/>
      <c r="I481" s="240">
        <v>1</v>
      </c>
      <c r="J481" s="240">
        <v>10</v>
      </c>
      <c r="K481" s="240">
        <v>97</v>
      </c>
      <c r="L481" s="240">
        <v>108</v>
      </c>
      <c r="M481" s="241">
        <v>104.5</v>
      </c>
      <c r="N481" s="241">
        <v>2.9800000190734863</v>
      </c>
      <c r="O481" s="241">
        <v>4</v>
      </c>
      <c r="P481" s="241">
        <v>20.190000534057617</v>
      </c>
      <c r="Q481" s="241">
        <v>27.170000553131104</v>
      </c>
    </row>
    <row r="482" spans="1:17">
      <c r="A482" s="238"/>
      <c r="B482" s="238"/>
      <c r="C482" s="251" t="s">
        <v>790</v>
      </c>
      <c r="D482" s="251"/>
      <c r="E482" s="252"/>
      <c r="F482" s="252"/>
      <c r="G482" s="252"/>
      <c r="H482" s="252"/>
      <c r="I482" s="252">
        <v>5</v>
      </c>
      <c r="J482" s="252">
        <v>17</v>
      </c>
      <c r="K482" s="252">
        <v>178</v>
      </c>
      <c r="L482" s="252">
        <v>200</v>
      </c>
      <c r="M482" s="253">
        <v>193.25</v>
      </c>
      <c r="N482" s="253">
        <v>9.8000001907348633</v>
      </c>
      <c r="O482" s="253">
        <v>15.300000190734863</v>
      </c>
      <c r="P482" s="253">
        <v>25.190000534057617</v>
      </c>
      <c r="Q482" s="253">
        <v>50.290000915527344</v>
      </c>
    </row>
    <row r="483" spans="1:17">
      <c r="A483" s="238"/>
      <c r="B483" s="238"/>
      <c r="C483" s="229"/>
      <c r="D483" s="229"/>
      <c r="E483" s="231"/>
      <c r="F483" s="231"/>
      <c r="G483" s="231"/>
      <c r="H483" s="231"/>
      <c r="I483" s="231"/>
      <c r="J483" s="231"/>
      <c r="K483" s="231"/>
      <c r="L483" s="231"/>
      <c r="M483" s="232"/>
      <c r="N483" s="232"/>
      <c r="O483" s="232"/>
      <c r="P483" s="232"/>
      <c r="Q483" s="232"/>
    </row>
    <row r="484" spans="1:17">
      <c r="A484" s="251" t="s">
        <v>791</v>
      </c>
      <c r="B484" s="251"/>
      <c r="C484" s="251"/>
      <c r="D484" s="251"/>
      <c r="E484" s="252"/>
      <c r="F484" s="252"/>
      <c r="G484" s="252"/>
      <c r="H484" s="252"/>
      <c r="I484" s="252">
        <v>9</v>
      </c>
      <c r="J484" s="252">
        <v>43</v>
      </c>
      <c r="K484" s="252">
        <v>606</v>
      </c>
      <c r="L484" s="252">
        <v>658</v>
      </c>
      <c r="M484" s="253">
        <v>649.5</v>
      </c>
      <c r="N484" s="253">
        <v>37.710000276565552</v>
      </c>
      <c r="O484" s="253">
        <v>34.760000228881836</v>
      </c>
      <c r="P484" s="253">
        <v>99.479999542236328</v>
      </c>
      <c r="Q484" s="253">
        <v>171.95000004768372</v>
      </c>
    </row>
    <row r="485" spans="1:17" ht="8.4" customHeight="1">
      <c r="A485" s="229"/>
      <c r="B485" s="229"/>
      <c r="C485" s="229"/>
      <c r="D485" s="229"/>
      <c r="E485" s="231"/>
      <c r="F485" s="231"/>
      <c r="G485" s="231"/>
      <c r="H485" s="231"/>
      <c r="I485" s="231"/>
      <c r="J485" s="231"/>
      <c r="K485" s="231"/>
      <c r="L485" s="231"/>
      <c r="M485" s="232"/>
      <c r="N485" s="232"/>
      <c r="O485" s="232"/>
      <c r="P485" s="232"/>
      <c r="Q485" s="232"/>
    </row>
    <row r="486" spans="1:17">
      <c r="A486" s="290" t="s">
        <v>792</v>
      </c>
      <c r="B486" s="290"/>
      <c r="C486" s="290"/>
      <c r="D486" s="290"/>
      <c r="E486" s="240"/>
      <c r="F486" s="240"/>
      <c r="G486" s="240"/>
      <c r="H486" s="240"/>
      <c r="I486" s="240"/>
      <c r="J486" s="240"/>
      <c r="K486" s="240"/>
      <c r="L486" s="240"/>
      <c r="M486" s="241"/>
      <c r="N486" s="241"/>
      <c r="O486" s="241"/>
      <c r="P486" s="241"/>
      <c r="Q486" s="241"/>
    </row>
    <row r="487" spans="1:17">
      <c r="A487" s="238"/>
      <c r="B487" s="238" t="s">
        <v>800</v>
      </c>
      <c r="C487" s="290" t="s">
        <v>329</v>
      </c>
      <c r="D487" s="290"/>
      <c r="E487" s="240"/>
      <c r="F487" s="240"/>
      <c r="G487" s="240"/>
      <c r="H487" s="240"/>
      <c r="I487" s="240"/>
      <c r="J487" s="240"/>
      <c r="K487" s="240"/>
      <c r="L487" s="240"/>
      <c r="M487" s="241"/>
      <c r="N487" s="241"/>
      <c r="O487" s="241"/>
      <c r="P487" s="241"/>
      <c r="Q487" s="241"/>
    </row>
    <row r="488" spans="1:17">
      <c r="A488" s="238"/>
      <c r="B488" s="238"/>
      <c r="C488" s="238"/>
      <c r="D488" s="242" t="s">
        <v>1279</v>
      </c>
      <c r="E488" s="244"/>
      <c r="F488" s="244"/>
      <c r="G488" s="244"/>
      <c r="H488" s="244"/>
      <c r="I488" s="244">
        <v>0</v>
      </c>
      <c r="J488" s="244">
        <v>0</v>
      </c>
      <c r="K488" s="244">
        <v>20</v>
      </c>
      <c r="L488" s="244">
        <v>20</v>
      </c>
      <c r="M488" s="245">
        <v>19.625</v>
      </c>
      <c r="N488" s="245">
        <v>1.8999999761581421</v>
      </c>
      <c r="O488" s="245">
        <v>2</v>
      </c>
      <c r="P488" s="245">
        <v>3.2300000190734863</v>
      </c>
      <c r="Q488" s="245">
        <v>7.1299999952316284</v>
      </c>
    </row>
    <row r="489" spans="1:17">
      <c r="A489" s="238"/>
      <c r="B489" s="238"/>
      <c r="C489" s="251" t="s">
        <v>803</v>
      </c>
      <c r="D489" s="251"/>
      <c r="E489" s="252"/>
      <c r="F489" s="252"/>
      <c r="G489" s="252"/>
      <c r="H489" s="252"/>
      <c r="I489" s="252">
        <v>0</v>
      </c>
      <c r="J489" s="252">
        <v>0</v>
      </c>
      <c r="K489" s="252">
        <v>20</v>
      </c>
      <c r="L489" s="252">
        <v>20</v>
      </c>
      <c r="M489" s="253">
        <v>19.625</v>
      </c>
      <c r="N489" s="253">
        <v>1.8999999761581421</v>
      </c>
      <c r="O489" s="253">
        <v>2</v>
      </c>
      <c r="P489" s="253">
        <v>3.2300000190734863</v>
      </c>
      <c r="Q489" s="253">
        <v>7.1299999952316284</v>
      </c>
    </row>
    <row r="490" spans="1:17">
      <c r="A490" s="238"/>
      <c r="B490" s="238"/>
      <c r="C490" s="229"/>
      <c r="D490" s="229"/>
      <c r="E490" s="231"/>
      <c r="F490" s="231"/>
      <c r="G490" s="231"/>
      <c r="H490" s="231"/>
      <c r="I490" s="231"/>
      <c r="J490" s="231"/>
      <c r="K490" s="231"/>
      <c r="L490" s="231"/>
      <c r="M490" s="232"/>
      <c r="N490" s="232"/>
      <c r="O490" s="232"/>
      <c r="P490" s="232"/>
      <c r="Q490" s="232"/>
    </row>
    <row r="491" spans="1:17">
      <c r="A491" s="251" t="s">
        <v>819</v>
      </c>
      <c r="B491" s="251"/>
      <c r="C491" s="251"/>
      <c r="D491" s="251"/>
      <c r="E491" s="252"/>
      <c r="F491" s="252"/>
      <c r="G491" s="252"/>
      <c r="H491" s="252"/>
      <c r="I491" s="252">
        <v>0</v>
      </c>
      <c r="J491" s="252">
        <v>0</v>
      </c>
      <c r="K491" s="252">
        <v>20</v>
      </c>
      <c r="L491" s="252">
        <v>20</v>
      </c>
      <c r="M491" s="253">
        <v>19.625</v>
      </c>
      <c r="N491" s="253">
        <v>1.8999999761581421</v>
      </c>
      <c r="O491" s="253">
        <v>2</v>
      </c>
      <c r="P491" s="253">
        <v>3.2300000190734863</v>
      </c>
      <c r="Q491" s="253">
        <v>7.1299999952316284</v>
      </c>
    </row>
    <row r="492" spans="1:17" ht="9" customHeight="1">
      <c r="A492" s="229"/>
      <c r="B492" s="229"/>
      <c r="C492" s="229"/>
      <c r="D492" s="229"/>
      <c r="E492" s="231"/>
      <c r="F492" s="231"/>
      <c r="G492" s="231"/>
      <c r="H492" s="231"/>
      <c r="I492" s="231"/>
      <c r="J492" s="231"/>
      <c r="K492" s="231"/>
      <c r="L492" s="231"/>
      <c r="M492" s="232"/>
      <c r="N492" s="232"/>
      <c r="O492" s="232"/>
      <c r="P492" s="232"/>
      <c r="Q492" s="232"/>
    </row>
    <row r="493" spans="1:17">
      <c r="A493" s="290" t="s">
        <v>820</v>
      </c>
      <c r="B493" s="290"/>
      <c r="C493" s="290"/>
      <c r="D493" s="290"/>
      <c r="E493" s="240"/>
      <c r="F493" s="240"/>
      <c r="G493" s="240"/>
      <c r="H493" s="240"/>
      <c r="I493" s="240"/>
      <c r="J493" s="240"/>
      <c r="K493" s="240"/>
      <c r="L493" s="240"/>
      <c r="M493" s="241"/>
      <c r="N493" s="241"/>
      <c r="O493" s="241"/>
      <c r="P493" s="241"/>
      <c r="Q493" s="241"/>
    </row>
    <row r="494" spans="1:17">
      <c r="A494" s="238"/>
      <c r="B494" s="238" t="s">
        <v>1002</v>
      </c>
      <c r="C494" s="290" t="s">
        <v>373</v>
      </c>
      <c r="D494" s="290"/>
      <c r="E494" s="240"/>
      <c r="F494" s="240"/>
      <c r="G494" s="240"/>
      <c r="H494" s="240"/>
      <c r="I494" s="240"/>
      <c r="J494" s="240"/>
      <c r="K494" s="240"/>
      <c r="L494" s="240"/>
      <c r="M494" s="241"/>
      <c r="N494" s="241"/>
      <c r="O494" s="241"/>
      <c r="P494" s="241"/>
      <c r="Q494" s="241"/>
    </row>
    <row r="495" spans="1:17">
      <c r="A495" s="238"/>
      <c r="B495" s="238"/>
      <c r="C495" s="238"/>
      <c r="D495" s="242" t="s">
        <v>1280</v>
      </c>
      <c r="E495" s="244"/>
      <c r="F495" s="244"/>
      <c r="G495" s="244"/>
      <c r="H495" s="244"/>
      <c r="I495" s="244">
        <v>0</v>
      </c>
      <c r="J495" s="244">
        <v>0</v>
      </c>
      <c r="K495" s="244">
        <v>10</v>
      </c>
      <c r="L495" s="244">
        <v>10</v>
      </c>
      <c r="M495" s="245">
        <v>8.75</v>
      </c>
      <c r="N495" s="245">
        <v>0</v>
      </c>
      <c r="O495" s="245">
        <v>0.80000001192092896</v>
      </c>
      <c r="P495" s="245">
        <v>1</v>
      </c>
      <c r="Q495" s="245">
        <v>1.800000011920929</v>
      </c>
    </row>
    <row r="496" spans="1:17">
      <c r="A496" s="238"/>
      <c r="B496" s="238"/>
      <c r="C496" s="251" t="s">
        <v>1004</v>
      </c>
      <c r="D496" s="251"/>
      <c r="E496" s="252"/>
      <c r="F496" s="252"/>
      <c r="G496" s="252"/>
      <c r="H496" s="252"/>
      <c r="I496" s="252">
        <v>0</v>
      </c>
      <c r="J496" s="252">
        <v>0</v>
      </c>
      <c r="K496" s="252">
        <v>10</v>
      </c>
      <c r="L496" s="252">
        <v>10</v>
      </c>
      <c r="M496" s="253">
        <v>8.75</v>
      </c>
      <c r="N496" s="253">
        <v>0</v>
      </c>
      <c r="O496" s="253">
        <v>0.80000001192092896</v>
      </c>
      <c r="P496" s="253">
        <v>1</v>
      </c>
      <c r="Q496" s="253">
        <v>1.800000011920929</v>
      </c>
    </row>
    <row r="497" spans="1:17">
      <c r="A497" s="238"/>
      <c r="B497" s="238"/>
      <c r="C497" s="229"/>
      <c r="D497" s="229"/>
      <c r="E497" s="231"/>
      <c r="F497" s="231"/>
      <c r="G497" s="231"/>
      <c r="H497" s="231"/>
      <c r="I497" s="231"/>
      <c r="J497" s="231"/>
      <c r="K497" s="231"/>
      <c r="L497" s="231"/>
      <c r="M497" s="232"/>
      <c r="N497" s="232"/>
      <c r="O497" s="232"/>
      <c r="P497" s="232"/>
      <c r="Q497" s="232"/>
    </row>
    <row r="498" spans="1:17">
      <c r="A498" s="251" t="s">
        <v>846</v>
      </c>
      <c r="B498" s="251"/>
      <c r="C498" s="251"/>
      <c r="D498" s="251"/>
      <c r="E498" s="252"/>
      <c r="F498" s="252"/>
      <c r="G498" s="252"/>
      <c r="H498" s="252"/>
      <c r="I498" s="252">
        <v>0</v>
      </c>
      <c r="J498" s="252">
        <v>0</v>
      </c>
      <c r="K498" s="252">
        <v>10</v>
      </c>
      <c r="L498" s="252">
        <v>10</v>
      </c>
      <c r="M498" s="253">
        <v>8.75</v>
      </c>
      <c r="N498" s="253">
        <v>0</v>
      </c>
      <c r="O498" s="253">
        <v>0.80000001192092896</v>
      </c>
      <c r="P498" s="253">
        <v>1</v>
      </c>
      <c r="Q498" s="253">
        <v>1.800000011920929</v>
      </c>
    </row>
    <row r="499" spans="1:17" ht="7.95" customHeight="1">
      <c r="A499" s="229"/>
      <c r="B499" s="229"/>
      <c r="C499" s="229"/>
      <c r="D499" s="229"/>
      <c r="E499" s="231"/>
      <c r="F499" s="231"/>
      <c r="G499" s="231"/>
      <c r="H499" s="231"/>
      <c r="I499" s="231"/>
      <c r="J499" s="231"/>
      <c r="K499" s="231"/>
      <c r="L499" s="231"/>
      <c r="M499" s="232"/>
      <c r="N499" s="232"/>
      <c r="O499" s="232"/>
      <c r="P499" s="232"/>
      <c r="Q499" s="232"/>
    </row>
    <row r="500" spans="1:17">
      <c r="A500" s="290" t="s">
        <v>866</v>
      </c>
      <c r="B500" s="290"/>
      <c r="C500" s="290"/>
      <c r="D500" s="290"/>
      <c r="E500" s="240"/>
      <c r="F500" s="240"/>
      <c r="G500" s="240"/>
      <c r="H500" s="240"/>
      <c r="I500" s="240"/>
      <c r="J500" s="240"/>
      <c r="K500" s="240"/>
      <c r="L500" s="240"/>
      <c r="M500" s="241"/>
      <c r="N500" s="241"/>
      <c r="O500" s="241"/>
      <c r="P500" s="241"/>
      <c r="Q500" s="241"/>
    </row>
    <row r="501" spans="1:17">
      <c r="A501" s="238"/>
      <c r="B501" s="238" t="s">
        <v>867</v>
      </c>
      <c r="C501" s="290" t="s">
        <v>318</v>
      </c>
      <c r="D501" s="290"/>
      <c r="E501" s="240"/>
      <c r="F501" s="240"/>
      <c r="G501" s="240"/>
      <c r="H501" s="240"/>
      <c r="I501" s="240"/>
      <c r="J501" s="240"/>
      <c r="K501" s="240"/>
      <c r="L501" s="240"/>
      <c r="M501" s="241"/>
      <c r="N501" s="241"/>
      <c r="O501" s="241"/>
      <c r="P501" s="241"/>
      <c r="Q501" s="241"/>
    </row>
    <row r="502" spans="1:17">
      <c r="A502" s="238"/>
      <c r="B502" s="238"/>
      <c r="C502" s="238"/>
      <c r="D502" s="242" t="s">
        <v>1281</v>
      </c>
      <c r="E502" s="244"/>
      <c r="F502" s="244"/>
      <c r="G502" s="244"/>
      <c r="H502" s="244"/>
      <c r="I502" s="244">
        <v>0</v>
      </c>
      <c r="J502" s="244">
        <v>10</v>
      </c>
      <c r="K502" s="244">
        <v>138</v>
      </c>
      <c r="L502" s="244">
        <v>148</v>
      </c>
      <c r="M502" s="245">
        <v>146.375</v>
      </c>
      <c r="N502" s="245">
        <v>17.659999847412109</v>
      </c>
      <c r="O502" s="245">
        <v>6</v>
      </c>
      <c r="P502" s="245">
        <v>11</v>
      </c>
      <c r="Q502" s="245">
        <v>34.659999847412109</v>
      </c>
    </row>
    <row r="503" spans="1:17">
      <c r="A503" s="238"/>
      <c r="B503" s="238"/>
      <c r="C503" s="251" t="s">
        <v>879</v>
      </c>
      <c r="D503" s="251"/>
      <c r="E503" s="252"/>
      <c r="F503" s="252"/>
      <c r="G503" s="252"/>
      <c r="H503" s="252"/>
      <c r="I503" s="252">
        <v>0</v>
      </c>
      <c r="J503" s="252">
        <v>10</v>
      </c>
      <c r="K503" s="252">
        <v>138</v>
      </c>
      <c r="L503" s="252">
        <v>148</v>
      </c>
      <c r="M503" s="253">
        <v>146.375</v>
      </c>
      <c r="N503" s="253">
        <v>17.659999847412109</v>
      </c>
      <c r="O503" s="253">
        <v>6</v>
      </c>
      <c r="P503" s="253">
        <v>11</v>
      </c>
      <c r="Q503" s="253">
        <v>34.659999847412109</v>
      </c>
    </row>
    <row r="504" spans="1:17">
      <c r="A504" s="238"/>
      <c r="B504" s="238"/>
      <c r="C504" s="229"/>
      <c r="D504" s="229"/>
      <c r="E504" s="231"/>
      <c r="F504" s="231"/>
      <c r="G504" s="231"/>
      <c r="H504" s="231"/>
      <c r="I504" s="231"/>
      <c r="J504" s="231"/>
      <c r="K504" s="231"/>
      <c r="L504" s="231"/>
      <c r="M504" s="232"/>
      <c r="N504" s="232"/>
      <c r="O504" s="232"/>
      <c r="P504" s="232"/>
      <c r="Q504" s="232"/>
    </row>
    <row r="505" spans="1:17">
      <c r="A505" s="251" t="s">
        <v>914</v>
      </c>
      <c r="B505" s="251"/>
      <c r="C505" s="251"/>
      <c r="D505" s="251"/>
      <c r="E505" s="252"/>
      <c r="F505" s="252"/>
      <c r="G505" s="252"/>
      <c r="H505" s="252"/>
      <c r="I505" s="252">
        <v>0</v>
      </c>
      <c r="J505" s="252">
        <v>10</v>
      </c>
      <c r="K505" s="252">
        <v>138</v>
      </c>
      <c r="L505" s="252">
        <v>148</v>
      </c>
      <c r="M505" s="253">
        <v>146.375</v>
      </c>
      <c r="N505" s="253">
        <v>17.659999847412109</v>
      </c>
      <c r="O505" s="253">
        <v>6</v>
      </c>
      <c r="P505" s="253">
        <v>11</v>
      </c>
      <c r="Q505" s="253">
        <v>34.659999847412109</v>
      </c>
    </row>
    <row r="506" spans="1:17" ht="9" customHeight="1">
      <c r="A506" s="229"/>
      <c r="B506" s="229"/>
      <c r="C506" s="229"/>
      <c r="D506" s="229"/>
      <c r="E506" s="231"/>
      <c r="F506" s="231"/>
      <c r="G506" s="231"/>
      <c r="H506" s="231"/>
      <c r="I506" s="231"/>
      <c r="J506" s="231"/>
      <c r="K506" s="231"/>
      <c r="L506" s="231"/>
      <c r="M506" s="232"/>
      <c r="N506" s="232"/>
      <c r="O506" s="232"/>
      <c r="P506" s="232"/>
      <c r="Q506" s="232"/>
    </row>
    <row r="507" spans="1:17">
      <c r="A507" s="290" t="s">
        <v>941</v>
      </c>
      <c r="B507" s="290"/>
      <c r="C507" s="290"/>
      <c r="D507" s="290"/>
      <c r="E507" s="240"/>
      <c r="F507" s="240"/>
      <c r="G507" s="240"/>
      <c r="H507" s="240"/>
      <c r="I507" s="240"/>
      <c r="J507" s="240"/>
      <c r="K507" s="240"/>
      <c r="L507" s="240"/>
      <c r="M507" s="241"/>
      <c r="N507" s="241"/>
      <c r="O507" s="241"/>
      <c r="P507" s="241"/>
      <c r="Q507" s="241"/>
    </row>
    <row r="508" spans="1:17">
      <c r="A508" s="238"/>
      <c r="B508" s="238" t="s">
        <v>946</v>
      </c>
      <c r="C508" s="290" t="s">
        <v>327</v>
      </c>
      <c r="D508" s="290"/>
      <c r="E508" s="240"/>
      <c r="F508" s="240"/>
      <c r="G508" s="240"/>
      <c r="H508" s="240"/>
      <c r="I508" s="240"/>
      <c r="J508" s="240"/>
      <c r="K508" s="240"/>
      <c r="L508" s="240"/>
      <c r="M508" s="241"/>
      <c r="N508" s="241"/>
      <c r="O508" s="241"/>
      <c r="P508" s="241"/>
      <c r="Q508" s="241"/>
    </row>
    <row r="509" spans="1:17">
      <c r="A509" s="238"/>
      <c r="B509" s="238"/>
      <c r="C509" s="238"/>
      <c r="D509" s="242" t="s">
        <v>1282</v>
      </c>
      <c r="E509" s="244"/>
      <c r="F509" s="244"/>
      <c r="G509" s="244"/>
      <c r="H509" s="244"/>
      <c r="I509" s="244">
        <v>0</v>
      </c>
      <c r="J509" s="244">
        <v>6</v>
      </c>
      <c r="K509" s="244">
        <v>86</v>
      </c>
      <c r="L509" s="244">
        <v>92</v>
      </c>
      <c r="M509" s="245">
        <v>90</v>
      </c>
      <c r="N509" s="245">
        <v>7.6999998092651367</v>
      </c>
      <c r="O509" s="245">
        <v>2</v>
      </c>
      <c r="P509" s="245">
        <v>14.420000076293945</v>
      </c>
      <c r="Q509" s="245">
        <v>24.119999885559082</v>
      </c>
    </row>
    <row r="510" spans="1:17">
      <c r="A510" s="238"/>
      <c r="B510" s="238"/>
      <c r="C510" s="251" t="s">
        <v>948</v>
      </c>
      <c r="D510" s="251"/>
      <c r="E510" s="252"/>
      <c r="F510" s="252"/>
      <c r="G510" s="252"/>
      <c r="H510" s="252"/>
      <c r="I510" s="252">
        <v>0</v>
      </c>
      <c r="J510" s="252">
        <v>6</v>
      </c>
      <c r="K510" s="252">
        <v>86</v>
      </c>
      <c r="L510" s="252">
        <v>92</v>
      </c>
      <c r="M510" s="253">
        <v>90</v>
      </c>
      <c r="N510" s="253">
        <v>7.6999998092651367</v>
      </c>
      <c r="O510" s="253">
        <v>2</v>
      </c>
      <c r="P510" s="253">
        <v>14.420000076293945</v>
      </c>
      <c r="Q510" s="253">
        <v>24.119999885559082</v>
      </c>
    </row>
    <row r="511" spans="1:17">
      <c r="A511" s="238"/>
      <c r="B511" s="238"/>
      <c r="C511" s="229"/>
      <c r="D511" s="229"/>
      <c r="E511" s="231"/>
      <c r="F511" s="231"/>
      <c r="G511" s="231"/>
      <c r="H511" s="231"/>
      <c r="I511" s="231"/>
      <c r="J511" s="231"/>
      <c r="K511" s="231"/>
      <c r="L511" s="231"/>
      <c r="M511" s="232"/>
      <c r="N511" s="232"/>
      <c r="O511" s="232"/>
      <c r="P511" s="232"/>
      <c r="Q511" s="232"/>
    </row>
    <row r="512" spans="1:17">
      <c r="A512" s="251" t="s">
        <v>989</v>
      </c>
      <c r="B512" s="251"/>
      <c r="C512" s="251"/>
      <c r="D512" s="251"/>
      <c r="E512" s="252"/>
      <c r="F512" s="252"/>
      <c r="G512" s="252"/>
      <c r="H512" s="252"/>
      <c r="I512" s="252">
        <v>0</v>
      </c>
      <c r="J512" s="252">
        <v>6</v>
      </c>
      <c r="K512" s="252">
        <v>86</v>
      </c>
      <c r="L512" s="252">
        <v>92</v>
      </c>
      <c r="M512" s="253">
        <v>90</v>
      </c>
      <c r="N512" s="253">
        <v>7.6999998092651367</v>
      </c>
      <c r="O512" s="253">
        <v>2</v>
      </c>
      <c r="P512" s="253">
        <v>14.420000076293945</v>
      </c>
      <c r="Q512" s="253">
        <v>24.119999885559082</v>
      </c>
    </row>
    <row r="513" spans="1:17">
      <c r="A513" s="229"/>
      <c r="B513" s="229"/>
      <c r="C513" s="229"/>
      <c r="D513" s="229"/>
      <c r="E513" s="231"/>
      <c r="F513" s="231"/>
      <c r="G513" s="231"/>
      <c r="H513" s="231"/>
      <c r="I513" s="231"/>
      <c r="J513" s="231"/>
      <c r="K513" s="231"/>
      <c r="L513" s="231"/>
      <c r="M513" s="232"/>
      <c r="N513" s="232"/>
      <c r="O513" s="232"/>
      <c r="P513" s="232"/>
      <c r="Q513" s="232"/>
    </row>
    <row r="514" spans="1:17">
      <c r="A514" s="62" t="s">
        <v>1283</v>
      </c>
      <c r="B514" s="251"/>
      <c r="C514" s="251"/>
      <c r="D514" s="251"/>
      <c r="E514" s="252"/>
      <c r="F514" s="252"/>
      <c r="G514" s="252"/>
      <c r="H514" s="252"/>
      <c r="I514" s="252">
        <v>11</v>
      </c>
      <c r="J514" s="252">
        <v>91</v>
      </c>
      <c r="K514" s="252">
        <v>2934</v>
      </c>
      <c r="L514" s="252">
        <v>3036</v>
      </c>
      <c r="M514" s="253">
        <v>3057.625</v>
      </c>
      <c r="N514" s="253">
        <v>169.51000064611435</v>
      </c>
      <c r="O514" s="253">
        <v>174.23000019788742</v>
      </c>
      <c r="P514" s="253">
        <v>456.69000029563904</v>
      </c>
      <c r="Q514" s="253">
        <v>800.43000113964081</v>
      </c>
    </row>
    <row r="515" spans="1:17">
      <c r="A515" s="62"/>
      <c r="B515" s="251"/>
      <c r="C515" s="251"/>
      <c r="D515" s="251"/>
      <c r="E515" s="252"/>
      <c r="F515" s="252"/>
      <c r="G515" s="252"/>
      <c r="H515" s="252"/>
      <c r="I515" s="252"/>
      <c r="J515" s="252"/>
      <c r="K515" s="252"/>
      <c r="L515" s="252"/>
      <c r="M515" s="253"/>
      <c r="N515" s="253"/>
      <c r="O515" s="253"/>
      <c r="P515" s="253"/>
      <c r="Q515" s="253"/>
    </row>
    <row r="516" spans="1:17">
      <c r="A516" s="294" t="s">
        <v>18</v>
      </c>
      <c r="B516" s="295"/>
      <c r="C516" s="295"/>
      <c r="D516" s="295"/>
      <c r="E516" s="266">
        <f>E420</f>
        <v>31687655</v>
      </c>
      <c r="F516" s="266">
        <f t="shared" ref="F516:H516" si="0">F420</f>
        <v>8874288</v>
      </c>
      <c r="G516" s="266">
        <f t="shared" si="0"/>
        <v>40561943</v>
      </c>
      <c r="H516" s="266">
        <f t="shared" si="0"/>
        <v>5549000</v>
      </c>
      <c r="I516" s="266">
        <v>108</v>
      </c>
      <c r="J516" s="266">
        <v>639</v>
      </c>
      <c r="K516" s="266">
        <v>17873</v>
      </c>
      <c r="L516" s="266">
        <v>18620</v>
      </c>
      <c r="M516" s="267">
        <v>18937.875</v>
      </c>
      <c r="N516" s="267">
        <v>1443.9700024724007</v>
      </c>
      <c r="O516" s="267">
        <v>924.23999838531017</v>
      </c>
      <c r="P516" s="267">
        <v>2998.5400032997131</v>
      </c>
      <c r="Q516" s="267">
        <v>5366.750004157424</v>
      </c>
    </row>
    <row r="518" spans="1:17">
      <c r="C518" s="296" t="s">
        <v>1284</v>
      </c>
    </row>
  </sheetData>
  <mergeCells count="2">
    <mergeCell ref="I4:M4"/>
    <mergeCell ref="N4:Q4"/>
  </mergeCells>
  <hyperlinks>
    <hyperlink ref="D1" location="Efnisyfirlit!A1" display="Efnisyfirlit" xr:uid="{552FD549-7DD6-4ACB-B1EB-FD012B7E84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5C76-A747-4356-BC99-CF265514FEAD}">
  <dimension ref="A1:M43"/>
  <sheetViews>
    <sheetView workbookViewId="0"/>
  </sheetViews>
  <sheetFormatPr defaultRowHeight="14.4"/>
  <cols>
    <col min="1" max="1" width="26.6640625" customWidth="1"/>
    <col min="2" max="2" width="11.6640625" customWidth="1"/>
    <col min="3" max="3" width="0.6640625" customWidth="1"/>
    <col min="4" max="6" width="12.109375" customWidth="1"/>
    <col min="7" max="7" width="10.5546875" customWidth="1"/>
    <col min="8" max="8" width="11.5546875" customWidth="1"/>
    <col min="9" max="9" width="0.6640625" customWidth="1"/>
    <col min="10" max="10" width="13" customWidth="1"/>
    <col min="11" max="11" width="10.6640625" customWidth="1"/>
    <col min="12" max="12" width="0.6640625" customWidth="1"/>
    <col min="13" max="13" width="12" customWidth="1"/>
  </cols>
  <sheetData>
    <row r="1" spans="1:13">
      <c r="A1" s="298" t="s">
        <v>1290</v>
      </c>
    </row>
    <row r="2" spans="1:13" ht="15.6">
      <c r="A2" s="3" t="s">
        <v>62</v>
      </c>
    </row>
    <row r="3" spans="1:1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s="17" customFormat="1" ht="13.2">
      <c r="B4" s="30" t="s">
        <v>63</v>
      </c>
      <c r="C4" s="31"/>
      <c r="D4" s="32" t="s">
        <v>64</v>
      </c>
      <c r="E4" s="32" t="s">
        <v>65</v>
      </c>
      <c r="F4" s="32" t="s">
        <v>66</v>
      </c>
      <c r="G4" s="33"/>
      <c r="H4" s="30" t="s">
        <v>34</v>
      </c>
      <c r="I4" s="34"/>
      <c r="J4" s="35" t="s">
        <v>67</v>
      </c>
      <c r="K4" s="32" t="s">
        <v>68</v>
      </c>
      <c r="L4" s="36"/>
      <c r="M4" s="30"/>
    </row>
    <row r="5" spans="1:13" s="17" customFormat="1" ht="13.2">
      <c r="B5" s="37" t="s">
        <v>69</v>
      </c>
      <c r="C5" s="31"/>
      <c r="D5" s="38" t="s">
        <v>70</v>
      </c>
      <c r="E5" s="38" t="s">
        <v>71</v>
      </c>
      <c r="F5" s="38" t="s">
        <v>72</v>
      </c>
      <c r="G5" s="39" t="s">
        <v>33</v>
      </c>
      <c r="H5" s="37" t="s">
        <v>73</v>
      </c>
      <c r="I5" s="34"/>
      <c r="J5" s="40" t="s">
        <v>74</v>
      </c>
      <c r="K5" s="38" t="s">
        <v>75</v>
      </c>
      <c r="L5" s="36"/>
      <c r="M5" s="37" t="s">
        <v>76</v>
      </c>
    </row>
    <row r="6" spans="1:13" s="17" customFormat="1" ht="13.2">
      <c r="A6" s="41" t="s">
        <v>77</v>
      </c>
      <c r="B6" s="42"/>
      <c r="E6" s="43"/>
      <c r="H6" s="42"/>
      <c r="M6" s="42"/>
    </row>
    <row r="7" spans="1:13" s="17" customFormat="1" ht="13.2">
      <c r="A7" s="44" t="s">
        <v>78</v>
      </c>
      <c r="B7" s="45">
        <v>199688595.06900001</v>
      </c>
      <c r="C7" s="46"/>
      <c r="D7" s="47"/>
      <c r="E7" s="46"/>
      <c r="F7" s="47"/>
      <c r="G7" s="47"/>
      <c r="H7" s="48"/>
      <c r="I7" s="47"/>
      <c r="J7" s="47"/>
      <c r="K7" s="47"/>
      <c r="L7" s="47"/>
      <c r="M7" s="45">
        <f>B7</f>
        <v>199688595.06900001</v>
      </c>
    </row>
    <row r="8" spans="1:13" s="17" customFormat="1" ht="13.2">
      <c r="A8" s="49" t="s">
        <v>79</v>
      </c>
      <c r="B8" s="50">
        <v>42380385.573999994</v>
      </c>
      <c r="C8" s="43"/>
      <c r="E8" s="43"/>
      <c r="H8" s="42"/>
      <c r="M8" s="50">
        <f t="shared" ref="M8:M10" si="0">B8</f>
        <v>42380385.573999994</v>
      </c>
    </row>
    <row r="9" spans="1:13" s="17" customFormat="1" ht="13.2">
      <c r="A9" s="44" t="s">
        <v>80</v>
      </c>
      <c r="B9" s="45">
        <v>43069783.75999999</v>
      </c>
      <c r="C9" s="46"/>
      <c r="D9" s="47"/>
      <c r="E9" s="46"/>
      <c r="F9" s="47"/>
      <c r="G9" s="47"/>
      <c r="H9" s="48"/>
      <c r="I9" s="47"/>
      <c r="J9" s="47"/>
      <c r="K9" s="47"/>
      <c r="L9" s="47"/>
      <c r="M9" s="45">
        <f t="shared" si="0"/>
        <v>43069783.75999999</v>
      </c>
    </row>
    <row r="10" spans="1:13" s="17" customFormat="1" ht="13.2">
      <c r="A10" s="51" t="s">
        <v>81</v>
      </c>
      <c r="B10" s="52">
        <v>4952976.9509999994</v>
      </c>
      <c r="C10" s="53"/>
      <c r="D10" s="20"/>
      <c r="E10" s="53"/>
      <c r="F10" s="20"/>
      <c r="G10" s="20"/>
      <c r="H10" s="54"/>
      <c r="I10" s="20"/>
      <c r="J10" s="20"/>
      <c r="K10" s="20"/>
      <c r="L10" s="20"/>
      <c r="M10" s="52">
        <f t="shared" si="0"/>
        <v>4952976.9509999994</v>
      </c>
    </row>
    <row r="11" spans="1:13" s="17" customFormat="1" ht="13.2">
      <c r="A11" s="55" t="s">
        <v>82</v>
      </c>
      <c r="B11" s="56">
        <f>SUM(B7:B10)</f>
        <v>290091741.35399997</v>
      </c>
      <c r="C11" s="57"/>
      <c r="D11" s="25"/>
      <c r="E11" s="57"/>
      <c r="F11" s="25"/>
      <c r="G11" s="25"/>
      <c r="H11" s="58"/>
      <c r="I11" s="25"/>
      <c r="J11" s="25"/>
      <c r="K11" s="25"/>
      <c r="L11" s="25"/>
      <c r="M11" s="56">
        <f>SUM(M7:M10)</f>
        <v>290091741.35399997</v>
      </c>
    </row>
    <row r="12" spans="1:13" s="17" customFormat="1" ht="13.2">
      <c r="B12" s="42"/>
      <c r="E12" s="43"/>
      <c r="H12" s="42"/>
      <c r="M12" s="42"/>
    </row>
    <row r="13" spans="1:13" s="17" customFormat="1" ht="13.2">
      <c r="A13" s="44" t="s">
        <v>83</v>
      </c>
      <c r="B13" s="45">
        <v>9695267.737999998</v>
      </c>
      <c r="C13" s="46"/>
      <c r="D13" s="46">
        <v>31108687.205000009</v>
      </c>
      <c r="E13" s="46"/>
      <c r="F13" s="46">
        <v>28784000.34500001</v>
      </c>
      <c r="G13" s="46"/>
      <c r="H13" s="45">
        <f>D13+E13+F13+G13</f>
        <v>59892687.550000019</v>
      </c>
      <c r="I13" s="46"/>
      <c r="J13" s="46"/>
      <c r="K13" s="46"/>
      <c r="L13" s="46"/>
      <c r="M13" s="45">
        <f>B13-H13</f>
        <v>-50197419.812000021</v>
      </c>
    </row>
    <row r="14" spans="1:13" s="17" customFormat="1" ht="13.2">
      <c r="A14" s="49" t="s">
        <v>84</v>
      </c>
      <c r="B14" s="50">
        <v>1544021.537</v>
      </c>
      <c r="C14" s="43"/>
      <c r="D14" s="43">
        <v>686411.01800000004</v>
      </c>
      <c r="E14" s="43"/>
      <c r="F14" s="43">
        <v>647977.22900000005</v>
      </c>
      <c r="G14" s="43"/>
      <c r="H14" s="50">
        <f t="shared" ref="H14:H26" si="1">D14+E14+F14+G14</f>
        <v>1334388.247</v>
      </c>
      <c r="I14" s="43"/>
      <c r="J14" s="43"/>
      <c r="K14" s="43"/>
      <c r="L14" s="43"/>
      <c r="M14" s="50">
        <f t="shared" ref="M14:M26" si="2">B14-H14</f>
        <v>209633.29000000004</v>
      </c>
    </row>
    <row r="15" spans="1:13" s="17" customFormat="1" ht="13.2">
      <c r="A15" s="44" t="s">
        <v>85</v>
      </c>
      <c r="B15" s="45">
        <v>14101812.357999997</v>
      </c>
      <c r="C15" s="46"/>
      <c r="D15" s="46">
        <v>101320751.35500002</v>
      </c>
      <c r="E15" s="46"/>
      <c r="F15" s="46">
        <v>56247048.409999982</v>
      </c>
      <c r="G15" s="46"/>
      <c r="H15" s="45">
        <f t="shared" si="1"/>
        <v>157567799.76499999</v>
      </c>
      <c r="I15" s="46"/>
      <c r="J15" s="46"/>
      <c r="K15" s="46"/>
      <c r="L15" s="46"/>
      <c r="M15" s="45">
        <f t="shared" si="2"/>
        <v>-143465987.40699998</v>
      </c>
    </row>
    <row r="16" spans="1:13" s="17" customFormat="1" ht="13.2">
      <c r="A16" s="49" t="s">
        <v>86</v>
      </c>
      <c r="B16" s="50">
        <v>1728040.3150000006</v>
      </c>
      <c r="C16" s="43"/>
      <c r="D16" s="43">
        <v>3585619.2559999996</v>
      </c>
      <c r="E16" s="43"/>
      <c r="F16" s="43">
        <v>8831228.1789999958</v>
      </c>
      <c r="G16" s="43"/>
      <c r="H16" s="50">
        <f t="shared" si="1"/>
        <v>12416847.434999995</v>
      </c>
      <c r="I16" s="43"/>
      <c r="J16" s="43"/>
      <c r="K16" s="43"/>
      <c r="L16" s="43"/>
      <c r="M16" s="50">
        <f t="shared" si="2"/>
        <v>-10688807.119999994</v>
      </c>
    </row>
    <row r="17" spans="1:13" s="17" customFormat="1" ht="13.2">
      <c r="A17" s="44" t="s">
        <v>87</v>
      </c>
      <c r="B17" s="45">
        <v>9384796.0439999998</v>
      </c>
      <c r="C17" s="46"/>
      <c r="D17" s="46">
        <v>11919338.522000002</v>
      </c>
      <c r="E17" s="46"/>
      <c r="F17" s="46">
        <v>26436094.057999995</v>
      </c>
      <c r="G17" s="46"/>
      <c r="H17" s="45">
        <f t="shared" si="1"/>
        <v>38355432.579999998</v>
      </c>
      <c r="I17" s="46"/>
      <c r="J17" s="46"/>
      <c r="K17" s="46"/>
      <c r="L17" s="46"/>
      <c r="M17" s="45">
        <f t="shared" si="2"/>
        <v>-28970636.535999998</v>
      </c>
    </row>
    <row r="18" spans="1:13" s="17" customFormat="1" ht="13.2">
      <c r="A18" s="49" t="s">
        <v>88</v>
      </c>
      <c r="B18" s="50">
        <v>693631.80200000014</v>
      </c>
      <c r="C18" s="43"/>
      <c r="D18" s="43">
        <v>1269944.0840000003</v>
      </c>
      <c r="E18" s="43"/>
      <c r="F18" s="43">
        <v>3260069.1069999998</v>
      </c>
      <c r="G18" s="43"/>
      <c r="H18" s="50">
        <f t="shared" si="1"/>
        <v>4530013.1909999996</v>
      </c>
      <c r="I18" s="43"/>
      <c r="J18" s="43"/>
      <c r="K18" s="43"/>
      <c r="L18" s="43"/>
      <c r="M18" s="50">
        <f t="shared" si="2"/>
        <v>-3836381.3889999995</v>
      </c>
    </row>
    <row r="19" spans="1:13" s="17" customFormat="1" ht="13.2">
      <c r="A19" s="44" t="s">
        <v>89</v>
      </c>
      <c r="B19" s="45">
        <v>5457400.9329999983</v>
      </c>
      <c r="C19" s="46"/>
      <c r="D19" s="46">
        <v>766471.978</v>
      </c>
      <c r="E19" s="46"/>
      <c r="F19" s="46">
        <v>5652911.4730000021</v>
      </c>
      <c r="G19" s="46"/>
      <c r="H19" s="45">
        <f t="shared" si="1"/>
        <v>6419383.4510000022</v>
      </c>
      <c r="I19" s="46"/>
      <c r="J19" s="46"/>
      <c r="K19" s="46"/>
      <c r="L19" s="46"/>
      <c r="M19" s="45">
        <f t="shared" si="2"/>
        <v>-961982.51800000388</v>
      </c>
    </row>
    <row r="20" spans="1:13" s="17" customFormat="1" ht="13.2">
      <c r="A20" s="49" t="s">
        <v>90</v>
      </c>
      <c r="B20" s="50">
        <v>2151094.2059999998</v>
      </c>
      <c r="C20" s="43"/>
      <c r="D20" s="43">
        <v>2366881.8800000004</v>
      </c>
      <c r="E20" s="43"/>
      <c r="F20" s="43">
        <v>2726846.2110000001</v>
      </c>
      <c r="G20" s="43"/>
      <c r="H20" s="50">
        <f t="shared" si="1"/>
        <v>5093728.091</v>
      </c>
      <c r="I20" s="43"/>
      <c r="J20" s="43"/>
      <c r="K20" s="43"/>
      <c r="L20" s="43"/>
      <c r="M20" s="50">
        <f t="shared" si="2"/>
        <v>-2942633.8850000002</v>
      </c>
    </row>
    <row r="21" spans="1:13" s="17" customFormat="1" ht="13.2">
      <c r="A21" s="44" t="s">
        <v>91</v>
      </c>
      <c r="B21" s="45">
        <v>758711.2919999999</v>
      </c>
      <c r="C21" s="46"/>
      <c r="D21" s="46">
        <v>478567.0089999999</v>
      </c>
      <c r="E21" s="46"/>
      <c r="F21" s="46">
        <v>16123375.328000002</v>
      </c>
      <c r="G21" s="46"/>
      <c r="H21" s="45">
        <f t="shared" si="1"/>
        <v>16601942.337000001</v>
      </c>
      <c r="I21" s="46"/>
      <c r="J21" s="46"/>
      <c r="K21" s="46"/>
      <c r="L21" s="46"/>
      <c r="M21" s="45">
        <f t="shared" si="2"/>
        <v>-15843231.045000002</v>
      </c>
    </row>
    <row r="22" spans="1:13" s="17" customFormat="1" ht="13.2">
      <c r="A22" s="49" t="s">
        <v>92</v>
      </c>
      <c r="B22" s="50">
        <v>556520.92399999988</v>
      </c>
      <c r="C22" s="43"/>
      <c r="D22" s="43">
        <v>1251568.6599999999</v>
      </c>
      <c r="E22" s="43"/>
      <c r="F22" s="43">
        <v>3611765.3230000017</v>
      </c>
      <c r="G22" s="43"/>
      <c r="H22" s="50">
        <f t="shared" si="1"/>
        <v>4863333.9830000019</v>
      </c>
      <c r="I22" s="43"/>
      <c r="J22" s="43"/>
      <c r="K22" s="43"/>
      <c r="L22" s="43"/>
      <c r="M22" s="50">
        <f t="shared" si="2"/>
        <v>-4306813.0590000022</v>
      </c>
    </row>
    <row r="23" spans="1:13" s="17" customFormat="1" ht="13.2">
      <c r="A23" s="44" t="s">
        <v>93</v>
      </c>
      <c r="B23" s="45">
        <v>622142.42699999991</v>
      </c>
      <c r="C23" s="46"/>
      <c r="D23" s="46">
        <v>421466.57200000004</v>
      </c>
      <c r="E23" s="46"/>
      <c r="F23" s="46">
        <v>1645255.637000001</v>
      </c>
      <c r="G23" s="46"/>
      <c r="H23" s="45">
        <f t="shared" si="1"/>
        <v>2066722.2090000012</v>
      </c>
      <c r="I23" s="46"/>
      <c r="J23" s="46"/>
      <c r="K23" s="46"/>
      <c r="L23" s="46"/>
      <c r="M23" s="45">
        <f t="shared" si="2"/>
        <v>-1444579.7820000013</v>
      </c>
    </row>
    <row r="24" spans="1:13" s="17" customFormat="1" ht="13.2">
      <c r="A24" s="49" t="s">
        <v>94</v>
      </c>
      <c r="B24" s="50">
        <v>1374.403</v>
      </c>
      <c r="C24" s="43"/>
      <c r="D24" s="43"/>
      <c r="E24" s="43"/>
      <c r="F24" s="43">
        <v>673351.6399999999</v>
      </c>
      <c r="G24" s="43"/>
      <c r="H24" s="50">
        <f t="shared" si="1"/>
        <v>673351.6399999999</v>
      </c>
      <c r="I24" s="43"/>
      <c r="J24" s="43"/>
      <c r="K24" s="43"/>
      <c r="L24" s="43"/>
      <c r="M24" s="50">
        <f t="shared" si="2"/>
        <v>-671977.23699999985</v>
      </c>
    </row>
    <row r="25" spans="1:13" s="17" customFormat="1" ht="13.2">
      <c r="A25" s="44" t="s">
        <v>95</v>
      </c>
      <c r="B25" s="45">
        <v>4882295.6550000003</v>
      </c>
      <c r="C25" s="46"/>
      <c r="D25" s="46">
        <v>12888147.620000001</v>
      </c>
      <c r="E25" s="46"/>
      <c r="F25" s="46">
        <v>11237775.054999998</v>
      </c>
      <c r="G25" s="46"/>
      <c r="H25" s="45">
        <f t="shared" si="1"/>
        <v>24125922.674999997</v>
      </c>
      <c r="I25" s="46"/>
      <c r="J25" s="46"/>
      <c r="K25" s="46"/>
      <c r="L25" s="46"/>
      <c r="M25" s="45">
        <f t="shared" si="2"/>
        <v>-19243627.019999996</v>
      </c>
    </row>
    <row r="26" spans="1:13" s="17" customFormat="1" ht="13.2">
      <c r="A26" s="49" t="s">
        <v>96</v>
      </c>
      <c r="B26" s="50"/>
      <c r="C26" s="43"/>
      <c r="D26" s="43">
        <v>795846.95700000005</v>
      </c>
      <c r="E26" s="43">
        <v>10818463.377</v>
      </c>
      <c r="F26" s="43"/>
      <c r="G26" s="43"/>
      <c r="H26" s="50">
        <f t="shared" si="1"/>
        <v>11614310.334000001</v>
      </c>
      <c r="I26" s="43"/>
      <c r="J26" s="43"/>
      <c r="K26" s="43"/>
      <c r="L26" s="43"/>
      <c r="M26" s="50">
        <f t="shared" si="2"/>
        <v>-11614310.334000001</v>
      </c>
    </row>
    <row r="27" spans="1:13" s="17" customFormat="1" ht="13.2">
      <c r="A27" s="44" t="s">
        <v>97</v>
      </c>
      <c r="B27" s="45"/>
      <c r="C27" s="46"/>
      <c r="D27" s="46"/>
      <c r="E27" s="46"/>
      <c r="F27" s="46"/>
      <c r="G27" s="46"/>
      <c r="H27" s="45"/>
      <c r="I27" s="46"/>
      <c r="J27" s="46"/>
      <c r="K27" s="46">
        <v>-69761.570999999996</v>
      </c>
      <c r="L27" s="46"/>
      <c r="M27" s="45">
        <f>K27</f>
        <v>-69761.570999999996</v>
      </c>
    </row>
    <row r="28" spans="1:13" s="17" customFormat="1" ht="13.2">
      <c r="A28" s="51" t="s">
        <v>98</v>
      </c>
      <c r="B28" s="52"/>
      <c r="C28" s="53"/>
      <c r="D28" s="53"/>
      <c r="E28" s="53"/>
      <c r="F28" s="53"/>
      <c r="G28" s="53"/>
      <c r="H28" s="52"/>
      <c r="I28" s="53"/>
      <c r="J28" s="53">
        <v>12814687.605</v>
      </c>
      <c r="K28" s="53"/>
      <c r="L28" s="53"/>
      <c r="M28" s="52">
        <f>J28</f>
        <v>12814687.605</v>
      </c>
    </row>
    <row r="29" spans="1:13" s="17" customFormat="1" ht="13.2">
      <c r="A29" s="16" t="s">
        <v>99</v>
      </c>
      <c r="B29" s="56">
        <f>B11+SUM(B13:B28)</f>
        <v>341668850.98799998</v>
      </c>
      <c r="C29" s="57"/>
      <c r="D29" s="57">
        <f t="shared" ref="D29:M29" si="3">D11+SUM(D13:D28)</f>
        <v>168859702.116</v>
      </c>
      <c r="E29" s="57">
        <f t="shared" si="3"/>
        <v>10818463.377</v>
      </c>
      <c r="F29" s="57">
        <f t="shared" si="3"/>
        <v>165877697.99499997</v>
      </c>
      <c r="G29" s="57"/>
      <c r="H29" s="56">
        <f t="shared" si="3"/>
        <v>345555863.48799998</v>
      </c>
      <c r="I29" s="57"/>
      <c r="J29" s="57">
        <f t="shared" si="3"/>
        <v>12814687.605</v>
      </c>
      <c r="K29" s="57">
        <f t="shared" si="3"/>
        <v>-69761.570999999996</v>
      </c>
      <c r="L29" s="57"/>
      <c r="M29" s="56">
        <f t="shared" si="3"/>
        <v>8857913.5340000391</v>
      </c>
    </row>
    <row r="30" spans="1:13" s="17" customFormat="1" ht="13.2">
      <c r="A30" s="59"/>
      <c r="B30" s="50"/>
      <c r="C30" s="43"/>
      <c r="E30" s="43"/>
      <c r="F30" s="43"/>
      <c r="G30" s="43"/>
      <c r="H30" s="50"/>
      <c r="I30" s="43"/>
      <c r="J30" s="43"/>
      <c r="K30" s="43"/>
      <c r="L30" s="43"/>
      <c r="M30" s="50"/>
    </row>
    <row r="31" spans="1:13" s="17" customFormat="1" ht="13.2">
      <c r="A31" s="60" t="s">
        <v>100</v>
      </c>
      <c r="B31" s="45">
        <f>B33-B29</f>
        <v>-6589134.787999928</v>
      </c>
      <c r="C31" s="46"/>
      <c r="D31" s="46">
        <f t="shared" ref="D31:M31" si="4">D33-D29</f>
        <v>4795969.0839999914</v>
      </c>
      <c r="E31" s="46">
        <f t="shared" si="4"/>
        <v>241170.82299999893</v>
      </c>
      <c r="F31" s="46">
        <f t="shared" si="4"/>
        <v>-49959288.194999963</v>
      </c>
      <c r="G31" s="46">
        <f t="shared" si="4"/>
        <v>12955238.999999998</v>
      </c>
      <c r="H31" s="45">
        <f t="shared" si="4"/>
        <v>-31966909.287999988</v>
      </c>
      <c r="I31" s="46"/>
      <c r="J31" s="46">
        <f t="shared" si="4"/>
        <v>-19660925.305</v>
      </c>
      <c r="K31" s="46">
        <f t="shared" si="4"/>
        <v>544178.67099999997</v>
      </c>
      <c r="L31" s="46"/>
      <c r="M31" s="45">
        <f t="shared" si="4"/>
        <v>6261027.866000019</v>
      </c>
    </row>
    <row r="32" spans="1:13" s="17" customFormat="1" ht="13.2">
      <c r="A32" s="59"/>
      <c r="B32" s="42"/>
      <c r="D32" s="43"/>
      <c r="E32" s="43"/>
      <c r="F32" s="43"/>
      <c r="G32" s="43"/>
      <c r="H32" s="50"/>
      <c r="J32" s="43"/>
      <c r="K32" s="43"/>
      <c r="L32" s="43"/>
      <c r="M32" s="50"/>
    </row>
    <row r="33" spans="1:13" s="17" customFormat="1" ht="13.2">
      <c r="A33" s="16" t="s">
        <v>101</v>
      </c>
      <c r="B33" s="61">
        <v>335079716.20000005</v>
      </c>
      <c r="C33" s="57"/>
      <c r="D33" s="57">
        <v>173655671.19999999</v>
      </c>
      <c r="E33" s="57">
        <v>11059634.199999999</v>
      </c>
      <c r="F33" s="57">
        <v>115918409.80000001</v>
      </c>
      <c r="G33" s="57">
        <v>12955238.999999998</v>
      </c>
      <c r="H33" s="61">
        <v>313588954.19999999</v>
      </c>
      <c r="I33" s="57"/>
      <c r="J33" s="57">
        <v>-6846237.7000000011</v>
      </c>
      <c r="K33" s="57">
        <v>474417.1</v>
      </c>
      <c r="L33" s="57"/>
      <c r="M33" s="61">
        <v>15118941.400000058</v>
      </c>
    </row>
    <row r="34" spans="1:13" s="17" customFormat="1" ht="13.2"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</sheetData>
  <hyperlinks>
    <hyperlink ref="A1" location="Efnisyfirlit!A1" display="Efnisyfirlit" xr:uid="{B9851ED0-F86B-4AE0-B606-540F4ACA56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C7A7-B837-4F46-A3CA-06628D10128A}">
  <dimension ref="A1:R151"/>
  <sheetViews>
    <sheetView workbookViewId="0"/>
  </sheetViews>
  <sheetFormatPr defaultRowHeight="14.4"/>
  <cols>
    <col min="1" max="1" width="31.5546875" customWidth="1"/>
    <col min="2" max="11" width="12.44140625" hidden="1" customWidth="1"/>
    <col min="12" max="15" width="12.44140625" customWidth="1"/>
    <col min="16" max="18" width="13.33203125" customWidth="1"/>
  </cols>
  <sheetData>
    <row r="1" spans="1:18">
      <c r="A1" s="298" t="s">
        <v>1290</v>
      </c>
    </row>
    <row r="2" spans="1:18" ht="15.6">
      <c r="A2" s="3" t="s">
        <v>102</v>
      </c>
    </row>
    <row r="4" spans="1:18">
      <c r="A4" s="62" t="s">
        <v>103</v>
      </c>
      <c r="B4" s="17"/>
      <c r="C4" s="17"/>
      <c r="D4" s="17"/>
      <c r="E4" s="17"/>
      <c r="F4" s="17"/>
      <c r="G4" s="17"/>
      <c r="H4" s="17"/>
    </row>
    <row r="5" spans="1:18">
      <c r="B5" s="63">
        <v>2002</v>
      </c>
      <c r="C5" s="64">
        <v>2003</v>
      </c>
      <c r="D5" s="63">
        <v>2004</v>
      </c>
      <c r="E5" s="64">
        <v>2005</v>
      </c>
      <c r="F5" s="63">
        <v>2006</v>
      </c>
      <c r="G5" s="64">
        <v>2007</v>
      </c>
      <c r="H5" s="63">
        <v>2008</v>
      </c>
      <c r="I5" s="64">
        <v>2009</v>
      </c>
      <c r="J5" s="63">
        <v>2010</v>
      </c>
      <c r="K5" s="64">
        <v>2011</v>
      </c>
      <c r="L5" s="63">
        <v>2012</v>
      </c>
      <c r="M5" s="64">
        <v>2013</v>
      </c>
      <c r="N5" s="63">
        <v>2014</v>
      </c>
      <c r="O5" s="64">
        <v>2015</v>
      </c>
      <c r="P5" s="63">
        <v>2016</v>
      </c>
      <c r="Q5" s="64">
        <v>2017</v>
      </c>
      <c r="R5" s="63">
        <v>2018</v>
      </c>
    </row>
    <row r="6" spans="1:18">
      <c r="A6" s="65" t="s">
        <v>104</v>
      </c>
      <c r="B6" s="66"/>
      <c r="D6" s="66"/>
      <c r="F6" s="66"/>
      <c r="H6" s="66"/>
      <c r="J6" s="66"/>
      <c r="L6" s="66"/>
      <c r="N6" s="66"/>
      <c r="P6" s="66"/>
      <c r="R6" s="66"/>
    </row>
    <row r="7" spans="1:18">
      <c r="A7" s="17" t="s">
        <v>26</v>
      </c>
      <c r="B7" s="67">
        <v>64738805</v>
      </c>
      <c r="C7" s="19">
        <v>68494678</v>
      </c>
      <c r="D7" s="67">
        <v>74141010.365700006</v>
      </c>
      <c r="E7" s="19">
        <v>83787089.555000007</v>
      </c>
      <c r="F7" s="67">
        <v>96665641.859999999</v>
      </c>
      <c r="G7" s="19">
        <v>111918365.81999999</v>
      </c>
      <c r="H7" s="67">
        <v>124494602.76000001</v>
      </c>
      <c r="I7" s="19">
        <v>127468440.41</v>
      </c>
      <c r="J7" s="67">
        <v>126325560</v>
      </c>
      <c r="K7" s="19">
        <v>138368570</v>
      </c>
      <c r="L7" s="67">
        <v>147688802.14199999</v>
      </c>
      <c r="M7" s="19">
        <v>158247103</v>
      </c>
      <c r="N7" s="67">
        <v>167199855</v>
      </c>
      <c r="O7" s="19">
        <v>180215769</v>
      </c>
      <c r="P7" s="67">
        <v>200864226.31199998</v>
      </c>
      <c r="Q7" s="19">
        <v>222439669.69999999</v>
      </c>
      <c r="R7" s="67">
        <v>242134067.70000002</v>
      </c>
    </row>
    <row r="8" spans="1:18">
      <c r="A8" s="17" t="s">
        <v>27</v>
      </c>
      <c r="B8" s="67">
        <v>7805037</v>
      </c>
      <c r="C8" s="19">
        <v>8152793</v>
      </c>
      <c r="D8" s="67">
        <v>8796265.5710000005</v>
      </c>
      <c r="E8" s="19">
        <v>10550246.119000001</v>
      </c>
      <c r="F8" s="67">
        <v>12880197.210000001</v>
      </c>
      <c r="G8" s="19">
        <v>15868986.859999999</v>
      </c>
      <c r="H8" s="67">
        <v>16129234.359999999</v>
      </c>
      <c r="I8" s="19">
        <v>14954799.66</v>
      </c>
      <c r="J8" s="67">
        <v>16328584</v>
      </c>
      <c r="K8" s="19">
        <v>24092252</v>
      </c>
      <c r="L8" s="67">
        <v>25622056.897</v>
      </c>
      <c r="M8" s="19">
        <v>27609296</v>
      </c>
      <c r="N8" s="67">
        <v>29686233</v>
      </c>
      <c r="O8" s="19">
        <v>33286598</v>
      </c>
      <c r="P8" s="67">
        <v>37301582.971000001</v>
      </c>
      <c r="Q8" s="19">
        <v>40908266.700000003</v>
      </c>
      <c r="R8" s="67">
        <v>43138836.699999996</v>
      </c>
    </row>
    <row r="9" spans="1:18">
      <c r="A9" s="20" t="s">
        <v>28</v>
      </c>
      <c r="B9" s="68">
        <v>14595031</v>
      </c>
      <c r="C9" s="22">
        <v>16169360</v>
      </c>
      <c r="D9" s="68">
        <v>18695538.712899998</v>
      </c>
      <c r="E9" s="22">
        <v>23072084.386</v>
      </c>
      <c r="F9" s="68">
        <v>29445543.609999999</v>
      </c>
      <c r="G9" s="22">
        <v>35172283.07</v>
      </c>
      <c r="H9" s="68">
        <v>26329317.780000001</v>
      </c>
      <c r="I9" s="22">
        <v>28475592.699999999</v>
      </c>
      <c r="J9" s="68">
        <v>30548098</v>
      </c>
      <c r="K9" s="22">
        <v>29940217</v>
      </c>
      <c r="L9" s="68">
        <v>33251713.421</v>
      </c>
      <c r="M9" s="22">
        <v>37364632</v>
      </c>
      <c r="N9" s="68">
        <v>38182455</v>
      </c>
      <c r="O9" s="22">
        <v>41620622</v>
      </c>
      <c r="P9" s="68">
        <v>46853468.787</v>
      </c>
      <c r="Q9" s="22">
        <v>52291527.700000003</v>
      </c>
      <c r="R9" s="68">
        <v>49806811.800000004</v>
      </c>
    </row>
    <row r="10" spans="1:18">
      <c r="A10" s="16" t="s">
        <v>29</v>
      </c>
      <c r="B10" s="69">
        <v>87138873</v>
      </c>
      <c r="C10" s="70">
        <v>92816831</v>
      </c>
      <c r="D10" s="69">
        <v>101632814.64960001</v>
      </c>
      <c r="E10" s="70">
        <v>117409420.06</v>
      </c>
      <c r="F10" s="69">
        <v>138991382.68000001</v>
      </c>
      <c r="G10" s="70">
        <v>162959635.75</v>
      </c>
      <c r="H10" s="69">
        <v>166953154.90000001</v>
      </c>
      <c r="I10" s="70">
        <v>170898832.77000001</v>
      </c>
      <c r="J10" s="69">
        <v>173202242</v>
      </c>
      <c r="K10" s="70">
        <v>192401039</v>
      </c>
      <c r="L10" s="69">
        <v>206562572.45999998</v>
      </c>
      <c r="M10" s="70">
        <v>223221031</v>
      </c>
      <c r="N10" s="69">
        <v>235068543</v>
      </c>
      <c r="O10" s="70">
        <v>255122989</v>
      </c>
      <c r="P10" s="69">
        <v>285019278.06999999</v>
      </c>
      <c r="Q10" s="70">
        <v>315639464.09999996</v>
      </c>
      <c r="R10" s="69">
        <v>335079716.20000005</v>
      </c>
    </row>
    <row r="11" spans="1:18">
      <c r="B11" s="69"/>
      <c r="C11" s="70"/>
      <c r="D11" s="69"/>
      <c r="E11" s="70"/>
      <c r="F11" s="69"/>
      <c r="G11" s="70"/>
      <c r="H11" s="69"/>
      <c r="I11" s="70"/>
      <c r="J11" s="69"/>
      <c r="K11" s="70"/>
      <c r="L11" s="69"/>
      <c r="M11" s="70"/>
      <c r="N11" s="69"/>
      <c r="O11" s="70"/>
      <c r="P11" s="69"/>
      <c r="Q11" s="70"/>
      <c r="R11" s="69"/>
    </row>
    <row r="12" spans="1:18">
      <c r="A12" s="17" t="s">
        <v>30</v>
      </c>
      <c r="B12" s="67">
        <v>45255365</v>
      </c>
      <c r="C12" s="19">
        <v>49296961</v>
      </c>
      <c r="D12" s="67">
        <v>51452630</v>
      </c>
      <c r="E12" s="19">
        <v>58743738.313000001</v>
      </c>
      <c r="F12" s="67">
        <v>66949597.630000003</v>
      </c>
      <c r="G12" s="19">
        <v>72493932.439999998</v>
      </c>
      <c r="H12" s="67">
        <v>81438913.829999998</v>
      </c>
      <c r="I12" s="19">
        <v>88297475.790000007</v>
      </c>
      <c r="J12" s="67">
        <v>90350673</v>
      </c>
      <c r="K12" s="19">
        <v>98341257</v>
      </c>
      <c r="L12" s="67">
        <v>104042586.87199999</v>
      </c>
      <c r="M12" s="19">
        <v>110663069</v>
      </c>
      <c r="N12" s="67">
        <v>122214954</v>
      </c>
      <c r="O12" s="19">
        <v>136622529</v>
      </c>
      <c r="P12" s="67">
        <v>145239379.43700001</v>
      </c>
      <c r="Q12" s="19">
        <v>166944384.89999998</v>
      </c>
      <c r="R12" s="67">
        <v>173655671.19999999</v>
      </c>
    </row>
    <row r="13" spans="1:18">
      <c r="A13" s="17" t="s">
        <v>31</v>
      </c>
      <c r="B13" s="67">
        <v>5857905</v>
      </c>
      <c r="C13" s="19">
        <v>3556041</v>
      </c>
      <c r="D13" s="67">
        <v>5796830</v>
      </c>
      <c r="E13" s="19">
        <v>6454022.2300000004</v>
      </c>
      <c r="F13" s="67">
        <v>10184705.17</v>
      </c>
      <c r="G13" s="19">
        <v>3535927.84</v>
      </c>
      <c r="H13" s="67">
        <v>3444201.97</v>
      </c>
      <c r="I13" s="19">
        <v>409978.61</v>
      </c>
      <c r="J13" s="67">
        <v>1482887</v>
      </c>
      <c r="K13" s="19">
        <v>7400557</v>
      </c>
      <c r="L13" s="67">
        <v>6172447</v>
      </c>
      <c r="M13" s="19">
        <v>2317443</v>
      </c>
      <c r="N13" s="67">
        <v>7880249</v>
      </c>
      <c r="O13" s="19">
        <v>19957285</v>
      </c>
      <c r="P13" s="67">
        <v>13797230</v>
      </c>
      <c r="Q13" s="19">
        <v>14431905</v>
      </c>
      <c r="R13" s="67">
        <v>11059634.199999999</v>
      </c>
    </row>
    <row r="14" spans="1:18">
      <c r="A14" s="17" t="s">
        <v>32</v>
      </c>
      <c r="B14" s="67">
        <v>37033331</v>
      </c>
      <c r="C14" s="19">
        <v>40153136</v>
      </c>
      <c r="D14" s="67">
        <v>42080120.92970001</v>
      </c>
      <c r="E14" s="19">
        <v>45018156.473999999</v>
      </c>
      <c r="F14" s="67">
        <v>52203093.149999999</v>
      </c>
      <c r="G14" s="19">
        <v>61661719.630000003</v>
      </c>
      <c r="H14" s="67">
        <v>75793098.730000004</v>
      </c>
      <c r="I14" s="19">
        <v>71554132.060000002</v>
      </c>
      <c r="J14" s="67">
        <v>69849494</v>
      </c>
      <c r="K14" s="19">
        <v>73623877</v>
      </c>
      <c r="L14" s="67">
        <v>77515500.788000003</v>
      </c>
      <c r="M14" s="19">
        <v>85669576</v>
      </c>
      <c r="N14" s="67">
        <v>92296256</v>
      </c>
      <c r="O14" s="19">
        <v>95831847</v>
      </c>
      <c r="P14" s="67">
        <v>99495940.434</v>
      </c>
      <c r="Q14" s="19">
        <v>104535777.19999999</v>
      </c>
      <c r="R14" s="67">
        <v>115918409.80000001</v>
      </c>
    </row>
    <row r="15" spans="1:18">
      <c r="A15" s="20" t="s">
        <v>33</v>
      </c>
      <c r="B15" s="68">
        <v>4049692</v>
      </c>
      <c r="C15" s="22">
        <v>4303106</v>
      </c>
      <c r="D15" s="68">
        <v>4552586.57</v>
      </c>
      <c r="E15" s="22">
        <v>5042452.28</v>
      </c>
      <c r="F15" s="68">
        <v>5409327.3899999997</v>
      </c>
      <c r="G15" s="22">
        <v>5918573.7400000002</v>
      </c>
      <c r="H15" s="68">
        <v>6232275.0899999999</v>
      </c>
      <c r="I15" s="22">
        <v>7110074.3499999996</v>
      </c>
      <c r="J15" s="68">
        <v>8854277</v>
      </c>
      <c r="K15" s="22">
        <v>9387128</v>
      </c>
      <c r="L15" s="68">
        <v>9654264.4409999996</v>
      </c>
      <c r="M15" s="22">
        <v>10020963</v>
      </c>
      <c r="N15" s="68">
        <v>10570941</v>
      </c>
      <c r="O15" s="22">
        <v>11169414</v>
      </c>
      <c r="P15" s="68">
        <v>11755254.888</v>
      </c>
      <c r="Q15" s="22">
        <v>12196451.4</v>
      </c>
      <c r="R15" s="68">
        <v>12955238.999999998</v>
      </c>
    </row>
    <row r="16" spans="1:18">
      <c r="A16" s="16" t="s">
        <v>34</v>
      </c>
      <c r="B16" s="69">
        <v>92196293</v>
      </c>
      <c r="C16" s="70">
        <v>97309244</v>
      </c>
      <c r="D16" s="69">
        <v>103882167.03569999</v>
      </c>
      <c r="E16" s="70">
        <v>115258369.29700001</v>
      </c>
      <c r="F16" s="69">
        <v>134746723.34</v>
      </c>
      <c r="G16" s="70">
        <v>143610153.65000001</v>
      </c>
      <c r="H16" s="69">
        <v>166908489.62</v>
      </c>
      <c r="I16" s="70">
        <v>167371660.81</v>
      </c>
      <c r="J16" s="69">
        <v>170537330</v>
      </c>
      <c r="K16" s="70">
        <v>188752820</v>
      </c>
      <c r="L16" s="69">
        <v>197384799.10100001</v>
      </c>
      <c r="M16" s="70">
        <v>208671051</v>
      </c>
      <c r="N16" s="69">
        <v>232962400</v>
      </c>
      <c r="O16" s="70">
        <v>263581074</v>
      </c>
      <c r="P16" s="69">
        <v>270287804.759</v>
      </c>
      <c r="Q16" s="70">
        <v>298108518.49999994</v>
      </c>
      <c r="R16" s="69">
        <v>313588954.19999999</v>
      </c>
    </row>
    <row r="17" spans="1:18">
      <c r="B17" s="69"/>
      <c r="C17" s="70"/>
      <c r="D17" s="69"/>
      <c r="E17" s="70"/>
      <c r="F17" s="69"/>
      <c r="G17" s="70"/>
      <c r="H17" s="69"/>
      <c r="I17" s="70"/>
      <c r="J17" s="69"/>
      <c r="K17" s="70"/>
      <c r="L17" s="69"/>
      <c r="M17" s="70"/>
      <c r="N17" s="69"/>
      <c r="O17" s="70"/>
      <c r="P17" s="69"/>
      <c r="Q17" s="70"/>
      <c r="R17" s="69"/>
    </row>
    <row r="18" spans="1:18">
      <c r="A18" s="25" t="s">
        <v>35</v>
      </c>
      <c r="B18" s="71">
        <v>-5057420</v>
      </c>
      <c r="C18" s="57">
        <v>-4492413</v>
      </c>
      <c r="D18" s="71">
        <v>-2249352.3860999793</v>
      </c>
      <c r="E18" s="57">
        <v>2151050.7629999965</v>
      </c>
      <c r="F18" s="71">
        <v>4244659.3400000036</v>
      </c>
      <c r="G18" s="57">
        <v>19349482.099999994</v>
      </c>
      <c r="H18" s="71">
        <v>44665.280000001192</v>
      </c>
      <c r="I18" s="57">
        <v>3527171.9600000083</v>
      </c>
      <c r="J18" s="71">
        <v>2664911</v>
      </c>
      <c r="K18" s="57">
        <v>3648219</v>
      </c>
      <c r="L18" s="71">
        <f t="shared" ref="L18" si="0">L10-L16</f>
        <v>9177773.3589999676</v>
      </c>
      <c r="M18" s="57">
        <f>M10-M16</f>
        <v>14549980</v>
      </c>
      <c r="N18" s="71">
        <f>N10-N16</f>
        <v>2106143</v>
      </c>
      <c r="O18" s="57">
        <f>O10-O16</f>
        <v>-8458085</v>
      </c>
      <c r="P18" s="71">
        <v>14731473.31099999</v>
      </c>
      <c r="Q18" s="57">
        <v>17530945.600000024</v>
      </c>
      <c r="R18" s="71">
        <v>21490762.00000006</v>
      </c>
    </row>
    <row r="19" spans="1:18">
      <c r="B19" s="67"/>
      <c r="C19" s="19"/>
      <c r="D19" s="67"/>
      <c r="E19" s="19"/>
      <c r="F19" s="67"/>
      <c r="G19" s="19"/>
      <c r="H19" s="67"/>
      <c r="I19" s="19"/>
      <c r="J19" s="67"/>
      <c r="K19" s="19"/>
      <c r="L19" s="67"/>
      <c r="M19" s="19"/>
      <c r="N19" s="67"/>
      <c r="O19" s="19"/>
      <c r="P19" s="67"/>
      <c r="Q19" s="19"/>
      <c r="R19" s="67"/>
    </row>
    <row r="20" spans="1:18">
      <c r="A20" s="17" t="s">
        <v>36</v>
      </c>
      <c r="B20" s="67">
        <v>5089894</v>
      </c>
      <c r="C20" s="19">
        <v>1359841</v>
      </c>
      <c r="D20" s="67">
        <v>3669753.3287999998</v>
      </c>
      <c r="E20" s="19">
        <v>2699041.9049999998</v>
      </c>
      <c r="F20" s="67">
        <v>-2380289.77</v>
      </c>
      <c r="G20" s="19">
        <v>3876594.27</v>
      </c>
      <c r="H20" s="67">
        <v>-22166953.039999999</v>
      </c>
      <c r="I20" s="19">
        <v>-9507643.3599999994</v>
      </c>
      <c r="J20" s="67">
        <v>2810338</v>
      </c>
      <c r="K20" s="19">
        <v>-11088378</v>
      </c>
      <c r="L20" s="67">
        <v>-8188058.7249999996</v>
      </c>
      <c r="M20" s="19">
        <v>-6211689</v>
      </c>
      <c r="N20" s="67">
        <v>-4422925</v>
      </c>
      <c r="O20" s="19">
        <v>-6774147</v>
      </c>
      <c r="P20" s="67">
        <v>-5904190.7979999995</v>
      </c>
      <c r="Q20" s="19">
        <v>-4662829.4000000004</v>
      </c>
      <c r="R20" s="67">
        <v>-6846237.7000000011</v>
      </c>
    </row>
    <row r="21" spans="1:18">
      <c r="A21" s="17"/>
      <c r="B21" s="66"/>
      <c r="D21" s="66"/>
      <c r="F21" s="66"/>
      <c r="H21" s="66"/>
      <c r="J21" s="66"/>
      <c r="L21" s="66"/>
      <c r="N21" s="66"/>
      <c r="P21" s="66"/>
      <c r="R21" s="66"/>
    </row>
    <row r="22" spans="1:18">
      <c r="A22" s="25" t="s">
        <v>37</v>
      </c>
      <c r="B22" s="69">
        <v>32474</v>
      </c>
      <c r="C22" s="70">
        <v>-3132572</v>
      </c>
      <c r="D22" s="69">
        <v>1420400.9427000205</v>
      </c>
      <c r="E22" s="70">
        <v>4850092.6679999959</v>
      </c>
      <c r="F22" s="69">
        <v>1864369.5700000036</v>
      </c>
      <c r="G22" s="70">
        <v>23226076.369999994</v>
      </c>
      <c r="H22" s="69">
        <v>-22122287.759999998</v>
      </c>
      <c r="I22" s="70">
        <v>-5980471.3999999911</v>
      </c>
      <c r="J22" s="69">
        <v>5475250</v>
      </c>
      <c r="K22" s="70">
        <v>-7440159</v>
      </c>
      <c r="L22" s="69">
        <f>L18+L20</f>
        <v>989714.63399996795</v>
      </c>
      <c r="M22" s="70">
        <f>M18+M20</f>
        <v>8338291</v>
      </c>
      <c r="N22" s="69">
        <f>N18+N20</f>
        <v>-2316782</v>
      </c>
      <c r="O22" s="70">
        <f>O18+O20</f>
        <v>-15232232</v>
      </c>
      <c r="P22" s="69">
        <v>8827282.5129999891</v>
      </c>
      <c r="Q22" s="70">
        <v>12868116.200000023</v>
      </c>
      <c r="R22" s="69">
        <v>14644524.300000058</v>
      </c>
    </row>
    <row r="23" spans="1:18">
      <c r="A23" s="17"/>
      <c r="B23" s="67"/>
      <c r="C23" s="19"/>
      <c r="D23" s="67"/>
      <c r="E23" s="19"/>
      <c r="F23" s="67"/>
      <c r="G23" s="19"/>
      <c r="H23" s="67"/>
      <c r="I23" s="19"/>
      <c r="J23" s="67"/>
      <c r="K23" s="19"/>
      <c r="L23" s="67"/>
      <c r="M23" s="19"/>
      <c r="N23" s="67"/>
      <c r="O23" s="19"/>
      <c r="P23" s="67"/>
      <c r="Q23" s="19"/>
      <c r="R23" s="67"/>
    </row>
    <row r="24" spans="1:18">
      <c r="A24" s="17" t="s">
        <v>38</v>
      </c>
      <c r="B24" s="67">
        <v>656838</v>
      </c>
      <c r="C24" s="19">
        <v>312185</v>
      </c>
      <c r="D24" s="67">
        <v>937817.31499999994</v>
      </c>
      <c r="E24" s="19">
        <v>100651.667</v>
      </c>
      <c r="F24" s="67">
        <v>1775900.37</v>
      </c>
      <c r="G24" s="19">
        <v>25350898</v>
      </c>
      <c r="H24" s="67">
        <v>2870861.39</v>
      </c>
      <c r="I24" s="19">
        <v>9493029.9299999997</v>
      </c>
      <c r="J24" s="67">
        <v>-286927</v>
      </c>
      <c r="K24" s="19">
        <v>1329535</v>
      </c>
      <c r="L24" s="67">
        <v>299847</v>
      </c>
      <c r="M24" s="19">
        <v>1331998</v>
      </c>
      <c r="N24" s="67">
        <v>-4114235</v>
      </c>
      <c r="O24" s="19">
        <v>-49139</v>
      </c>
      <c r="P24" s="67">
        <v>-284366</v>
      </c>
      <c r="Q24" s="19">
        <v>366699.60000000003</v>
      </c>
      <c r="R24" s="67">
        <v>474417.1</v>
      </c>
    </row>
    <row r="25" spans="1:18">
      <c r="A25" s="17"/>
      <c r="B25" s="66"/>
      <c r="D25" s="66"/>
      <c r="F25" s="66"/>
      <c r="H25" s="66"/>
      <c r="J25" s="66"/>
      <c r="L25" s="66"/>
      <c r="N25" s="66"/>
      <c r="P25" s="66"/>
      <c r="R25" s="66"/>
    </row>
    <row r="26" spans="1:18" ht="15" thickBot="1">
      <c r="A26" s="26" t="s">
        <v>39</v>
      </c>
      <c r="B26" s="72">
        <v>689312</v>
      </c>
      <c r="C26" s="73">
        <v>-2820387</v>
      </c>
      <c r="D26" s="72">
        <v>2358218.2577000204</v>
      </c>
      <c r="E26" s="73">
        <v>4950744.3349999962</v>
      </c>
      <c r="F26" s="72">
        <v>3640269.9400000037</v>
      </c>
      <c r="G26" s="73">
        <v>48576974.36999999</v>
      </c>
      <c r="H26" s="72">
        <v>-19251426.369999997</v>
      </c>
      <c r="I26" s="73">
        <v>3512558.5300000086</v>
      </c>
      <c r="J26" s="72">
        <v>5188322</v>
      </c>
      <c r="K26" s="73">
        <v>-6110625</v>
      </c>
      <c r="L26" s="72">
        <v>1289561.6339999679</v>
      </c>
      <c r="M26" s="73">
        <v>9670289</v>
      </c>
      <c r="N26" s="72">
        <v>-6431017</v>
      </c>
      <c r="O26" s="73">
        <v>-15281371</v>
      </c>
      <c r="P26" s="72">
        <v>8542916.5129999891</v>
      </c>
      <c r="Q26" s="73">
        <v>13234815.800000023</v>
      </c>
      <c r="R26" s="72">
        <v>15118941.400000058</v>
      </c>
    </row>
    <row r="27" spans="1:18" ht="15" thickTop="1"/>
    <row r="28" spans="1:1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62" t="s">
        <v>105</v>
      </c>
    </row>
    <row r="30" spans="1:18">
      <c r="B30" s="63">
        <v>2002</v>
      </c>
      <c r="C30" s="64">
        <v>2003</v>
      </c>
      <c r="D30" s="63">
        <v>2004</v>
      </c>
      <c r="E30" s="64">
        <v>2005</v>
      </c>
      <c r="F30" s="63">
        <v>2006</v>
      </c>
      <c r="G30" s="64">
        <v>2007</v>
      </c>
      <c r="H30" s="63">
        <v>2008</v>
      </c>
      <c r="I30" s="64">
        <v>2009</v>
      </c>
      <c r="J30" s="63">
        <v>2010</v>
      </c>
      <c r="K30" s="64">
        <v>2011</v>
      </c>
      <c r="L30" s="63">
        <v>2012</v>
      </c>
      <c r="M30" s="64">
        <v>2013</v>
      </c>
      <c r="N30" s="63">
        <v>2014</v>
      </c>
      <c r="O30" s="64">
        <v>2015</v>
      </c>
      <c r="P30" s="63">
        <v>2016</v>
      </c>
      <c r="Q30" s="64">
        <v>2017</v>
      </c>
      <c r="R30" s="63">
        <v>2018</v>
      </c>
    </row>
    <row r="31" spans="1:18">
      <c r="A31" s="65" t="s">
        <v>104</v>
      </c>
      <c r="B31" s="67"/>
      <c r="C31" s="19"/>
      <c r="D31" s="67"/>
      <c r="E31" s="19"/>
      <c r="F31" s="67"/>
      <c r="G31" s="19"/>
      <c r="H31" s="67"/>
      <c r="I31" s="19"/>
      <c r="J31" s="67"/>
      <c r="K31" s="19"/>
      <c r="L31" s="67"/>
      <c r="M31" s="19"/>
      <c r="N31" s="67"/>
      <c r="O31" s="19"/>
      <c r="P31" s="67"/>
      <c r="Q31" s="19"/>
      <c r="R31" s="67"/>
    </row>
    <row r="32" spans="1:18">
      <c r="A32" s="17" t="s">
        <v>41</v>
      </c>
      <c r="B32" s="67">
        <v>112093465</v>
      </c>
      <c r="C32" s="19">
        <v>115906720</v>
      </c>
      <c r="D32" s="67">
        <v>123883168.53989999</v>
      </c>
      <c r="E32" s="19">
        <v>132478142.847</v>
      </c>
      <c r="F32" s="67">
        <v>144971744.16</v>
      </c>
      <c r="G32" s="19">
        <v>157779067.24000001</v>
      </c>
      <c r="H32" s="67">
        <v>193913662.43000001</v>
      </c>
      <c r="I32" s="19">
        <v>243056448.22999999</v>
      </c>
      <c r="J32" s="67">
        <v>311664247</v>
      </c>
      <c r="K32" s="19">
        <v>316714966</v>
      </c>
      <c r="L32" s="67">
        <v>328533781.20200002</v>
      </c>
      <c r="M32" s="19">
        <v>337272355</v>
      </c>
      <c r="N32" s="67">
        <v>353510736</v>
      </c>
      <c r="O32" s="19">
        <v>360628055</v>
      </c>
      <c r="P32" s="67">
        <v>367161213.56899995</v>
      </c>
      <c r="Q32" s="19">
        <v>392346726</v>
      </c>
      <c r="R32" s="67">
        <v>432604873.30000001</v>
      </c>
    </row>
    <row r="33" spans="1:18">
      <c r="A33" s="20" t="s">
        <v>42</v>
      </c>
      <c r="B33" s="68">
        <v>62954694</v>
      </c>
      <c r="C33" s="22">
        <v>62982755</v>
      </c>
      <c r="D33" s="68">
        <v>63860147.803600006</v>
      </c>
      <c r="E33" s="22">
        <v>64787587.077</v>
      </c>
      <c r="F33" s="68">
        <v>62220521.649999999</v>
      </c>
      <c r="G33" s="22">
        <v>56538374.539999999</v>
      </c>
      <c r="H33" s="68">
        <v>59193961.210000001</v>
      </c>
      <c r="I33" s="22">
        <v>71234717.090000004</v>
      </c>
      <c r="J33" s="68">
        <v>61432094</v>
      </c>
      <c r="K33" s="22">
        <v>66377361</v>
      </c>
      <c r="L33" s="68">
        <v>65572640.088999994</v>
      </c>
      <c r="M33" s="22">
        <v>70920754</v>
      </c>
      <c r="N33" s="68">
        <v>65366667</v>
      </c>
      <c r="O33" s="22">
        <v>63033866</v>
      </c>
      <c r="P33" s="68">
        <v>62202299.676999994</v>
      </c>
      <c r="Q33" s="22">
        <v>74317235.800000012</v>
      </c>
      <c r="R33" s="68">
        <v>89574980.5</v>
      </c>
    </row>
    <row r="34" spans="1:18">
      <c r="A34" s="17" t="s">
        <v>43</v>
      </c>
      <c r="B34" s="67">
        <v>175048159</v>
      </c>
      <c r="C34" s="19">
        <v>178889475</v>
      </c>
      <c r="D34" s="67">
        <v>187743316.34350002</v>
      </c>
      <c r="E34" s="19">
        <v>197265729.92399999</v>
      </c>
      <c r="F34" s="67">
        <v>207192265.81</v>
      </c>
      <c r="G34" s="19">
        <v>214317441.78</v>
      </c>
      <c r="H34" s="67">
        <v>253107623.63999999</v>
      </c>
      <c r="I34" s="19">
        <v>314291165.31999999</v>
      </c>
      <c r="J34" s="67">
        <v>373096341</v>
      </c>
      <c r="K34" s="19">
        <v>383092327</v>
      </c>
      <c r="L34" s="67">
        <f t="shared" ref="L34" si="1">L32+L33</f>
        <v>394106421.29100001</v>
      </c>
      <c r="M34" s="19">
        <f>M32+M33</f>
        <v>408193109</v>
      </c>
      <c r="N34" s="67">
        <f>N32+N33</f>
        <v>418877403</v>
      </c>
      <c r="O34" s="19">
        <f>O32+O33</f>
        <v>423661921</v>
      </c>
      <c r="P34" s="67">
        <v>429363513.24599993</v>
      </c>
      <c r="Q34" s="19">
        <v>466663961.80000001</v>
      </c>
      <c r="R34" s="67">
        <v>522179853.80000001</v>
      </c>
    </row>
    <row r="35" spans="1:18">
      <c r="A35" s="17" t="s">
        <v>44</v>
      </c>
      <c r="B35" s="67">
        <v>23750921</v>
      </c>
      <c r="C35" s="19">
        <v>26456398</v>
      </c>
      <c r="D35" s="67">
        <v>30738382.544</v>
      </c>
      <c r="E35" s="19">
        <v>34010652.864</v>
      </c>
      <c r="F35" s="67">
        <v>43911927.25</v>
      </c>
      <c r="G35" s="19">
        <v>81827029.950000003</v>
      </c>
      <c r="H35" s="67">
        <v>82397844.590000004</v>
      </c>
      <c r="I35" s="19">
        <v>71801220.890000001</v>
      </c>
      <c r="J35" s="67">
        <v>69837350</v>
      </c>
      <c r="K35" s="19">
        <v>64804814</v>
      </c>
      <c r="L35" s="67">
        <v>66178770.157000005</v>
      </c>
      <c r="M35" s="19">
        <v>56978373</v>
      </c>
      <c r="N35" s="67">
        <v>52958723</v>
      </c>
      <c r="O35" s="19">
        <v>56609103</v>
      </c>
      <c r="P35" s="67">
        <v>69560485.442999989</v>
      </c>
      <c r="Q35" s="19">
        <v>81405858.799999997</v>
      </c>
      <c r="R35" s="67">
        <v>79871163.700000003</v>
      </c>
    </row>
    <row r="36" spans="1:18">
      <c r="A36" s="16" t="s">
        <v>45</v>
      </c>
      <c r="B36" s="69">
        <v>198799080</v>
      </c>
      <c r="C36" s="70">
        <v>205345873</v>
      </c>
      <c r="D36" s="69">
        <v>218481698.88749999</v>
      </c>
      <c r="E36" s="70">
        <v>231276382.78799999</v>
      </c>
      <c r="F36" s="69">
        <v>251104193.06</v>
      </c>
      <c r="G36" s="70">
        <v>296144471.73000002</v>
      </c>
      <c r="H36" s="69">
        <v>335505468.23000002</v>
      </c>
      <c r="I36" s="70">
        <v>386092386.20999998</v>
      </c>
      <c r="J36" s="69">
        <v>442933691</v>
      </c>
      <c r="K36" s="70">
        <v>447897141</v>
      </c>
      <c r="L36" s="69">
        <v>460285191.44800001</v>
      </c>
      <c r="M36" s="70">
        <v>465171482</v>
      </c>
      <c r="N36" s="69">
        <v>471836126</v>
      </c>
      <c r="O36" s="70">
        <v>480271024</v>
      </c>
      <c r="P36" s="69">
        <v>498923998.68899989</v>
      </c>
      <c r="Q36" s="70">
        <v>548069820.5999999</v>
      </c>
      <c r="R36" s="69">
        <v>602051017.5</v>
      </c>
    </row>
    <row r="37" spans="1:18">
      <c r="B37" s="69"/>
      <c r="C37" s="70"/>
      <c r="D37" s="69"/>
      <c r="E37" s="70"/>
      <c r="F37" s="69"/>
      <c r="G37" s="70"/>
      <c r="H37" s="69"/>
      <c r="I37" s="70"/>
      <c r="J37" s="69"/>
      <c r="K37" s="70"/>
      <c r="L37" s="69"/>
      <c r="M37" s="70"/>
      <c r="N37" s="69"/>
      <c r="O37" s="70"/>
      <c r="P37" s="69"/>
      <c r="Q37" s="70"/>
      <c r="R37" s="69"/>
    </row>
    <row r="38" spans="1:18">
      <c r="A38" s="17" t="s">
        <v>46</v>
      </c>
      <c r="B38" s="67">
        <v>90493620</v>
      </c>
      <c r="C38" s="19">
        <v>83663873</v>
      </c>
      <c r="D38" s="67">
        <v>86802982.161300004</v>
      </c>
      <c r="E38" s="19">
        <v>94905650.747999996</v>
      </c>
      <c r="F38" s="67">
        <v>99177402.5</v>
      </c>
      <c r="G38" s="19">
        <v>160519827.19999999</v>
      </c>
      <c r="H38" s="67">
        <v>141278295.41</v>
      </c>
      <c r="I38" s="19">
        <v>161270446.38999999</v>
      </c>
      <c r="J38" s="67">
        <v>189421803</v>
      </c>
      <c r="K38" s="19">
        <v>187312698</v>
      </c>
      <c r="L38" s="67">
        <v>194745962.60600001</v>
      </c>
      <c r="M38" s="19">
        <v>204018362</v>
      </c>
      <c r="N38" s="67">
        <v>204178010</v>
      </c>
      <c r="O38" s="19">
        <v>189227313</v>
      </c>
      <c r="P38" s="67">
        <v>200748241.148</v>
      </c>
      <c r="Q38" s="19">
        <v>223052368.30000001</v>
      </c>
      <c r="R38" s="67">
        <v>246815204.19999987</v>
      </c>
    </row>
    <row r="39" spans="1:18">
      <c r="A39" s="17" t="s">
        <v>47</v>
      </c>
      <c r="B39" s="67">
        <v>35816616</v>
      </c>
      <c r="C39" s="19">
        <v>43059430</v>
      </c>
      <c r="D39" s="67">
        <v>47681579.092099994</v>
      </c>
      <c r="E39" s="19">
        <v>53555665.369999997</v>
      </c>
      <c r="F39" s="67">
        <v>62602587.729999997</v>
      </c>
      <c r="G39" s="19">
        <v>37556125.619999997</v>
      </c>
      <c r="H39" s="67">
        <v>39638151.82</v>
      </c>
      <c r="I39" s="19">
        <v>38678301.329999998</v>
      </c>
      <c r="J39" s="67">
        <v>38574413</v>
      </c>
      <c r="K39" s="19">
        <v>44070013</v>
      </c>
      <c r="L39" s="67">
        <v>50481878</v>
      </c>
      <c r="M39" s="19">
        <v>49597543</v>
      </c>
      <c r="N39" s="67">
        <v>54926365</v>
      </c>
      <c r="O39" s="19">
        <v>71763849</v>
      </c>
      <c r="P39" s="67">
        <v>82005833</v>
      </c>
      <c r="Q39" s="19">
        <v>90938871</v>
      </c>
      <c r="R39" s="67">
        <v>97014902.699999988</v>
      </c>
    </row>
    <row r="40" spans="1:18">
      <c r="A40" s="17" t="s">
        <v>48</v>
      </c>
      <c r="B40" s="67">
        <v>52929185</v>
      </c>
      <c r="C40" s="19">
        <v>56560586</v>
      </c>
      <c r="D40" s="67">
        <v>60106596.373399995</v>
      </c>
      <c r="E40" s="19">
        <v>58123307.486000001</v>
      </c>
      <c r="F40" s="67">
        <v>58195313.840000004</v>
      </c>
      <c r="G40" s="19">
        <v>57924787.409999996</v>
      </c>
      <c r="H40" s="67">
        <v>106306334.84</v>
      </c>
      <c r="I40" s="19">
        <v>136356083.69999999</v>
      </c>
      <c r="J40" s="67">
        <v>165591663</v>
      </c>
      <c r="K40" s="19">
        <v>170323636</v>
      </c>
      <c r="L40" s="67">
        <v>162841228</v>
      </c>
      <c r="M40" s="19">
        <v>160229362</v>
      </c>
      <c r="N40" s="67">
        <v>157809300</v>
      </c>
      <c r="O40" s="19">
        <v>164721711</v>
      </c>
      <c r="P40" s="67">
        <v>160019312.90399998</v>
      </c>
      <c r="Q40" s="19">
        <v>164817768</v>
      </c>
      <c r="R40" s="67">
        <v>185886573.50000003</v>
      </c>
    </row>
    <row r="41" spans="1:18">
      <c r="A41" s="20" t="s">
        <v>49</v>
      </c>
      <c r="B41" s="68">
        <v>19559659</v>
      </c>
      <c r="C41" s="22">
        <v>22061982</v>
      </c>
      <c r="D41" s="68">
        <v>23890546.830700003</v>
      </c>
      <c r="E41" s="22">
        <v>24691763.296</v>
      </c>
      <c r="F41" s="68">
        <v>31128889.050000001</v>
      </c>
      <c r="G41" s="22">
        <v>40143732.68</v>
      </c>
      <c r="H41" s="68">
        <v>48282686.020000003</v>
      </c>
      <c r="I41" s="22">
        <v>49787555.079999998</v>
      </c>
      <c r="J41" s="68">
        <v>49345813</v>
      </c>
      <c r="K41" s="22">
        <v>46190794</v>
      </c>
      <c r="L41" s="68">
        <v>52216124.842</v>
      </c>
      <c r="M41" s="22">
        <v>51326215</v>
      </c>
      <c r="N41" s="68">
        <v>54922451</v>
      </c>
      <c r="O41" s="22">
        <v>54558152</v>
      </c>
      <c r="P41" s="68">
        <v>56150611.637000002</v>
      </c>
      <c r="Q41" s="22">
        <v>69260813.099999994</v>
      </c>
      <c r="R41" s="68">
        <v>72334337.200000003</v>
      </c>
    </row>
    <row r="42" spans="1:18">
      <c r="A42" s="16" t="s">
        <v>50</v>
      </c>
      <c r="B42" s="69">
        <v>72488844</v>
      </c>
      <c r="C42" s="70">
        <v>78622568</v>
      </c>
      <c r="D42" s="69">
        <v>83997143.204100013</v>
      </c>
      <c r="E42" s="70">
        <v>82815070.782000005</v>
      </c>
      <c r="F42" s="69">
        <v>89324202.890000001</v>
      </c>
      <c r="G42" s="70">
        <v>98068520.090000004</v>
      </c>
      <c r="H42" s="69">
        <v>154589020.86000001</v>
      </c>
      <c r="I42" s="70">
        <v>186143638.77999997</v>
      </c>
      <c r="J42" s="69">
        <v>214937476</v>
      </c>
      <c r="K42" s="70">
        <v>216514429</v>
      </c>
      <c r="L42" s="69">
        <f t="shared" ref="L42" si="2">L40+L41</f>
        <v>215057352.84200001</v>
      </c>
      <c r="M42" s="70">
        <f>M40+M41</f>
        <v>211555577</v>
      </c>
      <c r="N42" s="69">
        <f>N40+N41</f>
        <v>212731751</v>
      </c>
      <c r="O42" s="70">
        <f>O40+O41</f>
        <v>219279863</v>
      </c>
      <c r="P42" s="69">
        <v>216169924.54099998</v>
      </c>
      <c r="Q42" s="70">
        <v>234078581.09999999</v>
      </c>
      <c r="R42" s="69">
        <v>258220910.70000005</v>
      </c>
    </row>
    <row r="43" spans="1:18">
      <c r="A43" s="16" t="s">
        <v>51</v>
      </c>
      <c r="B43" s="69">
        <v>108305460</v>
      </c>
      <c r="C43" s="70">
        <v>121681998</v>
      </c>
      <c r="D43" s="69">
        <v>131678722.29619999</v>
      </c>
      <c r="E43" s="70">
        <v>136370736.15200001</v>
      </c>
      <c r="F43" s="69">
        <v>151926790.62</v>
      </c>
      <c r="G43" s="70">
        <v>135624645.71000001</v>
      </c>
      <c r="H43" s="69">
        <v>194227172.68000001</v>
      </c>
      <c r="I43" s="70">
        <v>224821940.10999995</v>
      </c>
      <c r="J43" s="69">
        <v>253511889</v>
      </c>
      <c r="K43" s="70">
        <v>260584442</v>
      </c>
      <c r="L43" s="69">
        <f t="shared" ref="L43" si="3">L42+L39</f>
        <v>265539230.84200001</v>
      </c>
      <c r="M43" s="70">
        <f>M42+M39</f>
        <v>261153120</v>
      </c>
      <c r="N43" s="69">
        <f>N42+N39</f>
        <v>267658116</v>
      </c>
      <c r="O43" s="70">
        <f>O42+O39</f>
        <v>291043712</v>
      </c>
      <c r="P43" s="69">
        <v>298175757.54100001</v>
      </c>
      <c r="Q43" s="70">
        <v>325017452.10000002</v>
      </c>
      <c r="R43" s="69">
        <v>355235813.40000004</v>
      </c>
    </row>
    <row r="44" spans="1:18">
      <c r="A44" s="16" t="s">
        <v>52</v>
      </c>
      <c r="B44" s="69">
        <v>198799080</v>
      </c>
      <c r="C44" s="70">
        <v>205345871</v>
      </c>
      <c r="D44" s="69">
        <v>218481704.6895</v>
      </c>
      <c r="E44" s="70">
        <v>231276386.90000001</v>
      </c>
      <c r="F44" s="69">
        <v>251104193.12</v>
      </c>
      <c r="G44" s="70">
        <v>296144472.91000003</v>
      </c>
      <c r="H44" s="69">
        <v>335505468.08999997</v>
      </c>
      <c r="I44" s="70">
        <v>386092386.49999994</v>
      </c>
      <c r="J44" s="69">
        <v>442933692</v>
      </c>
      <c r="K44" s="70">
        <v>447897141</v>
      </c>
      <c r="L44" s="69">
        <v>460285193.44800001</v>
      </c>
      <c r="M44" s="70">
        <v>465171482</v>
      </c>
      <c r="N44" s="69">
        <v>471836126</v>
      </c>
      <c r="O44" s="70">
        <v>480271024</v>
      </c>
      <c r="P44" s="69">
        <v>498923998.68900001</v>
      </c>
      <c r="Q44" s="70">
        <v>548069820.39999998</v>
      </c>
      <c r="R44" s="69">
        <v>602051017.5999999</v>
      </c>
    </row>
    <row r="47" spans="1:18">
      <c r="A47" s="62" t="s">
        <v>106</v>
      </c>
    </row>
    <row r="48" spans="1:18">
      <c r="B48" s="63">
        <v>2002</v>
      </c>
      <c r="C48" s="64">
        <v>2003</v>
      </c>
      <c r="D48" s="63">
        <v>2004</v>
      </c>
      <c r="E48" s="64">
        <v>2005</v>
      </c>
      <c r="F48" s="63">
        <v>2006</v>
      </c>
      <c r="G48" s="64">
        <v>2007</v>
      </c>
      <c r="H48" s="63">
        <v>2008</v>
      </c>
      <c r="I48" s="64">
        <v>2009</v>
      </c>
      <c r="J48" s="63">
        <v>2010</v>
      </c>
      <c r="K48" s="64">
        <v>2011</v>
      </c>
      <c r="L48" s="63">
        <v>2012</v>
      </c>
      <c r="M48" s="64">
        <v>2013</v>
      </c>
      <c r="N48" s="63">
        <v>2014</v>
      </c>
      <c r="O48" s="64">
        <v>2015</v>
      </c>
      <c r="P48" s="63">
        <v>2016</v>
      </c>
      <c r="Q48" s="64">
        <v>2017</v>
      </c>
      <c r="R48" s="63">
        <v>2018</v>
      </c>
    </row>
    <row r="49" spans="1:18">
      <c r="A49" s="65" t="s">
        <v>107</v>
      </c>
      <c r="B49" s="67"/>
      <c r="C49" s="19"/>
      <c r="D49" s="67"/>
      <c r="E49" s="19"/>
      <c r="F49" s="67"/>
      <c r="G49" s="19"/>
      <c r="H49" s="67"/>
      <c r="I49" s="19"/>
      <c r="J49" s="67"/>
      <c r="K49" s="19"/>
      <c r="L49" s="67"/>
      <c r="M49" s="19"/>
      <c r="N49" s="67"/>
      <c r="O49" s="19"/>
      <c r="P49" s="67"/>
      <c r="Q49" s="19"/>
      <c r="R49" s="67"/>
    </row>
    <row r="50" spans="1:18">
      <c r="A50" s="17" t="s">
        <v>54</v>
      </c>
      <c r="B50" s="67">
        <v>682697</v>
      </c>
      <c r="C50" s="19">
        <v>-2820387</v>
      </c>
      <c r="D50" s="67">
        <v>2363347.4836999997</v>
      </c>
      <c r="E50" s="19">
        <v>4945996.5120000001</v>
      </c>
      <c r="F50" s="67">
        <v>3640307.32</v>
      </c>
      <c r="G50" s="19">
        <v>48576973.009999998</v>
      </c>
      <c r="H50" s="67">
        <v>-19251424.030000001</v>
      </c>
      <c r="I50" s="19">
        <v>3512558.87</v>
      </c>
      <c r="J50" s="67">
        <v>5188395</v>
      </c>
      <c r="K50" s="19">
        <v>-6110632</v>
      </c>
      <c r="L50" s="67">
        <v>1289560.6340000001</v>
      </c>
      <c r="M50" s="19">
        <v>9670289</v>
      </c>
      <c r="N50" s="67">
        <v>-6431017</v>
      </c>
      <c r="O50" s="19">
        <v>-15281371</v>
      </c>
      <c r="P50" s="67">
        <v>8542916.5130000003</v>
      </c>
      <c r="Q50" s="19">
        <v>13234815.599999998</v>
      </c>
      <c r="R50" s="67">
        <v>15118940.9</v>
      </c>
    </row>
    <row r="51" spans="1:18">
      <c r="A51" s="20" t="s">
        <v>55</v>
      </c>
      <c r="B51" s="68">
        <v>5903548</v>
      </c>
      <c r="C51" s="22">
        <v>7164857</v>
      </c>
      <c r="D51" s="68">
        <v>5997893.0684000002</v>
      </c>
      <c r="E51" s="22">
        <v>6310359.0219999999</v>
      </c>
      <c r="F51" s="68">
        <v>11442316.27</v>
      </c>
      <c r="G51" s="22">
        <v>-26763110.780000001</v>
      </c>
      <c r="H51" s="68">
        <v>34219079.159999996</v>
      </c>
      <c r="I51" s="22">
        <v>6772836.7800000003</v>
      </c>
      <c r="J51" s="68">
        <v>7137379</v>
      </c>
      <c r="K51" s="22">
        <v>23767422</v>
      </c>
      <c r="L51" s="68">
        <v>22270372.827</v>
      </c>
      <c r="M51" s="22">
        <v>12006849</v>
      </c>
      <c r="N51" s="68">
        <v>22458759</v>
      </c>
      <c r="O51" s="22">
        <v>31908844</v>
      </c>
      <c r="P51" s="68">
        <v>25420585.354000002</v>
      </c>
      <c r="Q51" s="22">
        <v>19768986.5</v>
      </c>
      <c r="R51" s="68">
        <v>22894898.299999997</v>
      </c>
    </row>
    <row r="52" spans="1:18">
      <c r="A52" s="16" t="s">
        <v>56</v>
      </c>
      <c r="B52" s="69">
        <v>6586245</v>
      </c>
      <c r="C52" s="70">
        <v>4344470</v>
      </c>
      <c r="D52" s="69">
        <v>8361240.5521000009</v>
      </c>
      <c r="E52" s="70">
        <v>11256355.534</v>
      </c>
      <c r="F52" s="69">
        <v>15082623.59</v>
      </c>
      <c r="G52" s="70">
        <v>21813862.23</v>
      </c>
      <c r="H52" s="69">
        <v>14967655.130000001</v>
      </c>
      <c r="I52" s="70">
        <v>10285395.65</v>
      </c>
      <c r="J52" s="69">
        <v>12325774</v>
      </c>
      <c r="K52" s="70">
        <v>17656791</v>
      </c>
      <c r="L52" s="69">
        <v>20980812.193</v>
      </c>
      <c r="M52" s="70">
        <v>21677138</v>
      </c>
      <c r="N52" s="69">
        <v>16027742</v>
      </c>
      <c r="O52" s="70">
        <v>16627473</v>
      </c>
      <c r="P52" s="69">
        <v>33963501.866999999</v>
      </c>
      <c r="Q52" s="70">
        <v>33003802.100000001</v>
      </c>
      <c r="R52" s="69">
        <v>38013839.199999996</v>
      </c>
    </row>
    <row r="53" spans="1:18">
      <c r="A53" s="20" t="s">
        <v>57</v>
      </c>
      <c r="B53" s="68">
        <v>-885627</v>
      </c>
      <c r="C53" s="22">
        <v>-236969</v>
      </c>
      <c r="D53" s="68">
        <v>204595.07140000002</v>
      </c>
      <c r="E53" s="22">
        <v>-752685.21200000006</v>
      </c>
      <c r="F53" s="68">
        <v>-3123347.19</v>
      </c>
      <c r="G53" s="22">
        <v>-432360.69</v>
      </c>
      <c r="H53" s="68">
        <v>2413485.31</v>
      </c>
      <c r="I53" s="22">
        <v>-4846212.17</v>
      </c>
      <c r="J53" s="68">
        <v>-704648</v>
      </c>
      <c r="K53" s="22">
        <v>-1226742</v>
      </c>
      <c r="L53" s="68">
        <v>717329.16599999997</v>
      </c>
      <c r="M53" s="22">
        <v>1902433</v>
      </c>
      <c r="N53" s="68">
        <v>288396</v>
      </c>
      <c r="O53" s="22">
        <v>-3670441</v>
      </c>
      <c r="P53" s="68">
        <v>-8963359.1359999999</v>
      </c>
      <c r="Q53" s="22">
        <v>-7226047.5999999996</v>
      </c>
      <c r="R53" s="68">
        <v>-5003442.5999999996</v>
      </c>
    </row>
    <row r="54" spans="1:18">
      <c r="A54" s="16" t="s">
        <v>58</v>
      </c>
      <c r="B54" s="69">
        <v>5700618</v>
      </c>
      <c r="C54" s="70">
        <v>4107501</v>
      </c>
      <c r="D54" s="69">
        <v>8565835.6235000007</v>
      </c>
      <c r="E54" s="70">
        <v>10503670.322000001</v>
      </c>
      <c r="F54" s="69">
        <v>11959276.4</v>
      </c>
      <c r="G54" s="70">
        <v>21381501.539999999</v>
      </c>
      <c r="H54" s="69">
        <v>17381140.440000001</v>
      </c>
      <c r="I54" s="70">
        <v>5439183.4800000004</v>
      </c>
      <c r="J54" s="69">
        <v>11621126</v>
      </c>
      <c r="K54" s="70">
        <v>16430049</v>
      </c>
      <c r="L54" s="69">
        <v>21698141.358999997</v>
      </c>
      <c r="M54" s="70">
        <v>23579571</v>
      </c>
      <c r="N54" s="69">
        <v>16316138</v>
      </c>
      <c r="O54" s="70">
        <v>12957033</v>
      </c>
      <c r="P54" s="69">
        <v>25000142.730999999</v>
      </c>
      <c r="Q54" s="70">
        <v>25777754.5</v>
      </c>
      <c r="R54" s="69">
        <v>33010396.600000001</v>
      </c>
    </row>
    <row r="55" spans="1:18">
      <c r="A55" s="17" t="s">
        <v>59</v>
      </c>
      <c r="B55" s="67">
        <v>-13968633</v>
      </c>
      <c r="C55" s="19">
        <v>-6779591</v>
      </c>
      <c r="D55" s="67">
        <v>-8241380.4092999985</v>
      </c>
      <c r="E55" s="19">
        <v>-7752626.4519999996</v>
      </c>
      <c r="F55" s="67">
        <v>-5505694.0099999998</v>
      </c>
      <c r="G55" s="19">
        <v>35268301.200000003</v>
      </c>
      <c r="H55" s="67">
        <v>-41729978.020000003</v>
      </c>
      <c r="I55" s="19">
        <v>-18040374.219999999</v>
      </c>
      <c r="J55" s="67">
        <v>-14274665</v>
      </c>
      <c r="K55" s="19">
        <v>-15428183</v>
      </c>
      <c r="L55" s="67">
        <v>-13615625.398000002</v>
      </c>
      <c r="M55" s="19">
        <v>-19103685</v>
      </c>
      <c r="N55" s="67">
        <v>-15952005</v>
      </c>
      <c r="O55" s="19">
        <v>-11755574</v>
      </c>
      <c r="P55" s="67">
        <v>-9678851.9270000011</v>
      </c>
      <c r="Q55" s="19">
        <v>-22030893.700000003</v>
      </c>
      <c r="R55" s="67">
        <v>-41333343.200000003</v>
      </c>
    </row>
    <row r="56" spans="1:18">
      <c r="A56" s="20" t="s">
        <v>60</v>
      </c>
      <c r="B56" s="68">
        <v>8002778</v>
      </c>
      <c r="C56" s="22">
        <v>4050843</v>
      </c>
      <c r="D56" s="68">
        <v>1320061.0862999998</v>
      </c>
      <c r="E56" s="22">
        <v>-776337.22499999998</v>
      </c>
      <c r="F56" s="68">
        <v>-3947055.21</v>
      </c>
      <c r="G56" s="22">
        <v>-26115296.539999999</v>
      </c>
      <c r="H56" s="68">
        <v>18246227.949999999</v>
      </c>
      <c r="I56" s="22">
        <v>10755975.390000001</v>
      </c>
      <c r="J56" s="68">
        <v>3583226</v>
      </c>
      <c r="K56" s="22">
        <v>-8029119</v>
      </c>
      <c r="L56" s="68">
        <v>-7549477</v>
      </c>
      <c r="M56" s="22">
        <v>-10978956</v>
      </c>
      <c r="N56" s="68">
        <v>-3017095</v>
      </c>
      <c r="O56" s="22">
        <v>-1787057</v>
      </c>
      <c r="P56" s="68">
        <v>-8583218.4660000019</v>
      </c>
      <c r="Q56" s="22">
        <v>-2090098.600000001</v>
      </c>
      <c r="R56" s="68">
        <v>11214062.700000003</v>
      </c>
    </row>
    <row r="57" spans="1:18">
      <c r="A57" s="16" t="s">
        <v>61</v>
      </c>
      <c r="B57" s="71">
        <v>-265237</v>
      </c>
      <c r="C57" s="57">
        <v>1378753</v>
      </c>
      <c r="D57" s="71">
        <v>1644516.3004999994</v>
      </c>
      <c r="E57" s="57">
        <v>1974706.6450000009</v>
      </c>
      <c r="F57" s="71">
        <v>2506527.1800000006</v>
      </c>
      <c r="G57" s="57">
        <v>30534506.200000003</v>
      </c>
      <c r="H57" s="71">
        <v>-6102609.6300000027</v>
      </c>
      <c r="I57" s="57">
        <v>-1845215.3499999978</v>
      </c>
      <c r="J57" s="71">
        <v>929688</v>
      </c>
      <c r="K57" s="57">
        <v>-7027253</v>
      </c>
      <c r="L57" s="71">
        <v>533038.96099999547</v>
      </c>
      <c r="M57" s="57">
        <v>-6503070</v>
      </c>
      <c r="N57" s="71">
        <v>-2652962</v>
      </c>
      <c r="O57" s="57">
        <v>-585599</v>
      </c>
      <c r="P57" s="71">
        <v>6738072.3379999967</v>
      </c>
      <c r="Q57" s="57">
        <v>1656762.199999996</v>
      </c>
      <c r="R57" s="71">
        <v>2891116.1000000034</v>
      </c>
    </row>
    <row r="59" spans="1:18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>
      <c r="A61" s="62" t="s">
        <v>108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>
      <c r="B62" s="63">
        <v>2002</v>
      </c>
      <c r="C62" s="64">
        <v>2003</v>
      </c>
      <c r="D62" s="63">
        <v>2004</v>
      </c>
      <c r="E62" s="64">
        <v>2005</v>
      </c>
      <c r="F62" s="63">
        <v>2006</v>
      </c>
      <c r="G62" s="64">
        <v>2007</v>
      </c>
      <c r="H62" s="63">
        <v>2008</v>
      </c>
      <c r="I62" s="64">
        <v>2009</v>
      </c>
      <c r="J62" s="63">
        <v>2010</v>
      </c>
      <c r="K62" s="64">
        <v>2011</v>
      </c>
      <c r="L62" s="63">
        <v>2012</v>
      </c>
      <c r="M62" s="64">
        <v>2013</v>
      </c>
      <c r="N62" s="63">
        <v>2014</v>
      </c>
      <c r="O62" s="64">
        <v>2015</v>
      </c>
      <c r="P62" s="63">
        <v>2016</v>
      </c>
      <c r="Q62" s="64">
        <v>2017</v>
      </c>
      <c r="R62" s="63">
        <v>2018</v>
      </c>
    </row>
    <row r="63" spans="1:18">
      <c r="A63" s="65" t="s">
        <v>104</v>
      </c>
      <c r="B63" s="66"/>
      <c r="D63" s="66"/>
      <c r="F63" s="66"/>
      <c r="H63" s="66"/>
      <c r="J63" s="66"/>
      <c r="L63" s="66"/>
      <c r="N63" s="66"/>
      <c r="P63" s="66"/>
      <c r="R63" s="66"/>
    </row>
    <row r="64" spans="1:18">
      <c r="A64" s="17" t="s">
        <v>26</v>
      </c>
      <c r="B64" s="67">
        <v>64560676</v>
      </c>
      <c r="C64" s="19">
        <v>68222002</v>
      </c>
      <c r="D64" s="67">
        <v>73813268.327699989</v>
      </c>
      <c r="E64" s="19">
        <v>83412268.185000002</v>
      </c>
      <c r="F64" s="67">
        <v>96217595.650000006</v>
      </c>
      <c r="G64" s="19">
        <v>111099994.04000001</v>
      </c>
      <c r="H64" s="67">
        <v>123841325.27</v>
      </c>
      <c r="I64" s="19">
        <v>126579865.56999999</v>
      </c>
      <c r="J64" s="67">
        <v>125564165</v>
      </c>
      <c r="K64" s="19">
        <v>137569236</v>
      </c>
      <c r="L64" s="67">
        <v>146779900.14199999</v>
      </c>
      <c r="M64" s="19">
        <v>157350604</v>
      </c>
      <c r="N64" s="67">
        <v>166318789</v>
      </c>
      <c r="O64" s="19">
        <v>179365374</v>
      </c>
      <c r="P64" s="67">
        <v>199826923.43199998</v>
      </c>
      <c r="Q64" s="19">
        <v>221491849.80000001</v>
      </c>
      <c r="R64" s="67">
        <v>241053671.70000002</v>
      </c>
    </row>
    <row r="65" spans="1:18">
      <c r="A65" s="17" t="s">
        <v>27</v>
      </c>
      <c r="B65" s="67">
        <v>7805037</v>
      </c>
      <c r="C65" s="19">
        <v>8152793</v>
      </c>
      <c r="D65" s="67">
        <v>8796265.5710000005</v>
      </c>
      <c r="E65" s="19">
        <v>10550246.119000001</v>
      </c>
      <c r="F65" s="67">
        <v>12880197.210000001</v>
      </c>
      <c r="G65" s="19">
        <v>15868986.859999999</v>
      </c>
      <c r="H65" s="67">
        <v>16129234.359999999</v>
      </c>
      <c r="I65" s="19">
        <v>14954799.66</v>
      </c>
      <c r="J65" s="67">
        <v>16328584</v>
      </c>
      <c r="K65" s="19">
        <v>24092252</v>
      </c>
      <c r="L65" s="67">
        <v>25622056.897</v>
      </c>
      <c r="M65" s="19">
        <v>27609296</v>
      </c>
      <c r="N65" s="67">
        <v>29686233</v>
      </c>
      <c r="O65" s="19">
        <v>33286599</v>
      </c>
      <c r="P65" s="67">
        <v>37301582.971000001</v>
      </c>
      <c r="Q65" s="19">
        <v>40908267.700000003</v>
      </c>
      <c r="R65" s="67">
        <v>43138836.599999994</v>
      </c>
    </row>
    <row r="66" spans="1:18">
      <c r="A66" s="20" t="s">
        <v>28</v>
      </c>
      <c r="B66" s="68">
        <v>40131535</v>
      </c>
      <c r="C66" s="22">
        <v>43242528</v>
      </c>
      <c r="D66" s="68">
        <v>48713737.460000001</v>
      </c>
      <c r="E66" s="22">
        <v>56522925.589000002</v>
      </c>
      <c r="F66" s="68">
        <v>65253840.75</v>
      </c>
      <c r="G66" s="22">
        <v>76527609.769999996</v>
      </c>
      <c r="H66" s="68">
        <v>73323983.329999998</v>
      </c>
      <c r="I66" s="22">
        <v>81125938.689999998</v>
      </c>
      <c r="J66" s="68">
        <v>87669573</v>
      </c>
      <c r="K66" s="22">
        <v>93752392</v>
      </c>
      <c r="L66" s="68">
        <v>106160969.421</v>
      </c>
      <c r="M66" s="22">
        <v>114615572</v>
      </c>
      <c r="N66" s="68">
        <v>116171525</v>
      </c>
      <c r="O66" s="22">
        <v>124844244</v>
      </c>
      <c r="P66" s="68">
        <v>133969813.82799999</v>
      </c>
      <c r="Q66" s="22">
        <v>142936627.89999998</v>
      </c>
      <c r="R66" s="68">
        <v>145905503.40000001</v>
      </c>
    </row>
    <row r="67" spans="1:18">
      <c r="A67" s="16" t="s">
        <v>29</v>
      </c>
      <c r="B67" s="69">
        <v>112497248</v>
      </c>
      <c r="C67" s="70">
        <v>119617323</v>
      </c>
      <c r="D67" s="69">
        <v>131323271.35870001</v>
      </c>
      <c r="E67" s="70">
        <v>150485439.89300001</v>
      </c>
      <c r="F67" s="69">
        <v>174351633.61000001</v>
      </c>
      <c r="G67" s="70">
        <v>203496590.66999999</v>
      </c>
      <c r="H67" s="69">
        <v>213294542.96000001</v>
      </c>
      <c r="I67" s="70">
        <v>222660603.91999999</v>
      </c>
      <c r="J67" s="69">
        <v>229563322</v>
      </c>
      <c r="K67" s="70">
        <v>255413881</v>
      </c>
      <c r="L67" s="69">
        <v>278562926.45999998</v>
      </c>
      <c r="M67" s="70">
        <v>299575472</v>
      </c>
      <c r="N67" s="69">
        <v>312176547</v>
      </c>
      <c r="O67" s="70">
        <v>337496217</v>
      </c>
      <c r="P67" s="69">
        <v>371098320.23100001</v>
      </c>
      <c r="Q67" s="70">
        <v>405336745.39999998</v>
      </c>
      <c r="R67" s="69">
        <v>430098011.70000005</v>
      </c>
    </row>
    <row r="68" spans="1:18">
      <c r="B68" s="69"/>
      <c r="C68" s="70"/>
      <c r="D68" s="69"/>
      <c r="E68" s="70"/>
      <c r="F68" s="69"/>
      <c r="G68" s="70"/>
      <c r="H68" s="69"/>
      <c r="I68" s="70"/>
      <c r="J68" s="69"/>
      <c r="K68" s="70"/>
      <c r="L68" s="69"/>
      <c r="M68" s="70"/>
      <c r="N68" s="69"/>
      <c r="O68" s="70"/>
      <c r="P68" s="69"/>
      <c r="Q68" s="70"/>
      <c r="R68" s="69"/>
    </row>
    <row r="69" spans="1:18">
      <c r="A69" s="17" t="s">
        <v>30</v>
      </c>
      <c r="B69" s="67">
        <v>52237994</v>
      </c>
      <c r="C69" s="19">
        <v>56404570</v>
      </c>
      <c r="D69" s="67">
        <v>59274383</v>
      </c>
      <c r="E69" s="19">
        <v>67210050.223000005</v>
      </c>
      <c r="F69" s="67">
        <v>76740398.560000002</v>
      </c>
      <c r="G69" s="19">
        <v>82991215.939999998</v>
      </c>
      <c r="H69" s="67">
        <v>93251053.590000004</v>
      </c>
      <c r="I69" s="19">
        <v>100503653.01000001</v>
      </c>
      <c r="J69" s="67">
        <v>103187379</v>
      </c>
      <c r="K69" s="19">
        <v>111182082</v>
      </c>
      <c r="L69" s="67">
        <v>117368475.87199999</v>
      </c>
      <c r="M69" s="19">
        <v>125479717</v>
      </c>
      <c r="N69" s="67">
        <v>137963699</v>
      </c>
      <c r="O69" s="19">
        <v>155156774</v>
      </c>
      <c r="P69" s="67">
        <v>166027520.051</v>
      </c>
      <c r="Q69" s="19">
        <v>190457406.29999998</v>
      </c>
      <c r="R69" s="67">
        <v>197540182.90000001</v>
      </c>
    </row>
    <row r="70" spans="1:18">
      <c r="A70" s="17" t="s">
        <v>31</v>
      </c>
      <c r="B70" s="67">
        <v>6274378</v>
      </c>
      <c r="C70" s="19">
        <v>3658918</v>
      </c>
      <c r="D70" s="67">
        <v>6087208</v>
      </c>
      <c r="E70" s="19">
        <v>6736332.1299999999</v>
      </c>
      <c r="F70" s="67">
        <v>10290265.26</v>
      </c>
      <c r="G70" s="19">
        <v>3671594.97</v>
      </c>
      <c r="H70" s="67">
        <v>3769725.89</v>
      </c>
      <c r="I70" s="19">
        <v>534345.68999999994</v>
      </c>
      <c r="J70" s="67">
        <v>1561401</v>
      </c>
      <c r="K70" s="19">
        <v>7825058</v>
      </c>
      <c r="L70" s="67">
        <v>6480719</v>
      </c>
      <c r="M70" s="19">
        <v>2581977</v>
      </c>
      <c r="N70" s="67">
        <v>8312090</v>
      </c>
      <c r="O70" s="19">
        <v>20451171</v>
      </c>
      <c r="P70" s="67">
        <v>14396116.563999999</v>
      </c>
      <c r="Q70" s="19">
        <v>14019353</v>
      </c>
      <c r="R70" s="67">
        <v>11335615.399999999</v>
      </c>
    </row>
    <row r="71" spans="1:18">
      <c r="A71" s="17" t="s">
        <v>32</v>
      </c>
      <c r="B71" s="67">
        <v>45255365</v>
      </c>
      <c r="C71" s="19">
        <v>49313324</v>
      </c>
      <c r="D71" s="67">
        <v>51285353.468399994</v>
      </c>
      <c r="E71" s="19">
        <v>54261659.913000003</v>
      </c>
      <c r="F71" s="67">
        <v>60848287.979999997</v>
      </c>
      <c r="G71" s="19">
        <v>71607306.099999994</v>
      </c>
      <c r="H71" s="67">
        <v>88132352.049999997</v>
      </c>
      <c r="I71" s="19">
        <v>85635523.170000002</v>
      </c>
      <c r="J71" s="67">
        <v>85849955</v>
      </c>
      <c r="K71" s="19">
        <v>88190920</v>
      </c>
      <c r="L71" s="67">
        <v>95130995.788000003</v>
      </c>
      <c r="M71" s="19">
        <v>104723012</v>
      </c>
      <c r="N71" s="67">
        <v>112176769</v>
      </c>
      <c r="O71" s="19">
        <v>117249961</v>
      </c>
      <c r="P71" s="67">
        <v>121988306.03200001</v>
      </c>
      <c r="Q71" s="19">
        <v>127129558.39999999</v>
      </c>
      <c r="R71" s="67">
        <v>138590401.10000002</v>
      </c>
    </row>
    <row r="72" spans="1:18">
      <c r="A72" s="20" t="s">
        <v>33</v>
      </c>
      <c r="B72" s="68">
        <v>5857905</v>
      </c>
      <c r="C72" s="22">
        <v>12195247</v>
      </c>
      <c r="D72" s="68">
        <v>12276260.652799999</v>
      </c>
      <c r="E72" s="22">
        <v>12820701.914000001</v>
      </c>
      <c r="F72" s="68">
        <v>14045090.48</v>
      </c>
      <c r="G72" s="22">
        <v>15961296.880000001</v>
      </c>
      <c r="H72" s="68">
        <v>17865153.510000002</v>
      </c>
      <c r="I72" s="22">
        <v>20330533.539999999</v>
      </c>
      <c r="J72" s="68">
        <v>22241930</v>
      </c>
      <c r="K72" s="22">
        <v>23561607</v>
      </c>
      <c r="L72" s="68">
        <v>25449190.441</v>
      </c>
      <c r="M72" s="22">
        <v>23967827</v>
      </c>
      <c r="N72" s="68">
        <v>24690148</v>
      </c>
      <c r="O72" s="22">
        <v>26947270</v>
      </c>
      <c r="P72" s="68">
        <v>27468089.103</v>
      </c>
      <c r="Q72" s="22">
        <v>26717000.5</v>
      </c>
      <c r="R72" s="68">
        <v>29101603.100000001</v>
      </c>
    </row>
    <row r="73" spans="1:18">
      <c r="A73" s="16" t="s">
        <v>34</v>
      </c>
      <c r="B73" s="69">
        <v>116453913</v>
      </c>
      <c r="C73" s="70">
        <v>121572059</v>
      </c>
      <c r="D73" s="69">
        <v>128923205.1392</v>
      </c>
      <c r="E73" s="70">
        <v>141028744.18000001</v>
      </c>
      <c r="F73" s="69">
        <v>161924042.28</v>
      </c>
      <c r="G73" s="70">
        <v>174231413.88999999</v>
      </c>
      <c r="H73" s="69">
        <v>203018285.03999999</v>
      </c>
      <c r="I73" s="70">
        <v>207004055.41</v>
      </c>
      <c r="J73" s="69">
        <v>212840665</v>
      </c>
      <c r="K73" s="70">
        <v>230759667</v>
      </c>
      <c r="L73" s="69">
        <v>244429381.10100001</v>
      </c>
      <c r="M73" s="70">
        <v>256752533</v>
      </c>
      <c r="N73" s="69">
        <v>283142706</v>
      </c>
      <c r="O73" s="70">
        <v>319805175</v>
      </c>
      <c r="P73" s="69">
        <v>329880031.75</v>
      </c>
      <c r="Q73" s="70">
        <v>358323318.19999999</v>
      </c>
      <c r="R73" s="69">
        <v>376567802.50000006</v>
      </c>
    </row>
    <row r="74" spans="1:18">
      <c r="B74" s="69"/>
      <c r="C74" s="70"/>
      <c r="D74" s="69"/>
      <c r="E74" s="70"/>
      <c r="F74" s="69"/>
      <c r="G74" s="70"/>
      <c r="H74" s="69"/>
      <c r="I74" s="70"/>
      <c r="J74" s="69"/>
      <c r="K74" s="70"/>
      <c r="L74" s="69"/>
      <c r="M74" s="70"/>
      <c r="N74" s="69"/>
      <c r="O74" s="70"/>
      <c r="P74" s="69"/>
      <c r="Q74" s="70"/>
      <c r="R74" s="69"/>
    </row>
    <row r="75" spans="1:18">
      <c r="A75" s="25" t="s">
        <v>35</v>
      </c>
      <c r="B75" s="71">
        <v>-3956665</v>
      </c>
      <c r="C75" s="57">
        <v>-1954736</v>
      </c>
      <c r="D75" s="71">
        <v>2400066.2195000052</v>
      </c>
      <c r="E75" s="57">
        <v>9456695.7129999995</v>
      </c>
      <c r="F75" s="71">
        <v>12427591.330000013</v>
      </c>
      <c r="G75" s="57">
        <v>29265176.780000001</v>
      </c>
      <c r="H75" s="71">
        <v>10276257.920000017</v>
      </c>
      <c r="I75" s="57">
        <v>15656548.50999999</v>
      </c>
      <c r="J75" s="71">
        <v>16722658</v>
      </c>
      <c r="K75" s="57">
        <v>24654214</v>
      </c>
      <c r="L75" s="71">
        <f t="shared" ref="L75:O75" si="4">L67-L73</f>
        <v>34133545.358999968</v>
      </c>
      <c r="M75" s="57">
        <f t="shared" si="4"/>
        <v>42822939</v>
      </c>
      <c r="N75" s="71">
        <f t="shared" si="4"/>
        <v>29033841</v>
      </c>
      <c r="O75" s="57">
        <f t="shared" si="4"/>
        <v>17691042</v>
      </c>
      <c r="P75" s="71">
        <v>41218288.481000006</v>
      </c>
      <c r="Q75" s="57">
        <v>47013427.199999988</v>
      </c>
      <c r="R75" s="71">
        <v>53530209.199999988</v>
      </c>
    </row>
    <row r="76" spans="1:18">
      <c r="B76" s="67"/>
      <c r="C76" s="19"/>
      <c r="D76" s="67"/>
      <c r="E76" s="19"/>
      <c r="F76" s="67"/>
      <c r="G76" s="19"/>
      <c r="H76" s="67"/>
      <c r="I76" s="19"/>
      <c r="J76" s="67"/>
      <c r="K76" s="19"/>
      <c r="L76" s="67"/>
      <c r="M76" s="19"/>
      <c r="N76" s="67"/>
      <c r="O76" s="19"/>
      <c r="P76" s="67"/>
      <c r="Q76" s="19"/>
      <c r="R76" s="67"/>
    </row>
    <row r="77" spans="1:18">
      <c r="A77" s="17" t="s">
        <v>36</v>
      </c>
      <c r="B77" s="67">
        <v>3804101</v>
      </c>
      <c r="C77" s="19">
        <v>-2860292</v>
      </c>
      <c r="D77" s="67">
        <v>69534.189199999892</v>
      </c>
      <c r="E77" s="19">
        <v>-2450657.5079999999</v>
      </c>
      <c r="F77" s="67">
        <v>-20695730.899999999</v>
      </c>
      <c r="G77" s="19">
        <v>903008.65</v>
      </c>
      <c r="H77" s="67">
        <v>-138865300.38999999</v>
      </c>
      <c r="I77" s="19">
        <v>-30358512.949999999</v>
      </c>
      <c r="J77" s="67">
        <v>8846024</v>
      </c>
      <c r="K77" s="19">
        <v>-39472379</v>
      </c>
      <c r="L77" s="67">
        <v>-36433391.725000001</v>
      </c>
      <c r="M77" s="19">
        <v>-19566073</v>
      </c>
      <c r="N77" s="67">
        <v>-14683918</v>
      </c>
      <c r="O77" s="19">
        <v>-22470530</v>
      </c>
      <c r="P77" s="67">
        <v>-8678026.4400000013</v>
      </c>
      <c r="Q77" s="19">
        <v>-6697293.5999999978</v>
      </c>
      <c r="R77" s="67">
        <v>-29832698.599999994</v>
      </c>
    </row>
    <row r="78" spans="1:18">
      <c r="A78" s="17"/>
      <c r="B78" s="66"/>
      <c r="D78" s="66"/>
      <c r="F78" s="66"/>
      <c r="H78" s="66"/>
      <c r="J78" s="66"/>
      <c r="L78" s="66"/>
      <c r="N78" s="66"/>
      <c r="P78" s="66"/>
      <c r="R78" s="66"/>
    </row>
    <row r="79" spans="1:18">
      <c r="A79" s="25" t="s">
        <v>37</v>
      </c>
      <c r="B79" s="69">
        <v>-152564</v>
      </c>
      <c r="C79" s="70">
        <v>-4815028</v>
      </c>
      <c r="D79" s="69">
        <v>2469600.4087000052</v>
      </c>
      <c r="E79" s="70">
        <v>7006038.2050000001</v>
      </c>
      <c r="F79" s="69">
        <v>-8268139.5699999854</v>
      </c>
      <c r="G79" s="70">
        <v>30168185.43</v>
      </c>
      <c r="H79" s="69">
        <v>-128589042.46999997</v>
      </c>
      <c r="I79" s="70">
        <v>-14701964.440000009</v>
      </c>
      <c r="J79" s="69">
        <v>25568682</v>
      </c>
      <c r="K79" s="70">
        <v>-14818165</v>
      </c>
      <c r="L79" s="69">
        <f>L75+L77</f>
        <v>-2299846.3660000339</v>
      </c>
      <c r="M79" s="70">
        <f t="shared" ref="M79:O79" si="5">M75+M77</f>
        <v>23256866</v>
      </c>
      <c r="N79" s="69">
        <f t="shared" si="5"/>
        <v>14349923</v>
      </c>
      <c r="O79" s="70">
        <f t="shared" si="5"/>
        <v>-4779488</v>
      </c>
      <c r="P79" s="69">
        <v>32540262.041000005</v>
      </c>
      <c r="Q79" s="70">
        <v>40316133.599999994</v>
      </c>
      <c r="R79" s="69">
        <v>23697510.599999994</v>
      </c>
    </row>
    <row r="80" spans="1:18">
      <c r="A80" s="17"/>
      <c r="B80" s="67"/>
      <c r="C80" s="19"/>
      <c r="D80" s="67"/>
      <c r="E80" s="19"/>
      <c r="F80" s="67"/>
      <c r="G80" s="19"/>
      <c r="H80" s="67"/>
      <c r="I80" s="19"/>
      <c r="J80" s="67"/>
      <c r="K80" s="19"/>
      <c r="L80" s="67"/>
      <c r="M80" s="19"/>
      <c r="N80" s="67"/>
      <c r="O80" s="19"/>
      <c r="P80" s="67"/>
      <c r="Q80" s="19"/>
      <c r="R80" s="67"/>
    </row>
    <row r="81" spans="1:18">
      <c r="A81" s="17" t="s">
        <v>38</v>
      </c>
      <c r="B81" s="67">
        <v>3210082</v>
      </c>
      <c r="C81" s="19">
        <v>1213384</v>
      </c>
      <c r="D81" s="67">
        <v>4302888.6109999996</v>
      </c>
      <c r="E81" s="19">
        <v>3945621.1669999999</v>
      </c>
      <c r="F81" s="67">
        <v>8440063.5999999996</v>
      </c>
      <c r="G81" s="19">
        <v>13338710.41</v>
      </c>
      <c r="H81" s="67">
        <v>19154385.260000002</v>
      </c>
      <c r="I81" s="19">
        <v>10820834.42</v>
      </c>
      <c r="J81" s="67">
        <v>-5086212</v>
      </c>
      <c r="K81" s="19">
        <v>7720406</v>
      </c>
      <c r="L81" s="67">
        <v>1558806</v>
      </c>
      <c r="M81" s="19">
        <v>-6701990</v>
      </c>
      <c r="N81" s="67">
        <v>109407</v>
      </c>
      <c r="O81" s="19">
        <v>2857078</v>
      </c>
      <c r="P81" s="67">
        <v>4656654</v>
      </c>
      <c r="Q81" s="19">
        <v>1153055.3999999985</v>
      </c>
      <c r="R81" s="67">
        <v>3228386.5999999996</v>
      </c>
    </row>
    <row r="82" spans="1:18">
      <c r="A82" s="17"/>
      <c r="B82" s="66"/>
      <c r="D82" s="66"/>
      <c r="F82" s="66"/>
      <c r="H82" s="66"/>
      <c r="J82" s="66"/>
      <c r="L82" s="66"/>
      <c r="N82" s="66"/>
      <c r="P82" s="66"/>
      <c r="R82" s="66"/>
    </row>
    <row r="83" spans="1:18" ht="15" thickBot="1">
      <c r="A83" s="26" t="s">
        <v>39</v>
      </c>
      <c r="B83" s="72">
        <v>3057518</v>
      </c>
      <c r="C83" s="73">
        <v>-3601644</v>
      </c>
      <c r="D83" s="72">
        <v>6772489.0197000047</v>
      </c>
      <c r="E83" s="73">
        <v>10951659.372</v>
      </c>
      <c r="F83" s="72">
        <v>171924.03000001423</v>
      </c>
      <c r="G83" s="73">
        <v>43506895.840000004</v>
      </c>
      <c r="H83" s="72">
        <v>-109434657.20999996</v>
      </c>
      <c r="I83" s="73">
        <v>-3881130.0200000089</v>
      </c>
      <c r="J83" s="72">
        <v>20482470</v>
      </c>
      <c r="K83" s="73">
        <v>-7097759</v>
      </c>
      <c r="L83" s="72">
        <f>L67-L73+L77+L81</f>
        <v>-741040.36600003392</v>
      </c>
      <c r="M83" s="73">
        <f>M67-M73+M77+M81</f>
        <v>16554876</v>
      </c>
      <c r="N83" s="72">
        <v>14459330</v>
      </c>
      <c r="O83" s="73">
        <v>-1922410</v>
      </c>
      <c r="P83" s="72">
        <v>37196916.041000009</v>
      </c>
      <c r="Q83" s="73">
        <v>41469188.999999993</v>
      </c>
      <c r="R83" s="72">
        <v>26925897.199999996</v>
      </c>
    </row>
    <row r="84" spans="1:18" ht="15" thickTop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>
      <c r="A86" s="62" t="s">
        <v>109</v>
      </c>
    </row>
    <row r="87" spans="1:18">
      <c r="B87" s="63">
        <v>2002</v>
      </c>
      <c r="C87" s="64">
        <v>2003</v>
      </c>
      <c r="D87" s="63">
        <v>2004</v>
      </c>
      <c r="E87" s="64">
        <v>2005</v>
      </c>
      <c r="F87" s="63">
        <v>2006</v>
      </c>
      <c r="G87" s="64">
        <v>2007</v>
      </c>
      <c r="H87" s="63">
        <v>2008</v>
      </c>
      <c r="I87" s="64">
        <v>2009</v>
      </c>
      <c r="J87" s="63">
        <v>2010</v>
      </c>
      <c r="K87" s="64">
        <v>2011</v>
      </c>
      <c r="L87" s="63">
        <v>2012</v>
      </c>
      <c r="M87" s="64">
        <v>2013</v>
      </c>
      <c r="N87" s="63">
        <v>2014</v>
      </c>
      <c r="O87" s="64">
        <v>2015</v>
      </c>
      <c r="P87" s="63">
        <v>2016</v>
      </c>
      <c r="Q87" s="64">
        <v>2017</v>
      </c>
      <c r="R87" s="63">
        <v>2018</v>
      </c>
    </row>
    <row r="88" spans="1:18">
      <c r="A88" s="65" t="s">
        <v>104</v>
      </c>
      <c r="B88" s="67"/>
      <c r="C88" s="19"/>
      <c r="D88" s="67"/>
      <c r="E88" s="19"/>
      <c r="F88" s="67"/>
      <c r="G88" s="19"/>
      <c r="H88" s="67"/>
      <c r="I88" s="19"/>
      <c r="J88" s="67"/>
      <c r="K88" s="19"/>
      <c r="L88" s="67"/>
      <c r="M88" s="19"/>
      <c r="N88" s="67"/>
      <c r="O88" s="19"/>
      <c r="P88" s="67"/>
      <c r="Q88" s="19"/>
      <c r="R88" s="67"/>
    </row>
    <row r="89" spans="1:18">
      <c r="A89" s="17" t="s">
        <v>41</v>
      </c>
      <c r="B89" s="67">
        <v>262656674</v>
      </c>
      <c r="C89" s="19">
        <v>272857417</v>
      </c>
      <c r="D89" s="67">
        <v>287178801.76719999</v>
      </c>
      <c r="E89" s="19">
        <v>310292392.31800002</v>
      </c>
      <c r="F89" s="67">
        <v>366233166.76999998</v>
      </c>
      <c r="G89" s="19">
        <v>420071424.51999998</v>
      </c>
      <c r="H89" s="67">
        <v>529753195.41000003</v>
      </c>
      <c r="I89" s="19">
        <v>617438910.21000004</v>
      </c>
      <c r="J89" s="67">
        <v>696445238</v>
      </c>
      <c r="K89" s="19">
        <v>715686311</v>
      </c>
      <c r="L89" s="67">
        <v>717272187.20200002</v>
      </c>
      <c r="M89" s="19">
        <v>753600813</v>
      </c>
      <c r="N89" s="67">
        <v>791581228</v>
      </c>
      <c r="O89" s="19">
        <v>817970535</v>
      </c>
      <c r="P89" s="67">
        <v>827632020.83099997</v>
      </c>
      <c r="Q89" s="19">
        <v>886195679.80000007</v>
      </c>
      <c r="R89" s="67">
        <v>976572253.79999995</v>
      </c>
    </row>
    <row r="90" spans="1:18">
      <c r="A90" s="20" t="s">
        <v>42</v>
      </c>
      <c r="B90" s="68">
        <v>41460175</v>
      </c>
      <c r="C90" s="22">
        <v>42521947</v>
      </c>
      <c r="D90" s="68">
        <v>47416122.7993</v>
      </c>
      <c r="E90" s="22">
        <v>52195361.056999996</v>
      </c>
      <c r="F90" s="68">
        <v>60325082.259999998</v>
      </c>
      <c r="G90" s="22">
        <v>59933806.969999999</v>
      </c>
      <c r="H90" s="68">
        <v>64993492.670000002</v>
      </c>
      <c r="I90" s="22">
        <v>74903396.739999995</v>
      </c>
      <c r="J90" s="68">
        <v>66743573</v>
      </c>
      <c r="K90" s="22">
        <v>64308664</v>
      </c>
      <c r="L90" s="68">
        <v>61430257.089000002</v>
      </c>
      <c r="M90" s="22">
        <v>44053318</v>
      </c>
      <c r="N90" s="68">
        <v>43378616</v>
      </c>
      <c r="O90" s="22">
        <v>39108123</v>
      </c>
      <c r="P90" s="68">
        <v>41746642.629999995</v>
      </c>
      <c r="Q90" s="22">
        <v>53189621.799999997</v>
      </c>
      <c r="R90" s="68">
        <v>70878513</v>
      </c>
    </row>
    <row r="91" spans="1:18">
      <c r="A91" s="17" t="s">
        <v>43</v>
      </c>
      <c r="B91" s="67">
        <v>304116849</v>
      </c>
      <c r="C91" s="19">
        <v>315379364</v>
      </c>
      <c r="D91" s="67">
        <v>334594924.56650001</v>
      </c>
      <c r="E91" s="19">
        <v>362487753.375</v>
      </c>
      <c r="F91" s="67">
        <v>426558249.02999997</v>
      </c>
      <c r="G91" s="19">
        <v>480005231.49000001</v>
      </c>
      <c r="H91" s="67">
        <v>594746688.08000004</v>
      </c>
      <c r="I91" s="19">
        <v>692342306.95000005</v>
      </c>
      <c r="J91" s="67">
        <v>763188810</v>
      </c>
      <c r="K91" s="19">
        <v>779994975</v>
      </c>
      <c r="L91" s="67">
        <f>L89+L90</f>
        <v>778702444.29100001</v>
      </c>
      <c r="M91" s="19">
        <f t="shared" ref="M91:O91" si="6">M89+M90</f>
        <v>797654131</v>
      </c>
      <c r="N91" s="67">
        <f t="shared" si="6"/>
        <v>834959844</v>
      </c>
      <c r="O91" s="19">
        <f t="shared" si="6"/>
        <v>857078658</v>
      </c>
      <c r="P91" s="67">
        <v>869378663.46099997</v>
      </c>
      <c r="Q91" s="19">
        <v>939385301.60000002</v>
      </c>
      <c r="R91" s="67">
        <v>1047450766.8</v>
      </c>
    </row>
    <row r="92" spans="1:18">
      <c r="A92" s="17" t="s">
        <v>44</v>
      </c>
      <c r="B92" s="67">
        <v>26638294</v>
      </c>
      <c r="C92" s="19">
        <v>28942883</v>
      </c>
      <c r="D92" s="67">
        <v>33556385.197400004</v>
      </c>
      <c r="E92" s="19">
        <v>36835147.729000002</v>
      </c>
      <c r="F92" s="67">
        <v>45531272.840000004</v>
      </c>
      <c r="G92" s="19">
        <v>88548377.019999996</v>
      </c>
      <c r="H92" s="67">
        <v>85240657.099999994</v>
      </c>
      <c r="I92" s="19">
        <v>77131924.670000002</v>
      </c>
      <c r="J92" s="67">
        <v>76022799</v>
      </c>
      <c r="K92" s="19">
        <v>70315144</v>
      </c>
      <c r="L92" s="67">
        <v>82789481.157000005</v>
      </c>
      <c r="M92" s="19">
        <v>73589839</v>
      </c>
      <c r="N92" s="67">
        <v>72732258</v>
      </c>
      <c r="O92" s="19">
        <v>86430080</v>
      </c>
      <c r="P92" s="67">
        <v>99731693.585999995</v>
      </c>
      <c r="Q92" s="19">
        <v>105511573.59999999</v>
      </c>
      <c r="R92" s="67">
        <v>113831245.3</v>
      </c>
    </row>
    <row r="93" spans="1:18">
      <c r="A93" s="16" t="s">
        <v>45</v>
      </c>
      <c r="B93" s="69">
        <v>330755143</v>
      </c>
      <c r="C93" s="70">
        <v>344322247</v>
      </c>
      <c r="D93" s="69">
        <v>368151309.76389998</v>
      </c>
      <c r="E93" s="70">
        <v>399322901.10399997</v>
      </c>
      <c r="F93" s="69">
        <v>472089521.87</v>
      </c>
      <c r="G93" s="70">
        <v>568553608.50999999</v>
      </c>
      <c r="H93" s="69">
        <v>679987345.17999995</v>
      </c>
      <c r="I93" s="70">
        <v>769474231.62</v>
      </c>
      <c r="J93" s="69">
        <v>839211609</v>
      </c>
      <c r="K93" s="70">
        <v>850310119</v>
      </c>
      <c r="L93" s="69">
        <v>861491925.44799995</v>
      </c>
      <c r="M93" s="70">
        <v>871243970</v>
      </c>
      <c r="N93" s="69">
        <v>907692102</v>
      </c>
      <c r="O93" s="70">
        <v>943508739</v>
      </c>
      <c r="P93" s="69">
        <v>969110357.04699993</v>
      </c>
      <c r="Q93" s="70">
        <v>1044896875.2000002</v>
      </c>
      <c r="R93" s="69">
        <v>1161282012.0999999</v>
      </c>
    </row>
    <row r="94" spans="1:18">
      <c r="B94" s="69"/>
      <c r="C94" s="70"/>
      <c r="D94" s="69"/>
      <c r="E94" s="70"/>
      <c r="F94" s="69"/>
      <c r="G94" s="70"/>
      <c r="H94" s="69"/>
      <c r="I94" s="70"/>
      <c r="J94" s="69"/>
      <c r="K94" s="70"/>
      <c r="L94" s="69"/>
      <c r="M94" s="70"/>
      <c r="N94" s="69"/>
      <c r="O94" s="70"/>
      <c r="P94" s="69"/>
      <c r="Q94" s="70"/>
      <c r="R94" s="69"/>
    </row>
    <row r="95" spans="1:18">
      <c r="A95" s="17" t="s">
        <v>46</v>
      </c>
      <c r="B95" s="67">
        <v>150562652</v>
      </c>
      <c r="C95" s="19">
        <v>145719228</v>
      </c>
      <c r="D95" s="67">
        <v>154342856.19069999</v>
      </c>
      <c r="E95" s="19">
        <v>170121109.83199999</v>
      </c>
      <c r="F95" s="67">
        <v>192469269.66999999</v>
      </c>
      <c r="G95" s="19">
        <v>267774081.61000001</v>
      </c>
      <c r="H95" s="67">
        <v>192796391.40000001</v>
      </c>
      <c r="I95" s="19">
        <v>207839458.69</v>
      </c>
      <c r="J95" s="67">
        <v>253300519</v>
      </c>
      <c r="K95" s="19">
        <v>260773066</v>
      </c>
      <c r="L95" s="67">
        <v>268252954.60600001</v>
      </c>
      <c r="M95" s="19">
        <v>321286620</v>
      </c>
      <c r="N95" s="67">
        <v>354087776</v>
      </c>
      <c r="O95" s="19">
        <v>364874261</v>
      </c>
      <c r="P95" s="67">
        <v>399685652.76899999</v>
      </c>
      <c r="Q95" s="19">
        <v>463315826.70000005</v>
      </c>
      <c r="R95" s="67">
        <v>527226112.80000007</v>
      </c>
    </row>
    <row r="96" spans="1:18">
      <c r="A96" s="17" t="s">
        <v>47</v>
      </c>
      <c r="B96" s="67">
        <v>38143991</v>
      </c>
      <c r="C96" s="19">
        <v>45510240</v>
      </c>
      <c r="D96" s="67">
        <v>50716614.046099998</v>
      </c>
      <c r="E96" s="19">
        <v>55275447.979999997</v>
      </c>
      <c r="F96" s="67">
        <v>64504712.530000001</v>
      </c>
      <c r="G96" s="19">
        <v>44456680.869999997</v>
      </c>
      <c r="H96" s="67">
        <v>42068190.689999998</v>
      </c>
      <c r="I96" s="19">
        <v>41867018.729999997</v>
      </c>
      <c r="J96" s="67">
        <v>46812655</v>
      </c>
      <c r="K96" s="19">
        <v>48384591</v>
      </c>
      <c r="L96" s="67">
        <v>55577683</v>
      </c>
      <c r="M96" s="19">
        <v>54613310</v>
      </c>
      <c r="N96" s="67">
        <v>65495293</v>
      </c>
      <c r="O96" s="19">
        <v>85537999</v>
      </c>
      <c r="P96" s="67">
        <v>96229372.266000003</v>
      </c>
      <c r="Q96" s="19">
        <v>108892585.2</v>
      </c>
      <c r="R96" s="67">
        <v>117494364.90000001</v>
      </c>
    </row>
    <row r="97" spans="1:18">
      <c r="A97" s="17" t="s">
        <v>48</v>
      </c>
      <c r="B97" s="67">
        <v>115403840</v>
      </c>
      <c r="C97" s="19">
        <v>125619646</v>
      </c>
      <c r="D97" s="67">
        <v>129559992.87719999</v>
      </c>
      <c r="E97" s="19">
        <v>139375467.766</v>
      </c>
      <c r="F97" s="67">
        <v>169225559.74000001</v>
      </c>
      <c r="G97" s="19">
        <v>201036675.86000001</v>
      </c>
      <c r="H97" s="67">
        <v>376934035.56999999</v>
      </c>
      <c r="I97" s="19">
        <v>442814403.08999997</v>
      </c>
      <c r="J97" s="67">
        <v>463198022</v>
      </c>
      <c r="K97" s="19">
        <v>471501184</v>
      </c>
      <c r="L97" s="67">
        <v>449393134</v>
      </c>
      <c r="M97" s="19">
        <v>416278010</v>
      </c>
      <c r="N97" s="67">
        <v>404329533</v>
      </c>
      <c r="O97" s="19">
        <v>404398888</v>
      </c>
      <c r="P97" s="67">
        <v>385673776.74599999</v>
      </c>
      <c r="Q97" s="19">
        <v>372529014</v>
      </c>
      <c r="R97" s="67">
        <v>417729473</v>
      </c>
    </row>
    <row r="98" spans="1:18">
      <c r="A98" s="20" t="s">
        <v>49</v>
      </c>
      <c r="B98" s="68">
        <v>26644660</v>
      </c>
      <c r="C98" s="22">
        <v>27473131</v>
      </c>
      <c r="D98" s="68">
        <v>33531853.111099996</v>
      </c>
      <c r="E98" s="22">
        <v>34550883.737000003</v>
      </c>
      <c r="F98" s="68">
        <v>45889978.619999997</v>
      </c>
      <c r="G98" s="22">
        <v>55286167.729999997</v>
      </c>
      <c r="H98" s="68">
        <v>68188727.420000002</v>
      </c>
      <c r="I98" s="22">
        <v>76953351.019999996</v>
      </c>
      <c r="J98" s="68">
        <v>75900413</v>
      </c>
      <c r="K98" s="22">
        <v>69651278</v>
      </c>
      <c r="L98" s="68">
        <v>88268155.841999993</v>
      </c>
      <c r="M98" s="22">
        <v>79066030</v>
      </c>
      <c r="N98" s="68">
        <v>83779500</v>
      </c>
      <c r="O98" s="22">
        <v>88697591</v>
      </c>
      <c r="P98" s="68">
        <v>87521555.266000003</v>
      </c>
      <c r="Q98" s="22">
        <v>100159449.09999999</v>
      </c>
      <c r="R98" s="68">
        <v>98832061.699999988</v>
      </c>
    </row>
    <row r="99" spans="1:18">
      <c r="A99" s="16" t="s">
        <v>50</v>
      </c>
      <c r="B99" s="69">
        <v>142048500</v>
      </c>
      <c r="C99" s="70">
        <v>153092777</v>
      </c>
      <c r="D99" s="69">
        <v>163091845.9883</v>
      </c>
      <c r="E99" s="70">
        <v>173926351.50300002</v>
      </c>
      <c r="F99" s="69">
        <v>215115538.36000001</v>
      </c>
      <c r="G99" s="70">
        <v>256322843.59</v>
      </c>
      <c r="H99" s="69">
        <v>445122762.99000001</v>
      </c>
      <c r="I99" s="70">
        <v>519767754.10999995</v>
      </c>
      <c r="J99" s="69">
        <v>539098435</v>
      </c>
      <c r="K99" s="70">
        <v>541152462</v>
      </c>
      <c r="L99" s="69">
        <f>L97+L98</f>
        <v>537661289.84200001</v>
      </c>
      <c r="M99" s="70">
        <f t="shared" ref="M99:O99" si="7">M97+M98</f>
        <v>495344040</v>
      </c>
      <c r="N99" s="69">
        <f t="shared" si="7"/>
        <v>488109033</v>
      </c>
      <c r="O99" s="70">
        <f t="shared" si="7"/>
        <v>493096479</v>
      </c>
      <c r="P99" s="69">
        <v>473195332.01199996</v>
      </c>
      <c r="Q99" s="70">
        <v>472688463.10000002</v>
      </c>
      <c r="R99" s="69">
        <v>516561534.69999999</v>
      </c>
    </row>
    <row r="100" spans="1:18">
      <c r="A100" s="16" t="s">
        <v>51</v>
      </c>
      <c r="B100" s="69">
        <v>180192491</v>
      </c>
      <c r="C100" s="70">
        <v>198603017</v>
      </c>
      <c r="D100" s="69">
        <v>213808460.03439999</v>
      </c>
      <c r="E100" s="70">
        <v>229201799.48300001</v>
      </c>
      <c r="F100" s="69">
        <v>279620250.88999999</v>
      </c>
      <c r="G100" s="70">
        <v>300779524.45999998</v>
      </c>
      <c r="H100" s="69">
        <v>487190953.68000001</v>
      </c>
      <c r="I100" s="70">
        <v>561634772.83999991</v>
      </c>
      <c r="J100" s="69">
        <v>585911090</v>
      </c>
      <c r="K100" s="70">
        <v>589537053</v>
      </c>
      <c r="L100" s="69">
        <f>L99+L96</f>
        <v>593238972.84200001</v>
      </c>
      <c r="M100" s="70">
        <f t="shared" ref="M100:O100" si="8">M99+M96</f>
        <v>549957350</v>
      </c>
      <c r="N100" s="69">
        <f t="shared" si="8"/>
        <v>553604326</v>
      </c>
      <c r="O100" s="70">
        <f t="shared" si="8"/>
        <v>578634478</v>
      </c>
      <c r="P100" s="69">
        <v>569424704.278</v>
      </c>
      <c r="Q100" s="70">
        <v>581581048.30000007</v>
      </c>
      <c r="R100" s="69">
        <v>634055899.60000002</v>
      </c>
    </row>
    <row r="101" spans="1:18">
      <c r="A101" s="16" t="s">
        <v>52</v>
      </c>
      <c r="B101" s="69">
        <v>330755143</v>
      </c>
      <c r="C101" s="70">
        <v>344322245</v>
      </c>
      <c r="D101" s="69">
        <v>368151316.22509998</v>
      </c>
      <c r="E101" s="70">
        <v>399322909.315</v>
      </c>
      <c r="F101" s="69">
        <v>472089520.56</v>
      </c>
      <c r="G101" s="70">
        <v>568553606.07000005</v>
      </c>
      <c r="H101" s="69">
        <v>679987345.08000004</v>
      </c>
      <c r="I101" s="70">
        <v>769474231.52999997</v>
      </c>
      <c r="J101" s="69">
        <v>839211609</v>
      </c>
      <c r="K101" s="70">
        <v>850310119</v>
      </c>
      <c r="L101" s="69">
        <v>861491927.44799995</v>
      </c>
      <c r="M101" s="70">
        <v>871243970</v>
      </c>
      <c r="N101" s="69">
        <v>907692102</v>
      </c>
      <c r="O101" s="70">
        <v>943508739</v>
      </c>
      <c r="P101" s="69">
        <v>969110357.04699993</v>
      </c>
      <c r="Q101" s="70">
        <v>1044896875.0000001</v>
      </c>
      <c r="R101" s="69">
        <v>1161282012.4000001</v>
      </c>
    </row>
    <row r="104" spans="1:18">
      <c r="A104" s="62" t="s">
        <v>110</v>
      </c>
    </row>
    <row r="105" spans="1:18">
      <c r="B105" s="63">
        <v>2002</v>
      </c>
      <c r="C105" s="64">
        <v>2003</v>
      </c>
      <c r="D105" s="63">
        <v>2004</v>
      </c>
      <c r="E105" s="64">
        <v>2005</v>
      </c>
      <c r="F105" s="63">
        <v>2006</v>
      </c>
      <c r="G105" s="64">
        <v>2007</v>
      </c>
      <c r="H105" s="63">
        <v>2008</v>
      </c>
      <c r="I105" s="64">
        <v>2009</v>
      </c>
      <c r="J105" s="63">
        <v>2010</v>
      </c>
      <c r="K105" s="64">
        <v>2011</v>
      </c>
      <c r="L105" s="63">
        <v>2012</v>
      </c>
      <c r="M105" s="64">
        <v>2013</v>
      </c>
      <c r="N105" s="63">
        <v>2014</v>
      </c>
      <c r="O105" s="64">
        <v>2015</v>
      </c>
      <c r="P105" s="63">
        <v>2016</v>
      </c>
      <c r="Q105" s="64">
        <v>2017</v>
      </c>
      <c r="R105" s="63">
        <v>2018</v>
      </c>
    </row>
    <row r="106" spans="1:18">
      <c r="A106" s="65" t="s">
        <v>104</v>
      </c>
      <c r="B106" s="67"/>
      <c r="C106" s="19"/>
      <c r="D106" s="67"/>
      <c r="E106" s="19"/>
      <c r="F106" s="67"/>
      <c r="G106" s="19"/>
      <c r="H106" s="67"/>
      <c r="I106" s="19"/>
      <c r="J106" s="67"/>
      <c r="K106" s="19"/>
      <c r="L106" s="67"/>
      <c r="M106" s="19"/>
      <c r="N106" s="67"/>
      <c r="O106" s="19"/>
      <c r="P106" s="67"/>
      <c r="Q106" s="19"/>
      <c r="R106" s="67"/>
    </row>
    <row r="107" spans="1:18">
      <c r="A107" s="17" t="s">
        <v>54</v>
      </c>
      <c r="B107" s="67">
        <v>3056797</v>
      </c>
      <c r="C107" s="19">
        <v>-3601644</v>
      </c>
      <c r="D107" s="67">
        <v>6778063.3909000009</v>
      </c>
      <c r="E107" s="19">
        <v>10952135.649</v>
      </c>
      <c r="F107" s="67">
        <v>172128.63</v>
      </c>
      <c r="G107" s="19">
        <v>43486794.729999997</v>
      </c>
      <c r="H107" s="67">
        <v>-109461404.76000001</v>
      </c>
      <c r="I107" s="19">
        <v>-3916579.34</v>
      </c>
      <c r="J107" s="67">
        <v>20492066</v>
      </c>
      <c r="K107" s="19">
        <v>-7097761</v>
      </c>
      <c r="L107" s="67">
        <v>-741046.36599999992</v>
      </c>
      <c r="M107" s="19">
        <v>16554876</v>
      </c>
      <c r="N107" s="67">
        <v>14459330</v>
      </c>
      <c r="O107" s="19">
        <v>-1922410</v>
      </c>
      <c r="P107" s="67">
        <v>37196916.041000001</v>
      </c>
      <c r="Q107" s="19">
        <v>41469189.000000007</v>
      </c>
      <c r="R107" s="67">
        <v>26925896.799999997</v>
      </c>
    </row>
    <row r="108" spans="1:18">
      <c r="A108" s="20" t="s">
        <v>55</v>
      </c>
      <c r="B108" s="68">
        <v>8163112</v>
      </c>
      <c r="C108" s="22">
        <v>14146050</v>
      </c>
      <c r="D108" s="68">
        <v>9383931.2583000008</v>
      </c>
      <c r="E108" s="22">
        <v>9929525.9360000007</v>
      </c>
      <c r="F108" s="68">
        <v>24919529.149999999</v>
      </c>
      <c r="G108" s="22">
        <v>-8044828.0499999998</v>
      </c>
      <c r="H108" s="68">
        <v>137069896.86000001</v>
      </c>
      <c r="I108" s="22">
        <v>30586162.120000001</v>
      </c>
      <c r="J108" s="68">
        <v>10690538</v>
      </c>
      <c r="K108" s="22">
        <v>51402051</v>
      </c>
      <c r="L108" s="68">
        <v>50628034.827000007</v>
      </c>
      <c r="M108" s="22">
        <v>36797926</v>
      </c>
      <c r="N108" s="68">
        <v>32516305</v>
      </c>
      <c r="O108" s="22">
        <v>54060343</v>
      </c>
      <c r="P108" s="68">
        <v>29955198.866999999</v>
      </c>
      <c r="Q108" s="22">
        <v>25896257.799999997</v>
      </c>
      <c r="R108" s="68">
        <v>50144181.399999999</v>
      </c>
    </row>
    <row r="109" spans="1:18">
      <c r="A109" s="16" t="s">
        <v>56</v>
      </c>
      <c r="B109" s="69">
        <v>11219909</v>
      </c>
      <c r="C109" s="70">
        <v>10544406</v>
      </c>
      <c r="D109" s="69">
        <v>16161994.649200002</v>
      </c>
      <c r="E109" s="70">
        <v>20881661.585000001</v>
      </c>
      <c r="F109" s="69">
        <v>25091657.780000001</v>
      </c>
      <c r="G109" s="70">
        <v>35441966.68</v>
      </c>
      <c r="H109" s="69">
        <v>27608492.100000001</v>
      </c>
      <c r="I109" s="70">
        <v>26669582.780000001</v>
      </c>
      <c r="J109" s="69">
        <v>31182604</v>
      </c>
      <c r="K109" s="70">
        <v>44304291</v>
      </c>
      <c r="L109" s="69">
        <v>51369081.193000004</v>
      </c>
      <c r="M109" s="70">
        <v>53352802</v>
      </c>
      <c r="N109" s="69">
        <v>46975635</v>
      </c>
      <c r="O109" s="70">
        <v>52137933</v>
      </c>
      <c r="P109" s="69">
        <v>67152114.908000007</v>
      </c>
      <c r="Q109" s="70">
        <v>67365446.799999997</v>
      </c>
      <c r="R109" s="69">
        <v>77070078.199999988</v>
      </c>
    </row>
    <row r="110" spans="1:18">
      <c r="A110" s="20" t="s">
        <v>57</v>
      </c>
      <c r="B110" s="68">
        <v>-1064030</v>
      </c>
      <c r="C110" s="22">
        <v>373965</v>
      </c>
      <c r="D110" s="68">
        <v>-259745.73560000007</v>
      </c>
      <c r="E110" s="22">
        <v>-591663.478</v>
      </c>
      <c r="F110" s="68">
        <v>-2595162.23</v>
      </c>
      <c r="G110" s="22">
        <v>-3988523.63</v>
      </c>
      <c r="H110" s="68">
        <v>2421187.1800000002</v>
      </c>
      <c r="I110" s="22">
        <v>-4676736.17</v>
      </c>
      <c r="J110" s="68">
        <v>1350224</v>
      </c>
      <c r="K110" s="22">
        <v>-1512503</v>
      </c>
      <c r="L110" s="68">
        <v>-408725.8339999998</v>
      </c>
      <c r="M110" s="22">
        <v>2059939</v>
      </c>
      <c r="N110" s="68">
        <v>3525623</v>
      </c>
      <c r="O110" s="22">
        <v>-3733951</v>
      </c>
      <c r="P110" s="68">
        <v>-8160080.0399999991</v>
      </c>
      <c r="Q110" s="22">
        <v>-3758535</v>
      </c>
      <c r="R110" s="68">
        <v>-8853607.4000000004</v>
      </c>
    </row>
    <row r="111" spans="1:18">
      <c r="A111" s="16" t="s">
        <v>58</v>
      </c>
      <c r="B111" s="69">
        <v>10155879</v>
      </c>
      <c r="C111" s="70">
        <v>10918371</v>
      </c>
      <c r="D111" s="69">
        <v>15902248.913599998</v>
      </c>
      <c r="E111" s="70">
        <v>20289998.107000001</v>
      </c>
      <c r="F111" s="69">
        <v>22496495.550000001</v>
      </c>
      <c r="G111" s="70">
        <v>31453443.050000001</v>
      </c>
      <c r="H111" s="69">
        <v>30029679.280000001</v>
      </c>
      <c r="I111" s="70">
        <v>21992846.609999999</v>
      </c>
      <c r="J111" s="69">
        <v>32532828</v>
      </c>
      <c r="K111" s="70">
        <v>42791788</v>
      </c>
      <c r="L111" s="69">
        <v>50960355.359000005</v>
      </c>
      <c r="M111" s="70">
        <v>55412741</v>
      </c>
      <c r="N111" s="69">
        <v>50501258</v>
      </c>
      <c r="O111" s="70">
        <v>48403982</v>
      </c>
      <c r="P111" s="69">
        <v>58992034.868000001</v>
      </c>
      <c r="Q111" s="70">
        <v>63606911.799999997</v>
      </c>
      <c r="R111" s="69">
        <v>68216470.799999982</v>
      </c>
    </row>
    <row r="112" spans="1:18">
      <c r="A112" s="17" t="s">
        <v>59</v>
      </c>
      <c r="B112" s="67">
        <v>-27582831</v>
      </c>
      <c r="C112" s="19">
        <v>-18578266</v>
      </c>
      <c r="D112" s="67">
        <v>-21750730.690099999</v>
      </c>
      <c r="E112" s="19">
        <v>-26258808.782000002</v>
      </c>
      <c r="F112" s="67">
        <v>-37986932.189999998</v>
      </c>
      <c r="G112" s="19">
        <v>-10824061.67</v>
      </c>
      <c r="H112" s="67">
        <v>-85160176.209999993</v>
      </c>
      <c r="I112" s="19">
        <v>-45753087.350000001</v>
      </c>
      <c r="J112" s="67">
        <v>-34643384</v>
      </c>
      <c r="K112" s="19">
        <v>-25185741</v>
      </c>
      <c r="L112" s="67">
        <v>-20218587.397999998</v>
      </c>
      <c r="M112" s="19">
        <v>-19319799</v>
      </c>
      <c r="N112" s="67">
        <v>-32480794</v>
      </c>
      <c r="O112" s="19">
        <v>-28546078</v>
      </c>
      <c r="P112" s="67">
        <v>-33805684.523000002</v>
      </c>
      <c r="Q112" s="19">
        <v>-60078889.299999997</v>
      </c>
      <c r="R112" s="67">
        <v>-71711100.299999997</v>
      </c>
    </row>
    <row r="113" spans="1:18">
      <c r="A113" s="20" t="s">
        <v>60</v>
      </c>
      <c r="B113" s="68">
        <v>17199528</v>
      </c>
      <c r="C113" s="22">
        <v>9744359</v>
      </c>
      <c r="D113" s="68">
        <v>7443124.6668000007</v>
      </c>
      <c r="E113" s="22">
        <v>8266931.21</v>
      </c>
      <c r="F113" s="68">
        <v>17752351.27</v>
      </c>
      <c r="G113" s="22">
        <v>13710261.01</v>
      </c>
      <c r="H113" s="68">
        <v>45699080.079999998</v>
      </c>
      <c r="I113" s="22">
        <v>23824642.170000002</v>
      </c>
      <c r="J113" s="68">
        <v>2461411</v>
      </c>
      <c r="K113" s="22">
        <v>-24344448</v>
      </c>
      <c r="L113" s="68">
        <v>-24688691</v>
      </c>
      <c r="M113" s="22">
        <v>-38856862</v>
      </c>
      <c r="N113" s="68">
        <v>-19687537</v>
      </c>
      <c r="O113" s="22">
        <v>-18682626</v>
      </c>
      <c r="P113" s="68">
        <v>-12172734.942</v>
      </c>
      <c r="Q113" s="22">
        <v>-10440580.700000003</v>
      </c>
      <c r="R113" s="68">
        <v>14325762.699999996</v>
      </c>
    </row>
    <row r="114" spans="1:18">
      <c r="A114" s="16" t="s">
        <v>61</v>
      </c>
      <c r="B114" s="71">
        <v>-227424</v>
      </c>
      <c r="C114" s="57">
        <v>2084464</v>
      </c>
      <c r="D114" s="71">
        <v>1594642.8902999996</v>
      </c>
      <c r="E114" s="57">
        <v>2298120.5349999992</v>
      </c>
      <c r="F114" s="71">
        <v>2261914.6300000027</v>
      </c>
      <c r="G114" s="57">
        <v>34339642.390000001</v>
      </c>
      <c r="H114" s="71">
        <v>-9431416.849999994</v>
      </c>
      <c r="I114" s="57">
        <v>64401.429999999702</v>
      </c>
      <c r="J114" s="71">
        <v>350855</v>
      </c>
      <c r="K114" s="57">
        <v>-6738401</v>
      </c>
      <c r="L114" s="71">
        <v>6053076.9610000104</v>
      </c>
      <c r="M114" s="57">
        <v>-2763920</v>
      </c>
      <c r="N114" s="71">
        <v>-1667073</v>
      </c>
      <c r="O114" s="57">
        <v>1175279</v>
      </c>
      <c r="P114" s="71">
        <v>13013615.402999999</v>
      </c>
      <c r="Q114" s="57">
        <v>-6912558.200000003</v>
      </c>
      <c r="R114" s="71">
        <v>10831133.199999966</v>
      </c>
    </row>
    <row r="116" spans="1:18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>
      <c r="A117" s="25" t="s">
        <v>111</v>
      </c>
    </row>
    <row r="118" spans="1:18">
      <c r="A118" s="25"/>
      <c r="B118" s="63">
        <v>2002</v>
      </c>
      <c r="C118" s="64">
        <v>2003</v>
      </c>
      <c r="D118" s="63">
        <v>2004</v>
      </c>
      <c r="E118" s="64">
        <v>2005</v>
      </c>
      <c r="F118" s="63">
        <v>2006</v>
      </c>
      <c r="G118" s="64">
        <v>2007</v>
      </c>
      <c r="H118" s="63">
        <v>2008</v>
      </c>
      <c r="I118" s="64">
        <v>2009</v>
      </c>
      <c r="J118" s="63">
        <v>2010</v>
      </c>
      <c r="K118" s="64">
        <v>2011</v>
      </c>
      <c r="L118" s="63">
        <v>2012</v>
      </c>
      <c r="M118" s="64">
        <v>2013</v>
      </c>
      <c r="N118" s="63">
        <v>2014</v>
      </c>
      <c r="O118" s="64">
        <v>2015</v>
      </c>
      <c r="P118" s="63">
        <v>2016</v>
      </c>
      <c r="Q118" s="64">
        <v>2017</v>
      </c>
      <c r="R118" s="63">
        <v>2018</v>
      </c>
    </row>
    <row r="119" spans="1:18">
      <c r="A119" s="17" t="s">
        <v>112</v>
      </c>
      <c r="B119" s="67">
        <v>288202</v>
      </c>
      <c r="C119" s="19">
        <v>290501</v>
      </c>
      <c r="D119" s="67">
        <v>293186</v>
      </c>
      <c r="E119" s="19">
        <v>299404</v>
      </c>
      <c r="F119" s="67">
        <v>307261</v>
      </c>
      <c r="G119" s="19">
        <v>312872</v>
      </c>
      <c r="H119" s="67">
        <v>319756</v>
      </c>
      <c r="I119" s="19">
        <v>317593</v>
      </c>
      <c r="J119" s="67">
        <v>318236</v>
      </c>
      <c r="K119" s="19">
        <v>319412</v>
      </c>
      <c r="L119" s="67">
        <v>321857</v>
      </c>
      <c r="M119" s="19">
        <v>325671</v>
      </c>
      <c r="N119" s="67">
        <v>329100</v>
      </c>
      <c r="O119" s="19">
        <v>332529</v>
      </c>
      <c r="P119" s="67">
        <v>338349</v>
      </c>
      <c r="Q119" s="19">
        <v>348450</v>
      </c>
      <c r="R119" s="67">
        <v>356991</v>
      </c>
    </row>
    <row r="120" spans="1:18">
      <c r="A120" s="25"/>
      <c r="B120" s="63"/>
      <c r="C120" s="64"/>
      <c r="D120" s="63"/>
      <c r="E120" s="64"/>
      <c r="F120" s="63"/>
      <c r="G120" s="64"/>
      <c r="H120" s="63"/>
      <c r="I120" s="64"/>
      <c r="J120" s="63"/>
      <c r="K120" s="64"/>
      <c r="L120" s="63"/>
      <c r="M120" s="64"/>
      <c r="N120" s="63"/>
      <c r="O120" s="64"/>
      <c r="P120" s="63"/>
      <c r="Q120" s="64"/>
      <c r="R120" s="63"/>
    </row>
    <row r="121" spans="1:18">
      <c r="A121" s="74" t="s">
        <v>113</v>
      </c>
      <c r="B121" s="66"/>
      <c r="D121" s="66"/>
      <c r="F121" s="66"/>
      <c r="H121" s="66"/>
      <c r="J121" s="66"/>
      <c r="L121" s="66"/>
      <c r="N121" s="66"/>
      <c r="P121" s="66"/>
      <c r="R121" s="66"/>
    </row>
    <row r="122" spans="1:18">
      <c r="A122" s="17" t="s">
        <v>114</v>
      </c>
      <c r="B122" s="75">
        <f>(B12+B13)/B10</f>
        <v>0.58657253921564945</v>
      </c>
      <c r="C122" s="76">
        <f t="shared" ref="C122:R122" si="9">(C12+C13)/C10</f>
        <v>0.56943338218474626</v>
      </c>
      <c r="D122" s="75">
        <f t="shared" si="9"/>
        <v>0.56329700399796323</v>
      </c>
      <c r="E122" s="76">
        <f t="shared" si="9"/>
        <v>0.55530263678742164</v>
      </c>
      <c r="F122" s="75">
        <f t="shared" si="9"/>
        <v>0.55495744637339406</v>
      </c>
      <c r="G122" s="76">
        <f t="shared" si="9"/>
        <v>0.4665563955766267</v>
      </c>
      <c r="H122" s="75">
        <f t="shared" si="9"/>
        <v>0.50842474855202624</v>
      </c>
      <c r="I122" s="76">
        <f t="shared" si="9"/>
        <v>0.51906413263445017</v>
      </c>
      <c r="J122" s="75">
        <f t="shared" si="9"/>
        <v>0.53020999578053962</v>
      </c>
      <c r="K122" s="76">
        <f t="shared" si="9"/>
        <v>0.54959065995480405</v>
      </c>
      <c r="L122" s="75">
        <f t="shared" si="9"/>
        <v>0.53356729904853739</v>
      </c>
      <c r="M122" s="76">
        <f t="shared" si="9"/>
        <v>0.50613739885468045</v>
      </c>
      <c r="N122" s="75">
        <f t="shared" si="9"/>
        <v>0.55343518677443793</v>
      </c>
      <c r="O122" s="76">
        <f t="shared" si="9"/>
        <v>0.61374247226305423</v>
      </c>
      <c r="P122" s="75">
        <f t="shared" si="9"/>
        <v>0.55798544755958934</v>
      </c>
      <c r="Q122" s="76">
        <f t="shared" si="9"/>
        <v>0.57463121861890143</v>
      </c>
      <c r="R122" s="75">
        <f t="shared" si="9"/>
        <v>0.55125779469667568</v>
      </c>
    </row>
    <row r="123" spans="1:18">
      <c r="A123" s="59" t="s">
        <v>56</v>
      </c>
      <c r="B123" s="75">
        <f t="shared" ref="B123:R123" si="10">B52/B10</f>
        <v>7.5583316300177533E-2</v>
      </c>
      <c r="C123" s="76">
        <f t="shared" si="10"/>
        <v>4.6806920180241879E-2</v>
      </c>
      <c r="D123" s="75">
        <f t="shared" si="10"/>
        <v>8.2269103546202996E-2</v>
      </c>
      <c r="E123" s="76">
        <f t="shared" si="10"/>
        <v>9.5872678088756755E-2</v>
      </c>
      <c r="F123" s="75">
        <f t="shared" si="10"/>
        <v>0.10851481076869879</v>
      </c>
      <c r="G123" s="76">
        <f t="shared" si="10"/>
        <v>0.13386052398561527</v>
      </c>
      <c r="H123" s="75">
        <f t="shared" si="10"/>
        <v>8.9651825621176087E-2</v>
      </c>
      <c r="I123" s="76">
        <f t="shared" si="10"/>
        <v>6.0184118775359612E-2</v>
      </c>
      <c r="J123" s="75">
        <f t="shared" si="10"/>
        <v>7.1164055717015492E-2</v>
      </c>
      <c r="K123" s="76">
        <f t="shared" si="10"/>
        <v>9.1770767412539811E-2</v>
      </c>
      <c r="L123" s="75">
        <f t="shared" si="10"/>
        <v>0.10157121855685086</v>
      </c>
      <c r="M123" s="76">
        <f t="shared" si="10"/>
        <v>9.7110643665112364E-2</v>
      </c>
      <c r="N123" s="75">
        <f t="shared" si="10"/>
        <v>6.8183270272790183E-2</v>
      </c>
      <c r="O123" s="76">
        <f t="shared" si="10"/>
        <v>6.517434224635868E-2</v>
      </c>
      <c r="P123" s="75">
        <f t="shared" si="10"/>
        <v>0.11916212158343427</v>
      </c>
      <c r="Q123" s="76">
        <f t="shared" si="10"/>
        <v>0.10456170996901654</v>
      </c>
      <c r="R123" s="75">
        <f t="shared" si="10"/>
        <v>0.11344715111705109</v>
      </c>
    </row>
    <row r="124" spans="1:18">
      <c r="A124" s="59" t="s">
        <v>50</v>
      </c>
      <c r="B124" s="75">
        <f>B42/B10</f>
        <v>0.83187722659667629</v>
      </c>
      <c r="C124" s="76">
        <f t="shared" ref="C124:R124" si="11">C42/C10</f>
        <v>0.84707231601130617</v>
      </c>
      <c r="D124" s="75">
        <f t="shared" si="11"/>
        <v>0.82647660102396459</v>
      </c>
      <c r="E124" s="76">
        <f t="shared" si="11"/>
        <v>0.70535286469926206</v>
      </c>
      <c r="F124" s="75">
        <f t="shared" si="11"/>
        <v>0.64266000645271082</v>
      </c>
      <c r="G124" s="76">
        <f t="shared" si="11"/>
        <v>0.60179638742227615</v>
      </c>
      <c r="H124" s="75">
        <f t="shared" si="11"/>
        <v>0.92594249538197859</v>
      </c>
      <c r="I124" s="76">
        <f t="shared" si="11"/>
        <v>1.0892036871341118</v>
      </c>
      <c r="J124" s="75">
        <f t="shared" si="11"/>
        <v>1.2409624351167463</v>
      </c>
      <c r="K124" s="76">
        <f t="shared" si="11"/>
        <v>1.1253287930529314</v>
      </c>
      <c r="L124" s="75">
        <f t="shared" si="11"/>
        <v>1.0411244896925604</v>
      </c>
      <c r="M124" s="76">
        <f t="shared" si="11"/>
        <v>0.94774034530823392</v>
      </c>
      <c r="N124" s="75">
        <f t="shared" si="11"/>
        <v>0.90497753670085923</v>
      </c>
      <c r="O124" s="76">
        <f t="shared" si="11"/>
        <v>0.85950648296927878</v>
      </c>
      <c r="P124" s="75">
        <f t="shared" si="11"/>
        <v>0.75843966066010882</v>
      </c>
      <c r="Q124" s="76">
        <f t="shared" si="11"/>
        <v>0.74160112319110993</v>
      </c>
      <c r="R124" s="75">
        <f t="shared" si="11"/>
        <v>0.77062531157772307</v>
      </c>
    </row>
    <row r="125" spans="1:18">
      <c r="A125" s="59" t="s">
        <v>51</v>
      </c>
      <c r="B125" s="75">
        <f>B43/B10</f>
        <v>1.2429063662551614</v>
      </c>
      <c r="C125" s="76">
        <f t="shared" ref="C125:R125" si="12">C43/C10</f>
        <v>1.3109906542704524</v>
      </c>
      <c r="D125" s="75">
        <f t="shared" si="12"/>
        <v>1.2956319546023536</v>
      </c>
      <c r="E125" s="76">
        <f t="shared" si="12"/>
        <v>1.1614974001431075</v>
      </c>
      <c r="F125" s="75">
        <f t="shared" si="12"/>
        <v>1.0930662584297128</v>
      </c>
      <c r="G125" s="76">
        <f t="shared" si="12"/>
        <v>0.83225913635487492</v>
      </c>
      <c r="H125" s="75">
        <f t="shared" si="12"/>
        <v>1.1633632967064105</v>
      </c>
      <c r="I125" s="76">
        <f t="shared" si="12"/>
        <v>1.3155264811701262</v>
      </c>
      <c r="J125" s="75">
        <f t="shared" si="12"/>
        <v>1.4636755625830755</v>
      </c>
      <c r="K125" s="76">
        <f t="shared" si="12"/>
        <v>1.3543816777413555</v>
      </c>
      <c r="L125" s="75">
        <f t="shared" si="12"/>
        <v>1.2855147361868793</v>
      </c>
      <c r="M125" s="76">
        <f t="shared" si="12"/>
        <v>1.1699306236068769</v>
      </c>
      <c r="N125" s="75">
        <f t="shared" si="12"/>
        <v>1.1386385969984933</v>
      </c>
      <c r="O125" s="76">
        <f t="shared" si="12"/>
        <v>1.14079767229444</v>
      </c>
      <c r="P125" s="75">
        <f t="shared" si="12"/>
        <v>1.0461599634947107</v>
      </c>
      <c r="Q125" s="76">
        <f t="shared" si="12"/>
        <v>1.0297110756626711</v>
      </c>
      <c r="R125" s="75">
        <f t="shared" si="12"/>
        <v>1.0601531403589031</v>
      </c>
    </row>
    <row r="126" spans="1:18">
      <c r="B126" s="66"/>
      <c r="D126" s="66"/>
      <c r="F126" s="66"/>
      <c r="H126" s="66"/>
      <c r="J126" s="66"/>
      <c r="L126" s="66"/>
      <c r="N126" s="66"/>
      <c r="P126" s="66"/>
      <c r="R126" s="66"/>
    </row>
    <row r="127" spans="1:18">
      <c r="A127" s="74" t="s">
        <v>115</v>
      </c>
      <c r="B127" s="66"/>
      <c r="D127" s="66"/>
      <c r="F127" s="66"/>
      <c r="H127" s="66"/>
      <c r="J127" s="66"/>
      <c r="L127" s="66"/>
      <c r="N127" s="66"/>
      <c r="P127" s="66"/>
      <c r="R127" s="66"/>
    </row>
    <row r="128" spans="1:18">
      <c r="A128" s="59" t="s">
        <v>29</v>
      </c>
      <c r="B128" s="67">
        <f t="shared" ref="B128:R128" si="13">(B10/B119)*1000</f>
        <v>302353.46388991055</v>
      </c>
      <c r="C128" s="19">
        <f t="shared" si="13"/>
        <v>319506.06366243149</v>
      </c>
      <c r="D128" s="67">
        <f t="shared" si="13"/>
        <v>346649.6171358797</v>
      </c>
      <c r="E128" s="19">
        <f t="shared" si="13"/>
        <v>392143.79253450187</v>
      </c>
      <c r="F128" s="67">
        <f t="shared" si="13"/>
        <v>452356.08385053754</v>
      </c>
      <c r="G128" s="19">
        <f t="shared" si="13"/>
        <v>520850.81359150069</v>
      </c>
      <c r="H128" s="67">
        <f t="shared" si="13"/>
        <v>522126.73069465475</v>
      </c>
      <c r="I128" s="19">
        <f t="shared" si="13"/>
        <v>538106.42164657277</v>
      </c>
      <c r="J128" s="67">
        <f t="shared" si="13"/>
        <v>544257.22419839364</v>
      </c>
      <c r="K128" s="19">
        <f t="shared" si="13"/>
        <v>602360.08352848364</v>
      </c>
      <c r="L128" s="67">
        <f t="shared" si="13"/>
        <v>641783.68797323026</v>
      </c>
      <c r="M128" s="19">
        <f t="shared" si="13"/>
        <v>685418.81530747283</v>
      </c>
      <c r="N128" s="67">
        <f t="shared" si="13"/>
        <v>714276.94621695532</v>
      </c>
      <c r="O128" s="19">
        <f t="shared" si="13"/>
        <v>767220.26951032842</v>
      </c>
      <c r="P128" s="67">
        <f t="shared" si="13"/>
        <v>842382.50466234575</v>
      </c>
      <c r="Q128" s="19">
        <f t="shared" si="13"/>
        <v>905838.61127851903</v>
      </c>
      <c r="R128" s="67">
        <f t="shared" si="13"/>
        <v>938622.30756517686</v>
      </c>
    </row>
    <row r="129" spans="1:18">
      <c r="A129" s="17" t="s">
        <v>114</v>
      </c>
      <c r="B129" s="67">
        <f>((B12+B13)/B119)*1000</f>
        <v>177352.23905455202</v>
      </c>
      <c r="C129" s="19">
        <f t="shared" ref="C129:R129" si="14">((C12+C13)/C119)*1000</f>
        <v>181937.41845983319</v>
      </c>
      <c r="D129" s="67">
        <f t="shared" si="14"/>
        <v>195266.69076968206</v>
      </c>
      <c r="E129" s="19">
        <f t="shared" si="14"/>
        <v>217758.48199422852</v>
      </c>
      <c r="F129" s="67">
        <f t="shared" si="14"/>
        <v>251038.37714516322</v>
      </c>
      <c r="G129" s="19">
        <f t="shared" si="14"/>
        <v>243006.27822240407</v>
      </c>
      <c r="H129" s="67">
        <f t="shared" si="14"/>
        <v>265462.15176572133</v>
      </c>
      <c r="I129" s="19">
        <f t="shared" si="14"/>
        <v>279311.74301700603</v>
      </c>
      <c r="J129" s="67">
        <f t="shared" si="14"/>
        <v>288570.62054575852</v>
      </c>
      <c r="K129" s="19">
        <f t="shared" si="14"/>
        <v>331051.47583685024</v>
      </c>
      <c r="L129" s="67">
        <f t="shared" si="14"/>
        <v>342434.78896528581</v>
      </c>
      <c r="M129" s="19">
        <f t="shared" si="14"/>
        <v>346916.09630578099</v>
      </c>
      <c r="N129" s="67">
        <f t="shared" si="14"/>
        <v>395305.99513825588</v>
      </c>
      <c r="O129" s="19">
        <f t="shared" si="14"/>
        <v>470875.66497959575</v>
      </c>
      <c r="P129" s="67">
        <f t="shared" si="14"/>
        <v>470037.17888038681</v>
      </c>
      <c r="Q129" s="19">
        <f t="shared" si="14"/>
        <v>520523.14507102879</v>
      </c>
      <c r="R129" s="67">
        <f t="shared" si="14"/>
        <v>517422.86332148424</v>
      </c>
    </row>
    <row r="130" spans="1:18">
      <c r="A130" s="59" t="s">
        <v>56</v>
      </c>
      <c r="B130" s="67">
        <f t="shared" ref="B130:R130" si="15">(B52/B119)*1000</f>
        <v>22852.877495645414</v>
      </c>
      <c r="C130" s="19">
        <f t="shared" si="15"/>
        <v>14955.094818950709</v>
      </c>
      <c r="D130" s="67">
        <f t="shared" si="15"/>
        <v>28518.553246403309</v>
      </c>
      <c r="E130" s="19">
        <f t="shared" si="15"/>
        <v>37595.875586164511</v>
      </c>
      <c r="F130" s="67">
        <f t="shared" si="15"/>
        <v>49087.334839110721</v>
      </c>
      <c r="G130" s="19">
        <f t="shared" si="15"/>
        <v>69721.362825692297</v>
      </c>
      <c r="H130" s="67">
        <f t="shared" si="15"/>
        <v>46809.614612391953</v>
      </c>
      <c r="I130" s="19">
        <f t="shared" si="15"/>
        <v>32385.460794161085</v>
      </c>
      <c r="J130" s="67">
        <f t="shared" si="15"/>
        <v>38731.551427242681</v>
      </c>
      <c r="K130" s="19">
        <f t="shared" si="15"/>
        <v>55279.047124090517</v>
      </c>
      <c r="L130" s="67">
        <f t="shared" si="15"/>
        <v>65186.751237350749</v>
      </c>
      <c r="M130" s="19">
        <f t="shared" si="15"/>
        <v>66561.462334687458</v>
      </c>
      <c r="N130" s="67">
        <f t="shared" si="15"/>
        <v>48701.738073533881</v>
      </c>
      <c r="O130" s="19">
        <f t="shared" si="15"/>
        <v>50003.076423409686</v>
      </c>
      <c r="P130" s="67">
        <f t="shared" si="15"/>
        <v>100380.08644033232</v>
      </c>
      <c r="Q130" s="19">
        <f t="shared" si="15"/>
        <v>94716.034151241212</v>
      </c>
      <c r="R130" s="67">
        <f t="shared" si="15"/>
        <v>106484.02676818182</v>
      </c>
    </row>
    <row r="131" spans="1:18">
      <c r="A131" s="59" t="s">
        <v>50</v>
      </c>
      <c r="B131" s="67">
        <f t="shared" ref="B131:R131" si="16">(B42/B119)*1000</f>
        <v>251520.96099263709</v>
      </c>
      <c r="C131" s="19">
        <f t="shared" si="16"/>
        <v>270644.74132619164</v>
      </c>
      <c r="D131" s="67">
        <f t="shared" si="16"/>
        <v>286497.79731672048</v>
      </c>
      <c r="E131" s="19">
        <f t="shared" si="16"/>
        <v>276599.747438244</v>
      </c>
      <c r="F131" s="67">
        <f t="shared" si="16"/>
        <v>290711.16376630944</v>
      </c>
      <c r="G131" s="19">
        <f t="shared" si="16"/>
        <v>313446.13800531847</v>
      </c>
      <c r="H131" s="67">
        <f t="shared" si="16"/>
        <v>483459.32792504289</v>
      </c>
      <c r="I131" s="19">
        <f t="shared" si="16"/>
        <v>586107.49852799019</v>
      </c>
      <c r="J131" s="67">
        <f t="shared" si="16"/>
        <v>675402.77027111955</v>
      </c>
      <c r="K131" s="19">
        <f t="shared" si="16"/>
        <v>677853.14578037139</v>
      </c>
      <c r="L131" s="67">
        <f t="shared" si="16"/>
        <v>668176.71463413874</v>
      </c>
      <c r="M131" s="19">
        <f t="shared" si="16"/>
        <v>649599.06470026495</v>
      </c>
      <c r="N131" s="67">
        <f t="shared" si="16"/>
        <v>646404.59130963229</v>
      </c>
      <c r="O131" s="19">
        <f t="shared" si="16"/>
        <v>659430.79550956469</v>
      </c>
      <c r="P131" s="67">
        <f t="shared" si="16"/>
        <v>638896.30098212196</v>
      </c>
      <c r="Q131" s="19">
        <f t="shared" si="16"/>
        <v>671770.93155402492</v>
      </c>
      <c r="R131" s="67">
        <f t="shared" si="16"/>
        <v>723326.10822121578</v>
      </c>
    </row>
    <row r="132" spans="1:18">
      <c r="A132" s="59" t="s">
        <v>51</v>
      </c>
      <c r="B132" s="67">
        <f>(B43/B119)*1000</f>
        <v>375797.04512806988</v>
      </c>
      <c r="C132" s="19">
        <f t="shared" ref="C132:R132" si="17">(C43/C119)*1000</f>
        <v>418869.46344418777</v>
      </c>
      <c r="D132" s="67">
        <f t="shared" si="17"/>
        <v>449130.32101191732</v>
      </c>
      <c r="E132" s="19">
        <f t="shared" si="17"/>
        <v>455473.995511082</v>
      </c>
      <c r="F132" s="67">
        <f t="shared" si="17"/>
        <v>494455.17205242452</v>
      </c>
      <c r="G132" s="19">
        <f t="shared" si="17"/>
        <v>433482.84828939632</v>
      </c>
      <c r="H132" s="67">
        <f t="shared" si="17"/>
        <v>607423.07471947372</v>
      </c>
      <c r="I132" s="19">
        <f t="shared" si="17"/>
        <v>707893.24736376421</v>
      </c>
      <c r="J132" s="67">
        <f t="shared" si="17"/>
        <v>796615.99881848693</v>
      </c>
      <c r="K132" s="19">
        <f t="shared" si="17"/>
        <v>815825.46053373069</v>
      </c>
      <c r="L132" s="67">
        <f t="shared" si="17"/>
        <v>825022.38833394961</v>
      </c>
      <c r="M132" s="19">
        <f t="shared" si="17"/>
        <v>801892.46202455857</v>
      </c>
      <c r="N132" s="67">
        <f t="shared" si="17"/>
        <v>813303.29990884231</v>
      </c>
      <c r="O132" s="19">
        <f t="shared" si="17"/>
        <v>875243.09759449551</v>
      </c>
      <c r="P132" s="67">
        <f t="shared" si="17"/>
        <v>881266.85032614251</v>
      </c>
      <c r="Q132" s="19">
        <f t="shared" si="17"/>
        <v>932752.05079638411</v>
      </c>
      <c r="R132" s="67">
        <f t="shared" si="17"/>
        <v>995083.38697614241</v>
      </c>
    </row>
    <row r="133" spans="1:18">
      <c r="B133" s="66"/>
      <c r="D133" s="66"/>
      <c r="F133" s="66"/>
      <c r="H133" s="66"/>
      <c r="J133" s="66"/>
      <c r="L133" s="66"/>
      <c r="N133" s="66"/>
      <c r="P133" s="66"/>
      <c r="R133" s="66"/>
    </row>
    <row r="134" spans="1:18">
      <c r="A134" s="59" t="s">
        <v>116</v>
      </c>
      <c r="B134" s="77">
        <f>B35/B41</f>
        <v>1.2142809340387786</v>
      </c>
      <c r="C134" s="78">
        <f t="shared" ref="C134:R134" si="18">C35/C41</f>
        <v>1.1991850052275448</v>
      </c>
      <c r="D134" s="77">
        <f t="shared" si="18"/>
        <v>1.2866336949851789</v>
      </c>
      <c r="E134" s="78">
        <f t="shared" si="18"/>
        <v>1.37740883290865</v>
      </c>
      <c r="F134" s="77">
        <f t="shared" si="18"/>
        <v>1.4106487121807516</v>
      </c>
      <c r="G134" s="78">
        <f t="shared" si="18"/>
        <v>2.0383513063489245</v>
      </c>
      <c r="H134" s="77">
        <f t="shared" si="18"/>
        <v>1.7065712656472463</v>
      </c>
      <c r="I134" s="78">
        <f t="shared" si="18"/>
        <v>1.442151975019216</v>
      </c>
      <c r="J134" s="77">
        <f t="shared" si="18"/>
        <v>1.4152639454942206</v>
      </c>
      <c r="K134" s="78">
        <f t="shared" si="18"/>
        <v>1.4029811654677338</v>
      </c>
      <c r="L134" s="77">
        <f t="shared" si="18"/>
        <v>1.2674010252053243</v>
      </c>
      <c r="M134" s="78">
        <f t="shared" si="18"/>
        <v>1.1101222445489114</v>
      </c>
      <c r="N134" s="77">
        <f t="shared" si="18"/>
        <v>0.96424544126772493</v>
      </c>
      <c r="O134" s="78">
        <f t="shared" si="18"/>
        <v>1.0375920174129065</v>
      </c>
      <c r="P134" s="77">
        <f t="shared" si="18"/>
        <v>1.2388197281392328</v>
      </c>
      <c r="Q134" s="78">
        <f t="shared" si="18"/>
        <v>1.1753523407596265</v>
      </c>
      <c r="R134" s="77">
        <f t="shared" si="18"/>
        <v>1.1041943120203221</v>
      </c>
    </row>
    <row r="135" spans="1:18">
      <c r="A135" s="59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</row>
    <row r="136" spans="1:18">
      <c r="A136" s="25" t="s">
        <v>117</v>
      </c>
    </row>
    <row r="137" spans="1:18">
      <c r="A137" s="25"/>
      <c r="B137" s="63">
        <v>2002</v>
      </c>
      <c r="C137" s="64">
        <v>2003</v>
      </c>
      <c r="D137" s="63">
        <v>2004</v>
      </c>
      <c r="E137" s="64">
        <v>2005</v>
      </c>
      <c r="F137" s="63">
        <v>2006</v>
      </c>
      <c r="G137" s="64">
        <v>2007</v>
      </c>
      <c r="H137" s="63">
        <v>2008</v>
      </c>
      <c r="I137" s="64">
        <v>2009</v>
      </c>
      <c r="J137" s="63">
        <v>2010</v>
      </c>
      <c r="K137" s="64">
        <v>2011</v>
      </c>
      <c r="L137" s="63">
        <v>2012</v>
      </c>
      <c r="M137" s="64">
        <v>2013</v>
      </c>
      <c r="N137" s="63">
        <v>2014</v>
      </c>
      <c r="O137" s="64">
        <v>2015</v>
      </c>
      <c r="P137" s="63">
        <v>2016</v>
      </c>
      <c r="Q137" s="64">
        <v>2017</v>
      </c>
      <c r="R137" s="63">
        <v>2018</v>
      </c>
    </row>
    <row r="138" spans="1:18">
      <c r="A138" s="74" t="s">
        <v>113</v>
      </c>
      <c r="B138" s="66"/>
      <c r="D138" s="66"/>
      <c r="F138" s="66"/>
      <c r="H138" s="66"/>
      <c r="J138" s="66"/>
      <c r="L138" s="66"/>
      <c r="N138" s="66"/>
      <c r="P138" s="66"/>
      <c r="R138" s="66"/>
    </row>
    <row r="139" spans="1:18">
      <c r="A139" s="17" t="s">
        <v>114</v>
      </c>
      <c r="B139" s="75">
        <f>(B69+B70)/B67</f>
        <v>0.52012269669032263</v>
      </c>
      <c r="C139" s="76">
        <f t="shared" ref="C139:R139" si="19">(C69+C70)/C67</f>
        <v>0.50213034779251831</v>
      </c>
      <c r="D139" s="75">
        <f t="shared" si="19"/>
        <v>0.49771522079639297</v>
      </c>
      <c r="E139" s="76">
        <f t="shared" si="19"/>
        <v>0.49138562777620387</v>
      </c>
      <c r="F139" s="75">
        <f t="shared" si="19"/>
        <v>0.49916746988832528</v>
      </c>
      <c r="G139" s="76">
        <f t="shared" si="19"/>
        <v>0.42586861344786187</v>
      </c>
      <c r="H139" s="75">
        <f t="shared" si="19"/>
        <v>0.45486761233359219</v>
      </c>
      <c r="I139" s="76">
        <f t="shared" si="19"/>
        <v>0.45377582258019061</v>
      </c>
      <c r="J139" s="75">
        <f t="shared" si="19"/>
        <v>0.45629580146953963</v>
      </c>
      <c r="K139" s="76">
        <f t="shared" si="19"/>
        <v>0.46593841937666652</v>
      </c>
      <c r="L139" s="75">
        <f t="shared" si="19"/>
        <v>0.44460042276940975</v>
      </c>
      <c r="M139" s="76">
        <f t="shared" si="19"/>
        <v>0.42747723351663452</v>
      </c>
      <c r="N139" s="75">
        <f t="shared" si="19"/>
        <v>0.46856751541940783</v>
      </c>
      <c r="O139" s="76">
        <f t="shared" si="19"/>
        <v>0.52032566930965041</v>
      </c>
      <c r="P139" s="75">
        <f t="shared" si="19"/>
        <v>0.48618823308790654</v>
      </c>
      <c r="Q139" s="76">
        <f t="shared" si="19"/>
        <v>0.50446144254258374</v>
      </c>
      <c r="R139" s="75">
        <f t="shared" si="19"/>
        <v>0.48564697491718256</v>
      </c>
    </row>
    <row r="140" spans="1:18">
      <c r="A140" s="59" t="s">
        <v>56</v>
      </c>
      <c r="B140" s="75">
        <f t="shared" ref="B140:R140" si="20">B109/B67</f>
        <v>9.9734964183301619E-2</v>
      </c>
      <c r="C140" s="76">
        <f t="shared" si="20"/>
        <v>8.8151161851364956E-2</v>
      </c>
      <c r="D140" s="75">
        <f t="shared" si="20"/>
        <v>0.12307030187402722</v>
      </c>
      <c r="E140" s="76">
        <f t="shared" si="20"/>
        <v>0.13876200647615833</v>
      </c>
      <c r="F140" s="75">
        <f t="shared" si="20"/>
        <v>0.14391409624601795</v>
      </c>
      <c r="G140" s="76">
        <f t="shared" si="20"/>
        <v>0.17416491629323866</v>
      </c>
      <c r="H140" s="75">
        <f t="shared" si="20"/>
        <v>0.1294383424763827</v>
      </c>
      <c r="I140" s="76">
        <f t="shared" si="20"/>
        <v>0.11977683663151363</v>
      </c>
      <c r="J140" s="75">
        <f t="shared" si="20"/>
        <v>0.13583443438756301</v>
      </c>
      <c r="K140" s="76">
        <f t="shared" si="20"/>
        <v>0.17346077991743919</v>
      </c>
      <c r="L140" s="75">
        <f t="shared" si="20"/>
        <v>0.18440745811297435</v>
      </c>
      <c r="M140" s="76">
        <f t="shared" si="20"/>
        <v>0.1780946939474404</v>
      </c>
      <c r="N140" s="75">
        <f t="shared" si="20"/>
        <v>0.15047778397010714</v>
      </c>
      <c r="O140" s="76">
        <f t="shared" si="20"/>
        <v>0.15448449604399567</v>
      </c>
      <c r="P140" s="75">
        <f t="shared" si="20"/>
        <v>0.18095504950332136</v>
      </c>
      <c r="Q140" s="76">
        <f t="shared" si="20"/>
        <v>0.16619624932726368</v>
      </c>
      <c r="R140" s="75">
        <f t="shared" si="20"/>
        <v>0.1791918960410297</v>
      </c>
    </row>
    <row r="141" spans="1:18">
      <c r="A141" s="59" t="s">
        <v>50</v>
      </c>
      <c r="B141" s="75">
        <f>B99/B67</f>
        <v>1.2626842213953535</v>
      </c>
      <c r="C141" s="76">
        <f t="shared" ref="C141:R141" si="21">C99/C67</f>
        <v>1.2798545658808966</v>
      </c>
      <c r="D141" s="75">
        <f t="shared" si="21"/>
        <v>1.2419112340175142</v>
      </c>
      <c r="E141" s="76">
        <f t="shared" si="21"/>
        <v>1.1557686353355332</v>
      </c>
      <c r="F141" s="75">
        <f t="shared" si="21"/>
        <v>1.2338028265406626</v>
      </c>
      <c r="G141" s="76">
        <f t="shared" si="21"/>
        <v>1.259592815516333</v>
      </c>
      <c r="H141" s="75">
        <f t="shared" si="21"/>
        <v>2.0868924109018376</v>
      </c>
      <c r="I141" s="76">
        <f t="shared" si="21"/>
        <v>2.3343498803081841</v>
      </c>
      <c r="J141" s="75">
        <f t="shared" si="21"/>
        <v>2.348364844624439</v>
      </c>
      <c r="K141" s="76">
        <f t="shared" si="21"/>
        <v>2.1187276896669527</v>
      </c>
      <c r="L141" s="75">
        <f t="shared" si="21"/>
        <v>1.9301250768529854</v>
      </c>
      <c r="M141" s="76">
        <f t="shared" si="21"/>
        <v>1.6534866379180737</v>
      </c>
      <c r="N141" s="75">
        <f t="shared" si="21"/>
        <v>1.5635672752828547</v>
      </c>
      <c r="O141" s="76">
        <f t="shared" si="21"/>
        <v>1.4610429811128816</v>
      </c>
      <c r="P141" s="75">
        <f t="shared" si="21"/>
        <v>1.2751211908408719</v>
      </c>
      <c r="Q141" s="76">
        <f t="shared" si="21"/>
        <v>1.1661623784775177</v>
      </c>
      <c r="R141" s="75">
        <f t="shared" si="21"/>
        <v>1.201032138368288</v>
      </c>
    </row>
    <row r="142" spans="1:18">
      <c r="A142" s="59" t="s">
        <v>51</v>
      </c>
      <c r="B142" s="75">
        <f>B100/B67</f>
        <v>1.6017502134807777</v>
      </c>
      <c r="C142" s="76">
        <f t="shared" ref="C142:R142" si="22">C100/C67</f>
        <v>1.6603198601928251</v>
      </c>
      <c r="D142" s="75">
        <f t="shared" si="22"/>
        <v>1.6281079341253817</v>
      </c>
      <c r="E142" s="76">
        <f t="shared" si="22"/>
        <v>1.5230828952353788</v>
      </c>
      <c r="F142" s="75">
        <f t="shared" si="22"/>
        <v>1.6037719010736142</v>
      </c>
      <c r="G142" s="76">
        <f t="shared" si="22"/>
        <v>1.4780568238008407</v>
      </c>
      <c r="H142" s="75">
        <f t="shared" si="22"/>
        <v>2.2841229171595119</v>
      </c>
      <c r="I142" s="76">
        <f t="shared" si="22"/>
        <v>2.522380533207349</v>
      </c>
      <c r="J142" s="75">
        <f t="shared" si="22"/>
        <v>2.5522852905918483</v>
      </c>
      <c r="K142" s="76">
        <f t="shared" si="22"/>
        <v>2.3081637172256899</v>
      </c>
      <c r="L142" s="75">
        <f t="shared" si="22"/>
        <v>2.1296407974346354</v>
      </c>
      <c r="M142" s="76">
        <f t="shared" si="22"/>
        <v>1.8357889794128406</v>
      </c>
      <c r="N142" s="75">
        <f t="shared" si="22"/>
        <v>1.7733693684554721</v>
      </c>
      <c r="O142" s="76">
        <f t="shared" si="22"/>
        <v>1.7144917449548776</v>
      </c>
      <c r="P142" s="75">
        <f t="shared" si="22"/>
        <v>1.5344308320327251</v>
      </c>
      <c r="Q142" s="76">
        <f t="shared" si="22"/>
        <v>1.4348095870905468</v>
      </c>
      <c r="R142" s="75">
        <f t="shared" si="22"/>
        <v>1.4742125802763852</v>
      </c>
    </row>
    <row r="143" spans="1:18">
      <c r="B143" s="66"/>
      <c r="D143" s="66"/>
      <c r="F143" s="66"/>
      <c r="H143" s="66"/>
      <c r="J143" s="66"/>
      <c r="L143" s="66"/>
      <c r="N143" s="66"/>
      <c r="P143" s="66"/>
      <c r="R143" s="66"/>
    </row>
    <row r="144" spans="1:18">
      <c r="A144" s="74" t="s">
        <v>115</v>
      </c>
      <c r="B144" s="66"/>
      <c r="D144" s="66"/>
      <c r="F144" s="66"/>
      <c r="H144" s="66"/>
      <c r="J144" s="66"/>
      <c r="L144" s="66"/>
      <c r="N144" s="66"/>
      <c r="P144" s="66"/>
      <c r="R144" s="66"/>
    </row>
    <row r="145" spans="1:18">
      <c r="A145" s="59" t="s">
        <v>29</v>
      </c>
      <c r="B145" s="67">
        <f t="shared" ref="B145:R145" si="23">(B67/B119)*1000</f>
        <v>390341.66313904832</v>
      </c>
      <c r="C145" s="19">
        <f t="shared" si="23"/>
        <v>411762.17293572135</v>
      </c>
      <c r="D145" s="67">
        <f t="shared" si="23"/>
        <v>447917.94751011307</v>
      </c>
      <c r="E145" s="19">
        <f t="shared" si="23"/>
        <v>502616.66475063795</v>
      </c>
      <c r="F145" s="67">
        <f t="shared" si="23"/>
        <v>567438.21575142967</v>
      </c>
      <c r="G145" s="19">
        <f t="shared" si="23"/>
        <v>650414.83632284123</v>
      </c>
      <c r="H145" s="67">
        <f t="shared" si="23"/>
        <v>667054.07548255555</v>
      </c>
      <c r="I145" s="19">
        <f t="shared" si="23"/>
        <v>701087.88266743906</v>
      </c>
      <c r="J145" s="67">
        <f t="shared" si="23"/>
        <v>721361.88866124512</v>
      </c>
      <c r="K145" s="19">
        <f t="shared" si="23"/>
        <v>799637.71242157463</v>
      </c>
      <c r="L145" s="67">
        <f t="shared" si="23"/>
        <v>865486.61815651041</v>
      </c>
      <c r="M145" s="19">
        <f t="shared" si="23"/>
        <v>919871.50222156721</v>
      </c>
      <c r="N145" s="67">
        <f t="shared" si="23"/>
        <v>948576.56335460348</v>
      </c>
      <c r="O145" s="19">
        <f t="shared" si="23"/>
        <v>1014937.6956596267</v>
      </c>
      <c r="P145" s="67">
        <f t="shared" si="23"/>
        <v>1096791.5384144774</v>
      </c>
      <c r="Q145" s="19">
        <f t="shared" si="23"/>
        <v>1163256.5515855933</v>
      </c>
      <c r="R145" s="67">
        <f t="shared" si="23"/>
        <v>1204786.7080682709</v>
      </c>
    </row>
    <row r="146" spans="1:18">
      <c r="A146" s="17" t="s">
        <v>114</v>
      </c>
      <c r="B146" s="67">
        <f>((B69+B70)/B119)*1000</f>
        <v>203025.55846246731</v>
      </c>
      <c r="C146" s="19">
        <f t="shared" ref="C146:R146" si="24">((C69+C70)/C119)*1000</f>
        <v>206758.28310401685</v>
      </c>
      <c r="D146" s="67">
        <f t="shared" si="24"/>
        <v>222935.58014366307</v>
      </c>
      <c r="E146" s="19">
        <f t="shared" si="24"/>
        <v>246978.60533927401</v>
      </c>
      <c r="F146" s="67">
        <f t="shared" si="24"/>
        <v>283246.69847458677</v>
      </c>
      <c r="G146" s="19">
        <f t="shared" si="24"/>
        <v>276991.26451072638</v>
      </c>
      <c r="H146" s="67">
        <f t="shared" si="24"/>
        <v>303421.29461214179</v>
      </c>
      <c r="I146" s="19">
        <f t="shared" si="24"/>
        <v>318136.73065842129</v>
      </c>
      <c r="J146" s="67">
        <f t="shared" si="24"/>
        <v>329154.40113626362</v>
      </c>
      <c r="K146" s="19">
        <f t="shared" si="24"/>
        <v>372581.93179968192</v>
      </c>
      <c r="L146" s="67">
        <f t="shared" si="24"/>
        <v>384795.71633365127</v>
      </c>
      <c r="M146" s="19">
        <f t="shared" si="24"/>
        <v>393224.12496046623</v>
      </c>
      <c r="N146" s="67">
        <f t="shared" si="24"/>
        <v>444472.16347614705</v>
      </c>
      <c r="O146" s="19">
        <f t="shared" si="24"/>
        <v>528098.13580168947</v>
      </c>
      <c r="P146" s="67">
        <f t="shared" si="24"/>
        <v>533247.14012750157</v>
      </c>
      <c r="Q146" s="19">
        <f t="shared" si="24"/>
        <v>586818.07805997983</v>
      </c>
      <c r="R146" s="67">
        <f t="shared" si="24"/>
        <v>585101.02019378648</v>
      </c>
    </row>
    <row r="147" spans="1:18">
      <c r="A147" s="59" t="s">
        <v>56</v>
      </c>
      <c r="B147" s="67">
        <f t="shared" ref="B147:R147" si="25">(B109/B119)*1000</f>
        <v>38930.711792423368</v>
      </c>
      <c r="C147" s="19">
        <f t="shared" si="25"/>
        <v>36297.313950726508</v>
      </c>
      <c r="D147" s="67">
        <f t="shared" si="25"/>
        <v>55125.397014864291</v>
      </c>
      <c r="E147" s="19">
        <f t="shared" si="25"/>
        <v>69744.096889153123</v>
      </c>
      <c r="F147" s="67">
        <f t="shared" si="25"/>
        <v>81662.357995319937</v>
      </c>
      <c r="G147" s="19">
        <f t="shared" si="25"/>
        <v>113279.44552404818</v>
      </c>
      <c r="H147" s="67">
        <f t="shared" si="25"/>
        <v>86342.373872577853</v>
      </c>
      <c r="I147" s="19">
        <f t="shared" si="25"/>
        <v>83974.088786591645</v>
      </c>
      <c r="J147" s="67">
        <f t="shared" si="25"/>
        <v>97985.784135044421</v>
      </c>
      <c r="K147" s="19">
        <f t="shared" si="25"/>
        <v>138705.78124804329</v>
      </c>
      <c r="L147" s="67">
        <f t="shared" si="25"/>
        <v>159602.18728503655</v>
      </c>
      <c r="M147" s="19">
        <f t="shared" si="25"/>
        <v>163824.23365912226</v>
      </c>
      <c r="N147" s="67">
        <f t="shared" si="25"/>
        <v>142739.69917958067</v>
      </c>
      <c r="O147" s="19">
        <f t="shared" si="25"/>
        <v>156792.13843003166</v>
      </c>
      <c r="P147" s="67">
        <f t="shared" si="25"/>
        <v>198469.96712861574</v>
      </c>
      <c r="Q147" s="19">
        <f t="shared" si="25"/>
        <v>193328.87587889223</v>
      </c>
      <c r="R147" s="67">
        <f t="shared" si="25"/>
        <v>215888.01454378397</v>
      </c>
    </row>
    <row r="148" spans="1:18">
      <c r="A148" s="59" t="s">
        <v>50</v>
      </c>
      <c r="B148" s="67">
        <f t="shared" ref="B148:R148" si="26">(B99/B119)*1000</f>
        <v>492878.25899889664</v>
      </c>
      <c r="C148" s="19">
        <f t="shared" si="26"/>
        <v>526995.69708882249</v>
      </c>
      <c r="D148" s="67">
        <f t="shared" si="26"/>
        <v>556274.33093087666</v>
      </c>
      <c r="E148" s="19">
        <f t="shared" si="26"/>
        <v>580908.57671574201</v>
      </c>
      <c r="F148" s="67">
        <f t="shared" si="26"/>
        <v>700106.8744813042</v>
      </c>
      <c r="G148" s="19">
        <f t="shared" si="26"/>
        <v>819257.85493748239</v>
      </c>
      <c r="H148" s="67">
        <f t="shared" si="26"/>
        <v>1392070.0877856866</v>
      </c>
      <c r="I148" s="19">
        <f t="shared" si="26"/>
        <v>1636584.4149902547</v>
      </c>
      <c r="J148" s="67">
        <f t="shared" si="26"/>
        <v>1694020.8995839567</v>
      </c>
      <c r="K148" s="19">
        <f t="shared" si="26"/>
        <v>1694214.5630095298</v>
      </c>
      <c r="L148" s="67">
        <f t="shared" si="26"/>
        <v>1670497.4253845653</v>
      </c>
      <c r="M148" s="19">
        <f t="shared" si="26"/>
        <v>1520995.2375249867</v>
      </c>
      <c r="N148" s="67">
        <f t="shared" si="26"/>
        <v>1483163.2725615313</v>
      </c>
      <c r="O148" s="19">
        <f t="shared" si="26"/>
        <v>1482867.5965103796</v>
      </c>
      <c r="P148" s="67">
        <f t="shared" si="26"/>
        <v>1398542.1325672602</v>
      </c>
      <c r="Q148" s="19">
        <f t="shared" si="26"/>
        <v>1356546.0269766108</v>
      </c>
      <c r="R148" s="67">
        <f t="shared" si="26"/>
        <v>1446987.5562689255</v>
      </c>
    </row>
    <row r="149" spans="1:18">
      <c r="A149" s="59" t="s">
        <v>51</v>
      </c>
      <c r="B149" s="67">
        <f>(B100/B119)*1000</f>
        <v>625229.84226341243</v>
      </c>
      <c r="C149" s="19">
        <f t="shared" ref="C149:R149" si="27">(C100/C119)*1000</f>
        <v>683656.91340133082</v>
      </c>
      <c r="D149" s="67">
        <f t="shared" si="27"/>
        <v>729258.76417837141</v>
      </c>
      <c r="E149" s="19">
        <f t="shared" si="27"/>
        <v>765526.84494195133</v>
      </c>
      <c r="F149" s="67">
        <f t="shared" si="27"/>
        <v>910041.4660174899</v>
      </c>
      <c r="G149" s="19">
        <f t="shared" si="27"/>
        <v>961350.08712828241</v>
      </c>
      <c r="H149" s="67">
        <f t="shared" si="27"/>
        <v>1523633.5007943558</v>
      </c>
      <c r="I149" s="19">
        <f t="shared" si="27"/>
        <v>1768410.4273079066</v>
      </c>
      <c r="J149" s="67">
        <f t="shared" si="27"/>
        <v>1841121.3376236504</v>
      </c>
      <c r="K149" s="19">
        <f t="shared" si="27"/>
        <v>1845694.7547368289</v>
      </c>
      <c r="L149" s="67">
        <f t="shared" si="27"/>
        <v>1843175.6116598365</v>
      </c>
      <c r="M149" s="19">
        <f t="shared" si="27"/>
        <v>1688689.9662542874</v>
      </c>
      <c r="N149" s="67">
        <f t="shared" si="27"/>
        <v>1682176.6210878151</v>
      </c>
      <c r="O149" s="19">
        <f t="shared" si="27"/>
        <v>1740102.3008519558</v>
      </c>
      <c r="P149" s="67">
        <f t="shared" si="27"/>
        <v>1682950.7528557789</v>
      </c>
      <c r="Q149" s="19">
        <f t="shared" si="27"/>
        <v>1669051.6524608983</v>
      </c>
      <c r="R149" s="67">
        <f t="shared" si="27"/>
        <v>1776111.7215840176</v>
      </c>
    </row>
    <row r="150" spans="1:18">
      <c r="B150" s="66"/>
      <c r="D150" s="66"/>
      <c r="F150" s="66"/>
      <c r="H150" s="66"/>
      <c r="J150" s="66"/>
      <c r="L150" s="66"/>
      <c r="N150" s="66"/>
      <c r="P150" s="66"/>
      <c r="R150" s="66"/>
    </row>
    <row r="151" spans="1:18">
      <c r="A151" s="59" t="s">
        <v>116</v>
      </c>
      <c r="B151" s="77">
        <f>B92/B98</f>
        <v>0.99976107782947876</v>
      </c>
      <c r="C151" s="78">
        <f t="shared" ref="C151:R151" si="28">C92/C98</f>
        <v>1.0534977975389845</v>
      </c>
      <c r="D151" s="77">
        <f t="shared" si="28"/>
        <v>1.0007316054444926</v>
      </c>
      <c r="E151" s="78">
        <f t="shared" si="28"/>
        <v>1.0661130409684374</v>
      </c>
      <c r="F151" s="77">
        <f t="shared" si="28"/>
        <v>0.99218335264502255</v>
      </c>
      <c r="G151" s="78">
        <f t="shared" si="28"/>
        <v>1.6016370939733429</v>
      </c>
      <c r="H151" s="77">
        <f t="shared" si="28"/>
        <v>1.250069627710908</v>
      </c>
      <c r="I151" s="78">
        <f t="shared" si="28"/>
        <v>1.0023205441690719</v>
      </c>
      <c r="J151" s="77">
        <f t="shared" si="28"/>
        <v>1.0016124549941514</v>
      </c>
      <c r="K151" s="78">
        <f t="shared" si="28"/>
        <v>1.0095312823980056</v>
      </c>
      <c r="L151" s="77">
        <f t="shared" si="28"/>
        <v>0.93793146993116272</v>
      </c>
      <c r="M151" s="78">
        <f t="shared" si="28"/>
        <v>0.93073901649039414</v>
      </c>
      <c r="N151" s="77">
        <f t="shared" si="28"/>
        <v>0.8681390793690581</v>
      </c>
      <c r="O151" s="78">
        <f t="shared" si="28"/>
        <v>0.97443548382277934</v>
      </c>
      <c r="P151" s="77">
        <f t="shared" si="28"/>
        <v>1.1395100702094509</v>
      </c>
      <c r="Q151" s="78">
        <f t="shared" si="28"/>
        <v>1.053436041712414</v>
      </c>
      <c r="R151" s="77">
        <f t="shared" si="28"/>
        <v>1.1517643499690344</v>
      </c>
    </row>
  </sheetData>
  <hyperlinks>
    <hyperlink ref="A1" location="Efnisyfirlit!A1" display="Efnisyfirlit" xr:uid="{7EC7730E-7FF3-40EF-A32C-3DD2336105F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AC0E-AA25-4758-8B93-1081627BA9CB}">
  <dimension ref="A1:R109"/>
  <sheetViews>
    <sheetView topLeftCell="B1" workbookViewId="0">
      <selection activeCell="B1" sqref="B1"/>
    </sheetView>
  </sheetViews>
  <sheetFormatPr defaultRowHeight="14.4"/>
  <cols>
    <col min="1" max="1" width="6.6640625" hidden="1" customWidth="1"/>
    <col min="2" max="2" width="21.44140625" customWidth="1"/>
    <col min="3" max="3" width="12.109375" customWidth="1"/>
    <col min="4" max="4" width="11.33203125" customWidth="1"/>
    <col min="5" max="5" width="11.109375" bestFit="1" customWidth="1"/>
    <col min="6" max="6" width="12.6640625" bestFit="1" customWidth="1"/>
    <col min="7" max="7" width="12" customWidth="1"/>
    <col min="8" max="8" width="12.33203125" customWidth="1"/>
    <col min="9" max="9" width="12" customWidth="1"/>
    <col min="10" max="10" width="11.88671875" customWidth="1"/>
    <col min="11" max="11" width="10.109375" customWidth="1"/>
    <col min="12" max="12" width="11.6640625" customWidth="1"/>
    <col min="13" max="13" width="12.44140625" customWidth="1"/>
    <col min="14" max="14" width="12" customWidth="1"/>
    <col min="15" max="15" width="11.5546875" customWidth="1"/>
  </cols>
  <sheetData>
    <row r="1" spans="1:18">
      <c r="B1" s="298" t="s">
        <v>1290</v>
      </c>
    </row>
    <row r="2" spans="1:18" ht="15.6">
      <c r="B2" s="79" t="s">
        <v>118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80"/>
    </row>
    <row r="3" spans="1:18" ht="5.4" customHeight="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80"/>
    </row>
    <row r="4" spans="1:18">
      <c r="B4" s="29"/>
      <c r="C4" s="307" t="s">
        <v>119</v>
      </c>
      <c r="D4" s="308"/>
      <c r="E4" s="308"/>
      <c r="F4" s="308"/>
      <c r="G4" s="309"/>
      <c r="H4" s="307" t="s">
        <v>120</v>
      </c>
      <c r="I4" s="308"/>
      <c r="J4" s="308"/>
      <c r="K4" s="308"/>
      <c r="L4" s="309"/>
      <c r="M4" s="81" t="s">
        <v>121</v>
      </c>
      <c r="N4" s="81" t="s">
        <v>122</v>
      </c>
      <c r="O4" s="82"/>
    </row>
    <row r="5" spans="1:18">
      <c r="B5" s="29"/>
      <c r="C5" s="83" t="s">
        <v>123</v>
      </c>
      <c r="D5" s="84" t="s">
        <v>123</v>
      </c>
      <c r="E5" s="35" t="s">
        <v>123</v>
      </c>
      <c r="F5" s="30"/>
      <c r="G5" s="30"/>
      <c r="H5" s="84" t="s">
        <v>124</v>
      </c>
      <c r="I5" s="35" t="s">
        <v>123</v>
      </c>
      <c r="J5" s="84" t="s">
        <v>123</v>
      </c>
      <c r="K5" s="84"/>
      <c r="L5" s="84" t="s">
        <v>17</v>
      </c>
      <c r="M5" s="84" t="s">
        <v>123</v>
      </c>
      <c r="N5" s="84" t="s">
        <v>123</v>
      </c>
      <c r="O5" s="35"/>
    </row>
    <row r="6" spans="1:18">
      <c r="B6" s="29"/>
      <c r="C6" s="83" t="s">
        <v>125</v>
      </c>
      <c r="D6" s="83" t="s">
        <v>125</v>
      </c>
      <c r="E6" s="83" t="s">
        <v>126</v>
      </c>
      <c r="F6" s="83" t="s">
        <v>127</v>
      </c>
      <c r="G6" s="85" t="s">
        <v>128</v>
      </c>
      <c r="H6" s="83" t="s">
        <v>129</v>
      </c>
      <c r="I6" s="83" t="s">
        <v>130</v>
      </c>
      <c r="J6" s="83" t="s">
        <v>125</v>
      </c>
      <c r="K6" s="83" t="s">
        <v>131</v>
      </c>
      <c r="L6" s="83" t="s">
        <v>132</v>
      </c>
      <c r="M6" s="83" t="s">
        <v>125</v>
      </c>
      <c r="N6" s="83" t="s">
        <v>126</v>
      </c>
      <c r="O6" s="83"/>
    </row>
    <row r="7" spans="1:18">
      <c r="B7" s="29"/>
      <c r="C7" s="83" t="s">
        <v>133</v>
      </c>
      <c r="D7" s="83" t="s">
        <v>134</v>
      </c>
      <c r="E7" s="83" t="s">
        <v>135</v>
      </c>
      <c r="F7" s="83" t="s">
        <v>136</v>
      </c>
      <c r="G7" s="85" t="s">
        <v>136</v>
      </c>
      <c r="H7" s="83" t="s">
        <v>137</v>
      </c>
      <c r="I7" s="83" t="s">
        <v>138</v>
      </c>
      <c r="J7" s="83" t="s">
        <v>139</v>
      </c>
      <c r="K7" s="83" t="s">
        <v>140</v>
      </c>
      <c r="L7" s="83" t="s">
        <v>125</v>
      </c>
      <c r="M7" s="83" t="s">
        <v>141</v>
      </c>
      <c r="N7" s="83" t="s">
        <v>142</v>
      </c>
      <c r="O7" s="83"/>
    </row>
    <row r="8" spans="1:18">
      <c r="B8" s="29"/>
      <c r="C8" s="83" t="s">
        <v>143</v>
      </c>
      <c r="D8" s="83" t="s">
        <v>144</v>
      </c>
      <c r="E8" s="83" t="s">
        <v>145</v>
      </c>
      <c r="F8" s="83" t="s">
        <v>132</v>
      </c>
      <c r="G8" s="85" t="s">
        <v>132</v>
      </c>
      <c r="H8" s="83" t="s">
        <v>146</v>
      </c>
      <c r="I8" s="83" t="s">
        <v>147</v>
      </c>
      <c r="J8" s="83" t="s">
        <v>148</v>
      </c>
      <c r="K8" s="83" t="s">
        <v>149</v>
      </c>
      <c r="L8" s="83" t="s">
        <v>150</v>
      </c>
      <c r="M8" s="83" t="s">
        <v>151</v>
      </c>
      <c r="N8" s="83" t="s">
        <v>152</v>
      </c>
      <c r="O8" s="83"/>
    </row>
    <row r="9" spans="1:18">
      <c r="B9" s="86" t="s">
        <v>77</v>
      </c>
      <c r="C9" s="87" t="s">
        <v>153</v>
      </c>
      <c r="D9" s="87" t="s">
        <v>154</v>
      </c>
      <c r="E9" s="87" t="s">
        <v>155</v>
      </c>
      <c r="F9" s="87" t="s">
        <v>156</v>
      </c>
      <c r="G9" s="40" t="s">
        <v>157</v>
      </c>
      <c r="H9" s="87" t="s">
        <v>158</v>
      </c>
      <c r="I9" s="87" t="s">
        <v>159</v>
      </c>
      <c r="J9" s="87" t="s">
        <v>160</v>
      </c>
      <c r="K9" s="87" t="s">
        <v>161</v>
      </c>
      <c r="L9" s="87" t="s">
        <v>162</v>
      </c>
      <c r="M9" s="87" t="s">
        <v>163</v>
      </c>
      <c r="N9" s="87" t="s">
        <v>164</v>
      </c>
      <c r="O9" s="88" t="s">
        <v>165</v>
      </c>
    </row>
    <row r="10" spans="1:18" ht="4.95" customHeight="1"/>
    <row r="11" spans="1:18">
      <c r="A11" s="47">
        <v>0</v>
      </c>
      <c r="B11" s="47" t="s">
        <v>166</v>
      </c>
      <c r="C11" s="46"/>
      <c r="D11" s="46"/>
      <c r="E11" s="46">
        <v>23000</v>
      </c>
      <c r="F11" s="46">
        <v>0</v>
      </c>
      <c r="G11" s="46">
        <v>28059.307869586344</v>
      </c>
      <c r="H11" s="46">
        <v>0</v>
      </c>
      <c r="I11" s="46">
        <v>1293128.7720000001</v>
      </c>
      <c r="J11" s="46">
        <v>0</v>
      </c>
      <c r="K11" s="46"/>
      <c r="L11" s="46">
        <v>19706.294999999998</v>
      </c>
      <c r="M11" s="46">
        <v>0</v>
      </c>
      <c r="N11" s="46">
        <v>273193.36483691266</v>
      </c>
      <c r="O11" s="46">
        <v>1637087.739706499</v>
      </c>
    </row>
    <row r="12" spans="1:18">
      <c r="A12" s="17">
        <v>1000</v>
      </c>
      <c r="B12" s="17" t="s">
        <v>167</v>
      </c>
      <c r="C12" s="43"/>
      <c r="D12" s="43"/>
      <c r="E12" s="43"/>
      <c r="F12" s="43">
        <v>0</v>
      </c>
      <c r="G12" s="43">
        <v>5.1970006580394239</v>
      </c>
      <c r="H12" s="43">
        <v>467257.88768181461</v>
      </c>
      <c r="I12" s="43">
        <v>136500</v>
      </c>
      <c r="J12" s="43">
        <v>36920</v>
      </c>
      <c r="K12" s="43"/>
      <c r="L12" s="43"/>
      <c r="M12" s="43">
        <v>0</v>
      </c>
      <c r="N12" s="43">
        <v>40296.739445174942</v>
      </c>
      <c r="O12" s="43">
        <v>680979.82412764768</v>
      </c>
    </row>
    <row r="13" spans="1:18">
      <c r="A13" s="47">
        <v>1100</v>
      </c>
      <c r="B13" s="47" t="s">
        <v>168</v>
      </c>
      <c r="C13" s="46"/>
      <c r="D13" s="46"/>
      <c r="E13" s="46"/>
      <c r="F13" s="46">
        <v>0</v>
      </c>
      <c r="G13" s="46">
        <v>135169.0044061302</v>
      </c>
      <c r="H13" s="46">
        <v>0</v>
      </c>
      <c r="I13" s="46">
        <v>9350</v>
      </c>
      <c r="J13" s="46">
        <v>4420</v>
      </c>
      <c r="K13" s="46"/>
      <c r="L13" s="46"/>
      <c r="M13" s="46">
        <v>0</v>
      </c>
      <c r="N13" s="46">
        <v>5982.859397739976</v>
      </c>
      <c r="O13" s="46">
        <v>154921.86380387016</v>
      </c>
    </row>
    <row r="14" spans="1:18">
      <c r="A14" s="17">
        <v>1300</v>
      </c>
      <c r="B14" s="17" t="s">
        <v>169</v>
      </c>
      <c r="C14" s="43"/>
      <c r="D14" s="43"/>
      <c r="E14" s="43"/>
      <c r="F14" s="43">
        <v>0</v>
      </c>
      <c r="G14" s="43">
        <v>172735.19021890382</v>
      </c>
      <c r="H14" s="43">
        <v>325438.61245312693</v>
      </c>
      <c r="I14" s="43">
        <v>57450</v>
      </c>
      <c r="J14" s="43">
        <v>14950</v>
      </c>
      <c r="K14" s="43"/>
      <c r="L14" s="43"/>
      <c r="M14" s="43">
        <v>0</v>
      </c>
      <c r="N14" s="43">
        <v>19663.625475819565</v>
      </c>
      <c r="O14" s="43">
        <v>590237.42814785033</v>
      </c>
    </row>
    <row r="15" spans="1:18">
      <c r="A15" s="47">
        <v>1400</v>
      </c>
      <c r="B15" s="47" t="s">
        <v>170</v>
      </c>
      <c r="C15" s="46"/>
      <c r="D15" s="46"/>
      <c r="E15" s="46"/>
      <c r="F15" s="46">
        <v>0</v>
      </c>
      <c r="G15" s="46">
        <v>2.9395975216314816</v>
      </c>
      <c r="H15" s="46">
        <v>864602.76488959009</v>
      </c>
      <c r="I15" s="46">
        <v>116650</v>
      </c>
      <c r="J15" s="46">
        <v>43810</v>
      </c>
      <c r="K15" s="46"/>
      <c r="L15" s="46"/>
      <c r="M15" s="46">
        <v>0</v>
      </c>
      <c r="N15" s="46">
        <v>25390.051142709395</v>
      </c>
      <c r="O15" s="46">
        <v>1050455.7556298212</v>
      </c>
    </row>
    <row r="16" spans="1:18">
      <c r="A16" s="17">
        <v>1604</v>
      </c>
      <c r="B16" s="17" t="s">
        <v>171</v>
      </c>
      <c r="C16" s="43"/>
      <c r="D16" s="43"/>
      <c r="E16" s="43"/>
      <c r="F16" s="43">
        <v>0</v>
      </c>
      <c r="G16" s="43">
        <v>246602.66520187454</v>
      </c>
      <c r="H16" s="43">
        <v>468852.32406744623</v>
      </c>
      <c r="I16" s="43">
        <v>77000</v>
      </c>
      <c r="J16" s="43">
        <v>8970</v>
      </c>
      <c r="K16" s="43"/>
      <c r="L16" s="43"/>
      <c r="M16" s="43">
        <v>31551.332102842829</v>
      </c>
      <c r="N16" s="43">
        <v>20228.548205704003</v>
      </c>
      <c r="O16" s="43">
        <v>853204.86957786756</v>
      </c>
    </row>
    <row r="17" spans="1:15">
      <c r="A17" s="47">
        <v>1606</v>
      </c>
      <c r="B17" s="47" t="s">
        <v>172</v>
      </c>
      <c r="C17" s="46"/>
      <c r="D17" s="46"/>
      <c r="E17" s="46"/>
      <c r="F17" s="46">
        <v>0</v>
      </c>
      <c r="G17" s="46">
        <v>0</v>
      </c>
      <c r="H17" s="46">
        <v>-2493.7811812955606</v>
      </c>
      <c r="I17" s="46">
        <v>1350</v>
      </c>
      <c r="J17" s="46">
        <v>0</v>
      </c>
      <c r="K17" s="46"/>
      <c r="L17" s="46"/>
      <c r="M17" s="46">
        <v>8224.3243955121688</v>
      </c>
      <c r="N17" s="46">
        <v>0</v>
      </c>
      <c r="O17" s="46">
        <v>7080.5432142166073</v>
      </c>
    </row>
    <row r="18" spans="1:15">
      <c r="A18" s="17">
        <v>2000</v>
      </c>
      <c r="B18" s="17" t="s">
        <v>173</v>
      </c>
      <c r="C18" s="43"/>
      <c r="D18" s="43"/>
      <c r="E18" s="43"/>
      <c r="F18" s="43">
        <v>578648.70759684301</v>
      </c>
      <c r="G18" s="43">
        <v>239888.61672725572</v>
      </c>
      <c r="H18" s="43">
        <v>513073.27646972955</v>
      </c>
      <c r="I18" s="43">
        <v>92350</v>
      </c>
      <c r="J18" s="43">
        <v>46800</v>
      </c>
      <c r="K18" s="43"/>
      <c r="L18" s="43"/>
      <c r="M18" s="43">
        <v>524121.23950829677</v>
      </c>
      <c r="N18" s="43">
        <v>20118.853737536487</v>
      </c>
      <c r="O18" s="43">
        <v>2015000.6940396614</v>
      </c>
    </row>
    <row r="19" spans="1:15">
      <c r="A19" s="47">
        <v>2300</v>
      </c>
      <c r="B19" s="47" t="s">
        <v>174</v>
      </c>
      <c r="C19" s="46"/>
      <c r="D19" s="46"/>
      <c r="E19" s="46"/>
      <c r="F19" s="46">
        <v>0</v>
      </c>
      <c r="G19" s="46">
        <v>326141.87599220203</v>
      </c>
      <c r="H19" s="46">
        <v>149136.0060929888</v>
      </c>
      <c r="I19" s="46">
        <v>18800</v>
      </c>
      <c r="J19" s="46">
        <v>7280</v>
      </c>
      <c r="K19" s="46"/>
      <c r="L19" s="46"/>
      <c r="M19" s="46">
        <v>88192.935843337676</v>
      </c>
      <c r="N19" s="46">
        <v>1567.5054825821428</v>
      </c>
      <c r="O19" s="46">
        <v>591118.32341111067</v>
      </c>
    </row>
    <row r="20" spans="1:15">
      <c r="A20" s="17">
        <v>2503</v>
      </c>
      <c r="B20" s="17" t="s">
        <v>175</v>
      </c>
      <c r="C20" s="43"/>
      <c r="D20" s="43"/>
      <c r="E20" s="43"/>
      <c r="F20" s="43">
        <v>0</v>
      </c>
      <c r="G20" s="43">
        <v>14104.677792755245</v>
      </c>
      <c r="H20" s="43">
        <v>88047.647032734036</v>
      </c>
      <c r="I20" s="43">
        <v>10800</v>
      </c>
      <c r="J20" s="43">
        <v>6240</v>
      </c>
      <c r="K20" s="43"/>
      <c r="L20" s="43"/>
      <c r="M20" s="43">
        <v>79158.537617998256</v>
      </c>
      <c r="N20" s="43">
        <v>0</v>
      </c>
      <c r="O20" s="43">
        <v>198350.86244348754</v>
      </c>
    </row>
    <row r="21" spans="1:15">
      <c r="A21" s="47">
        <v>2504</v>
      </c>
      <c r="B21" s="47" t="s">
        <v>176</v>
      </c>
      <c r="C21" s="46">
        <v>140000</v>
      </c>
      <c r="D21" s="46"/>
      <c r="E21" s="46"/>
      <c r="F21" s="46">
        <v>81430.176416510847</v>
      </c>
      <c r="G21" s="46">
        <v>160527.87599999999</v>
      </c>
      <c r="H21" s="46">
        <v>99736.314162310897</v>
      </c>
      <c r="I21" s="46">
        <v>10700</v>
      </c>
      <c r="J21" s="46">
        <v>3380</v>
      </c>
      <c r="K21" s="46"/>
      <c r="L21" s="46"/>
      <c r="M21" s="46">
        <v>44347.998554870181</v>
      </c>
      <c r="N21" s="46">
        <v>2665.8176802348185</v>
      </c>
      <c r="O21" s="46">
        <v>542788.18281392672</v>
      </c>
    </row>
    <row r="22" spans="1:15">
      <c r="A22" s="17">
        <v>2506</v>
      </c>
      <c r="B22" s="17" t="s">
        <v>177</v>
      </c>
      <c r="C22" s="43"/>
      <c r="D22" s="43"/>
      <c r="E22" s="43"/>
      <c r="F22" s="43">
        <v>58350.457773870912</v>
      </c>
      <c r="G22" s="43">
        <v>128729.20119114441</v>
      </c>
      <c r="H22" s="43">
        <v>115271.61612906509</v>
      </c>
      <c r="I22" s="43">
        <v>9450</v>
      </c>
      <c r="J22" s="43">
        <v>3250</v>
      </c>
      <c r="K22" s="43"/>
      <c r="L22" s="43"/>
      <c r="M22" s="43">
        <v>41972.275842358249</v>
      </c>
      <c r="N22" s="43">
        <v>0</v>
      </c>
      <c r="O22" s="43">
        <v>357023.55093643867</v>
      </c>
    </row>
    <row r="23" spans="1:15">
      <c r="A23" s="47">
        <v>3000</v>
      </c>
      <c r="B23" s="47" t="s">
        <v>178</v>
      </c>
      <c r="C23" s="46"/>
      <c r="D23" s="46"/>
      <c r="E23" s="46"/>
      <c r="F23" s="46">
        <v>19868.448627477315</v>
      </c>
      <c r="G23" s="46">
        <v>336230.26737343625</v>
      </c>
      <c r="H23" s="46">
        <v>274213.19598028559</v>
      </c>
      <c r="I23" s="46">
        <v>48300</v>
      </c>
      <c r="J23" s="46">
        <v>8840</v>
      </c>
      <c r="K23" s="46"/>
      <c r="L23" s="46"/>
      <c r="M23" s="46">
        <v>122031.56988332215</v>
      </c>
      <c r="N23" s="46">
        <v>9308.1613355101454</v>
      </c>
      <c r="O23" s="46">
        <v>818791.64320003137</v>
      </c>
    </row>
    <row r="24" spans="1:15">
      <c r="A24" s="17">
        <v>3506</v>
      </c>
      <c r="B24" s="17" t="s">
        <v>179</v>
      </c>
      <c r="C24" s="43"/>
      <c r="D24" s="43"/>
      <c r="E24" s="43"/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/>
      <c r="L24" s="43"/>
      <c r="M24" s="43">
        <v>0</v>
      </c>
      <c r="N24" s="43">
        <v>0</v>
      </c>
      <c r="O24" s="43">
        <v>0</v>
      </c>
    </row>
    <row r="25" spans="1:15">
      <c r="A25" s="47">
        <v>3511</v>
      </c>
      <c r="B25" s="47" t="s">
        <v>180</v>
      </c>
      <c r="C25" s="46"/>
      <c r="D25" s="46"/>
      <c r="E25" s="46"/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/>
      <c r="L25" s="46"/>
      <c r="M25" s="46">
        <v>0</v>
      </c>
      <c r="N25" s="46">
        <v>0</v>
      </c>
      <c r="O25" s="46">
        <v>0</v>
      </c>
    </row>
    <row r="26" spans="1:15">
      <c r="A26" s="17">
        <v>3609</v>
      </c>
      <c r="B26" s="17" t="s">
        <v>181</v>
      </c>
      <c r="C26" s="43"/>
      <c r="D26" s="43"/>
      <c r="E26" s="43"/>
      <c r="F26" s="43">
        <v>0</v>
      </c>
      <c r="G26" s="43">
        <v>453910.55587636685</v>
      </c>
      <c r="H26" s="43">
        <v>274588.04935052933</v>
      </c>
      <c r="I26" s="43">
        <v>18800</v>
      </c>
      <c r="J26" s="43">
        <v>6110</v>
      </c>
      <c r="K26" s="43"/>
      <c r="L26" s="43"/>
      <c r="M26" s="43">
        <v>189104.54944452038</v>
      </c>
      <c r="N26" s="43">
        <v>2220.1613296240826</v>
      </c>
      <c r="O26" s="43">
        <v>944733.31600104063</v>
      </c>
    </row>
    <row r="27" spans="1:15">
      <c r="A27" s="47">
        <v>3709</v>
      </c>
      <c r="B27" s="47" t="s">
        <v>182</v>
      </c>
      <c r="C27" s="46">
        <v>7729.5990000000002</v>
      </c>
      <c r="D27" s="46"/>
      <c r="E27" s="46"/>
      <c r="F27" s="46">
        <v>14184.617010220647</v>
      </c>
      <c r="G27" s="46">
        <v>101444.53786967117</v>
      </c>
      <c r="H27" s="46">
        <v>52446.760114989615</v>
      </c>
      <c r="I27" s="46">
        <v>4050</v>
      </c>
      <c r="J27" s="46">
        <v>2080</v>
      </c>
      <c r="K27" s="46"/>
      <c r="L27" s="46"/>
      <c r="M27" s="46">
        <v>34064.442151729389</v>
      </c>
      <c r="N27" s="46">
        <v>0</v>
      </c>
      <c r="O27" s="46">
        <v>215999.95614661078</v>
      </c>
    </row>
    <row r="28" spans="1:15">
      <c r="A28" s="17">
        <v>3710</v>
      </c>
      <c r="B28" s="17" t="s">
        <v>183</v>
      </c>
      <c r="C28" s="43"/>
      <c r="D28" s="43"/>
      <c r="E28" s="43"/>
      <c r="F28" s="43">
        <v>3478.2093718611895</v>
      </c>
      <c r="G28" s="43">
        <v>9255.9835095232756</v>
      </c>
      <c r="H28" s="43">
        <v>10351.602404495276</v>
      </c>
      <c r="I28" s="43">
        <v>0</v>
      </c>
      <c r="J28" s="43">
        <v>0</v>
      </c>
      <c r="K28" s="43"/>
      <c r="L28" s="43"/>
      <c r="M28" s="43">
        <v>2886.9436543842062</v>
      </c>
      <c r="N28" s="43">
        <v>0</v>
      </c>
      <c r="O28" s="43">
        <v>25972.738940263946</v>
      </c>
    </row>
    <row r="29" spans="1:15">
      <c r="A29" s="47">
        <v>3711</v>
      </c>
      <c r="B29" s="47" t="s">
        <v>184</v>
      </c>
      <c r="C29" s="46"/>
      <c r="D29" s="46"/>
      <c r="E29" s="46"/>
      <c r="F29" s="46">
        <v>0</v>
      </c>
      <c r="G29" s="46">
        <v>132426.01683159778</v>
      </c>
      <c r="H29" s="46">
        <v>67447.353001075855</v>
      </c>
      <c r="I29" s="46">
        <v>8100</v>
      </c>
      <c r="J29" s="46">
        <v>260</v>
      </c>
      <c r="K29" s="46"/>
      <c r="L29" s="46"/>
      <c r="M29" s="46">
        <v>47321.268191863688</v>
      </c>
      <c r="N29" s="46">
        <v>1897.6308251250866</v>
      </c>
      <c r="O29" s="46">
        <v>257452.26884966239</v>
      </c>
    </row>
    <row r="30" spans="1:15">
      <c r="A30" s="17">
        <v>3713</v>
      </c>
      <c r="B30" s="17" t="s">
        <v>185</v>
      </c>
      <c r="C30" s="43"/>
      <c r="D30" s="43"/>
      <c r="E30" s="43"/>
      <c r="F30" s="43">
        <v>0</v>
      </c>
      <c r="G30" s="43">
        <v>19846.406517521194</v>
      </c>
      <c r="H30" s="43">
        <v>19184.798107909111</v>
      </c>
      <c r="I30" s="43">
        <v>0</v>
      </c>
      <c r="J30" s="43">
        <v>650</v>
      </c>
      <c r="K30" s="43"/>
      <c r="L30" s="43"/>
      <c r="M30" s="43">
        <v>7004.0256596458939</v>
      </c>
      <c r="N30" s="43">
        <v>0</v>
      </c>
      <c r="O30" s="43">
        <v>46685.230285076199</v>
      </c>
    </row>
    <row r="31" spans="1:15">
      <c r="A31" s="47">
        <v>3714</v>
      </c>
      <c r="B31" s="47" t="s">
        <v>186</v>
      </c>
      <c r="C31" s="46"/>
      <c r="D31" s="46"/>
      <c r="E31" s="46"/>
      <c r="F31" s="46">
        <v>0</v>
      </c>
      <c r="G31" s="46">
        <v>221476.67597220748</v>
      </c>
      <c r="H31" s="46">
        <v>190108.58003177081</v>
      </c>
      <c r="I31" s="46">
        <v>9450</v>
      </c>
      <c r="J31" s="46">
        <v>5980</v>
      </c>
      <c r="K31" s="46"/>
      <c r="L31" s="46"/>
      <c r="M31" s="46">
        <v>78644.13790649896</v>
      </c>
      <c r="N31" s="46">
        <v>0</v>
      </c>
      <c r="O31" s="46">
        <v>505659.39391047723</v>
      </c>
    </row>
    <row r="32" spans="1:15">
      <c r="A32" s="17">
        <v>3811</v>
      </c>
      <c r="B32" s="17" t="s">
        <v>187</v>
      </c>
      <c r="C32" s="43"/>
      <c r="D32" s="43"/>
      <c r="E32" s="43"/>
      <c r="F32" s="43">
        <v>24198.09682947649</v>
      </c>
      <c r="G32" s="43">
        <v>142076.45295261272</v>
      </c>
      <c r="H32" s="43">
        <v>83329.690341419366</v>
      </c>
      <c r="I32" s="43">
        <v>2700</v>
      </c>
      <c r="J32" s="43">
        <v>0</v>
      </c>
      <c r="K32" s="43"/>
      <c r="L32" s="43"/>
      <c r="M32" s="43">
        <v>48292.201478803538</v>
      </c>
      <c r="N32" s="43">
        <v>0</v>
      </c>
      <c r="O32" s="43">
        <v>300596.44160231214</v>
      </c>
    </row>
    <row r="33" spans="1:15">
      <c r="A33" s="47">
        <v>4100</v>
      </c>
      <c r="B33" s="47" t="s">
        <v>188</v>
      </c>
      <c r="C33" s="46"/>
      <c r="D33" s="46"/>
      <c r="E33" s="46"/>
      <c r="F33" s="46">
        <v>28294.061088829687</v>
      </c>
      <c r="G33" s="46">
        <v>110132.78825852112</v>
      </c>
      <c r="H33" s="46">
        <v>102694.4055508029</v>
      </c>
      <c r="I33" s="46">
        <v>3950</v>
      </c>
      <c r="J33" s="46">
        <v>2730</v>
      </c>
      <c r="K33" s="46"/>
      <c r="L33" s="46"/>
      <c r="M33" s="46">
        <v>54424.36838980655</v>
      </c>
      <c r="N33" s="46">
        <v>309.39867892586108</v>
      </c>
      <c r="O33" s="46">
        <v>302535.02196688618</v>
      </c>
    </row>
    <row r="34" spans="1:15">
      <c r="A34" s="17">
        <v>4200</v>
      </c>
      <c r="B34" s="17" t="s">
        <v>189</v>
      </c>
      <c r="C34" s="43"/>
      <c r="D34" s="43"/>
      <c r="E34" s="43">
        <v>10000</v>
      </c>
      <c r="F34" s="43">
        <v>0</v>
      </c>
      <c r="G34" s="43">
        <v>424049.23847050866</v>
      </c>
      <c r="H34" s="43">
        <v>177188.5571965336</v>
      </c>
      <c r="I34" s="43">
        <v>13400</v>
      </c>
      <c r="J34" s="43">
        <v>7670</v>
      </c>
      <c r="K34" s="43"/>
      <c r="L34" s="43"/>
      <c r="M34" s="43">
        <v>268104.26828576491</v>
      </c>
      <c r="N34" s="43">
        <v>19355.436010285885</v>
      </c>
      <c r="O34" s="43">
        <v>919767.49996309308</v>
      </c>
    </row>
    <row r="35" spans="1:15">
      <c r="A35" s="47">
        <v>4502</v>
      </c>
      <c r="B35" s="47" t="s">
        <v>190</v>
      </c>
      <c r="C35" s="46"/>
      <c r="D35" s="46"/>
      <c r="E35" s="46"/>
      <c r="F35" s="46">
        <v>8442.0168726421161</v>
      </c>
      <c r="G35" s="46">
        <v>104497.01684223572</v>
      </c>
      <c r="H35" s="46">
        <v>53095.13811364353</v>
      </c>
      <c r="I35" s="46">
        <v>5300</v>
      </c>
      <c r="J35" s="46">
        <v>0</v>
      </c>
      <c r="K35" s="46"/>
      <c r="L35" s="46"/>
      <c r="M35" s="46">
        <v>21550.508201483837</v>
      </c>
      <c r="N35" s="46">
        <v>0</v>
      </c>
      <c r="O35" s="46">
        <v>192884.68003000523</v>
      </c>
    </row>
    <row r="36" spans="1:15">
      <c r="A36" s="17">
        <v>4604</v>
      </c>
      <c r="B36" s="17" t="s">
        <v>191</v>
      </c>
      <c r="C36" s="43"/>
      <c r="D36" s="43"/>
      <c r="E36" s="43"/>
      <c r="F36" s="43">
        <v>0</v>
      </c>
      <c r="G36" s="43">
        <v>138802.84820397673</v>
      </c>
      <c r="H36" s="43">
        <v>41802.594549848094</v>
      </c>
      <c r="I36" s="43">
        <v>1350</v>
      </c>
      <c r="J36" s="43">
        <v>650</v>
      </c>
      <c r="K36" s="43"/>
      <c r="L36" s="43"/>
      <c r="M36" s="43">
        <v>23239.044703749121</v>
      </c>
      <c r="N36" s="43">
        <v>0</v>
      </c>
      <c r="O36" s="43">
        <v>205844.48745757394</v>
      </c>
    </row>
    <row r="37" spans="1:15">
      <c r="A37" s="47">
        <v>4607</v>
      </c>
      <c r="B37" s="47" t="s">
        <v>192</v>
      </c>
      <c r="C37" s="46"/>
      <c r="D37" s="46"/>
      <c r="E37" s="46"/>
      <c r="F37" s="46">
        <v>0</v>
      </c>
      <c r="G37" s="46">
        <v>188332.07525025439</v>
      </c>
      <c r="H37" s="46">
        <v>150445.61665867857</v>
      </c>
      <c r="I37" s="46">
        <v>2700</v>
      </c>
      <c r="J37" s="46">
        <v>4160</v>
      </c>
      <c r="K37" s="46"/>
      <c r="L37" s="46"/>
      <c r="M37" s="46">
        <v>78760.897475770849</v>
      </c>
      <c r="N37" s="46">
        <v>0</v>
      </c>
      <c r="O37" s="46">
        <v>424398.58938470378</v>
      </c>
    </row>
    <row r="38" spans="1:15">
      <c r="A38" s="17">
        <v>4803</v>
      </c>
      <c r="B38" s="17" t="s">
        <v>193</v>
      </c>
      <c r="C38" s="43"/>
      <c r="D38" s="43"/>
      <c r="E38" s="43"/>
      <c r="F38" s="43">
        <v>0</v>
      </c>
      <c r="G38" s="43">
        <v>81520.024596749354</v>
      </c>
      <c r="H38" s="43">
        <v>37957.654339803099</v>
      </c>
      <c r="I38" s="43">
        <v>4387.5</v>
      </c>
      <c r="J38" s="43">
        <v>1430</v>
      </c>
      <c r="K38" s="43"/>
      <c r="L38" s="43"/>
      <c r="M38" s="43">
        <v>23272.374068192235</v>
      </c>
      <c r="N38" s="43">
        <v>0</v>
      </c>
      <c r="O38" s="43">
        <v>148567.55300474467</v>
      </c>
    </row>
    <row r="39" spans="1:15">
      <c r="A39" s="47">
        <v>4901</v>
      </c>
      <c r="B39" s="47" t="s">
        <v>194</v>
      </c>
      <c r="C39" s="46"/>
      <c r="D39" s="46"/>
      <c r="E39" s="46">
        <v>2615.2860000000001</v>
      </c>
      <c r="F39" s="46">
        <v>0</v>
      </c>
      <c r="G39" s="46">
        <v>1044.6934228116477</v>
      </c>
      <c r="H39" s="46">
        <v>1119.28057213125</v>
      </c>
      <c r="I39" s="46">
        <v>0</v>
      </c>
      <c r="J39" s="46">
        <v>0</v>
      </c>
      <c r="K39" s="46"/>
      <c r="L39" s="46"/>
      <c r="M39" s="46">
        <v>7846.024642902792</v>
      </c>
      <c r="N39" s="46">
        <v>0</v>
      </c>
      <c r="O39" s="46">
        <v>12625.284637845691</v>
      </c>
    </row>
    <row r="40" spans="1:15">
      <c r="A40" s="17">
        <v>4902</v>
      </c>
      <c r="B40" s="17" t="s">
        <v>195</v>
      </c>
      <c r="C40" s="43"/>
      <c r="D40" s="43"/>
      <c r="E40" s="43"/>
      <c r="F40" s="43">
        <v>0</v>
      </c>
      <c r="G40" s="43">
        <v>24376.092299746815</v>
      </c>
      <c r="H40" s="43">
        <v>-7804.6272320238149</v>
      </c>
      <c r="I40" s="43">
        <v>0</v>
      </c>
      <c r="J40" s="43">
        <v>0</v>
      </c>
      <c r="K40" s="43"/>
      <c r="L40" s="43"/>
      <c r="M40" s="43">
        <v>10231.757084004174</v>
      </c>
      <c r="N40" s="43">
        <v>0</v>
      </c>
      <c r="O40" s="43">
        <v>26803.222151727172</v>
      </c>
    </row>
    <row r="41" spans="1:15">
      <c r="A41" s="47">
        <v>4911</v>
      </c>
      <c r="B41" s="47" t="s">
        <v>196</v>
      </c>
      <c r="C41" s="46"/>
      <c r="D41" s="46"/>
      <c r="E41" s="46"/>
      <c r="F41" s="46">
        <v>0</v>
      </c>
      <c r="G41" s="46">
        <v>132988.73643305158</v>
      </c>
      <c r="H41" s="46">
        <v>60423.122463941967</v>
      </c>
      <c r="I41" s="46">
        <v>8100</v>
      </c>
      <c r="J41" s="46">
        <v>0</v>
      </c>
      <c r="K41" s="46"/>
      <c r="L41" s="46"/>
      <c r="M41" s="46">
        <v>33799.45765661497</v>
      </c>
      <c r="N41" s="46">
        <v>0</v>
      </c>
      <c r="O41" s="46">
        <v>235311.31655360851</v>
      </c>
    </row>
    <row r="42" spans="1:15">
      <c r="A42" s="17">
        <v>5200</v>
      </c>
      <c r="B42" s="17" t="s">
        <v>197</v>
      </c>
      <c r="C42" s="43"/>
      <c r="D42" s="43"/>
      <c r="E42" s="43"/>
      <c r="F42" s="43">
        <v>0</v>
      </c>
      <c r="G42" s="43">
        <v>507783.06915488426</v>
      </c>
      <c r="H42" s="43">
        <v>174248.65526097381</v>
      </c>
      <c r="I42" s="43">
        <v>11950</v>
      </c>
      <c r="J42" s="43">
        <v>3250</v>
      </c>
      <c r="K42" s="43"/>
      <c r="L42" s="43"/>
      <c r="M42" s="43">
        <v>208188.1382810123</v>
      </c>
      <c r="N42" s="43">
        <v>1288.4119617388315</v>
      </c>
      <c r="O42" s="43">
        <v>906708.27465860918</v>
      </c>
    </row>
    <row r="43" spans="1:15">
      <c r="A43" s="47">
        <v>5508</v>
      </c>
      <c r="B43" s="47" t="s">
        <v>198</v>
      </c>
      <c r="C43" s="46"/>
      <c r="D43" s="46"/>
      <c r="E43" s="46"/>
      <c r="F43" s="46">
        <v>28172.618582020332</v>
      </c>
      <c r="G43" s="46">
        <v>232705.18785067918</v>
      </c>
      <c r="H43" s="46">
        <v>115331.95344777081</v>
      </c>
      <c r="I43" s="46">
        <v>9450</v>
      </c>
      <c r="J43" s="46">
        <v>910</v>
      </c>
      <c r="K43" s="46">
        <v>56404.654999999999</v>
      </c>
      <c r="L43" s="46"/>
      <c r="M43" s="46">
        <v>65918.251609521365</v>
      </c>
      <c r="N43" s="46">
        <v>0</v>
      </c>
      <c r="O43" s="46">
        <v>508892.66648999171</v>
      </c>
    </row>
    <row r="44" spans="1:15">
      <c r="A44" s="17">
        <v>5604</v>
      </c>
      <c r="B44" s="17" t="s">
        <v>199</v>
      </c>
      <c r="C44" s="43"/>
      <c r="D44" s="43"/>
      <c r="E44" s="43"/>
      <c r="F44" s="43">
        <v>13960.687357620936</v>
      </c>
      <c r="G44" s="43">
        <v>126230.6635001426</v>
      </c>
      <c r="H44" s="43">
        <v>86069.093759793075</v>
      </c>
      <c r="I44" s="43">
        <v>4050</v>
      </c>
      <c r="J44" s="43">
        <v>1950</v>
      </c>
      <c r="K44" s="43"/>
      <c r="L44" s="43"/>
      <c r="M44" s="43">
        <v>48230.045559102473</v>
      </c>
      <c r="N44" s="43">
        <v>432.74783946293053</v>
      </c>
      <c r="O44" s="43">
        <v>280923.23801612202</v>
      </c>
    </row>
    <row r="45" spans="1:15">
      <c r="A45" s="47">
        <v>5609</v>
      </c>
      <c r="B45" s="47" t="s">
        <v>200</v>
      </c>
      <c r="C45" s="46"/>
      <c r="D45" s="46"/>
      <c r="E45" s="46"/>
      <c r="F45" s="46">
        <v>4942.8616974957868</v>
      </c>
      <c r="G45" s="46">
        <v>54716.027621520567</v>
      </c>
      <c r="H45" s="46">
        <v>74103.918169960161</v>
      </c>
      <c r="I45" s="46">
        <v>6750</v>
      </c>
      <c r="J45" s="46">
        <v>650</v>
      </c>
      <c r="K45" s="46"/>
      <c r="L45" s="46"/>
      <c r="M45" s="46">
        <v>26135.684730494817</v>
      </c>
      <c r="N45" s="46">
        <v>865.49467892586097</v>
      </c>
      <c r="O45" s="46">
        <v>168163.98689839721</v>
      </c>
    </row>
    <row r="46" spans="1:15">
      <c r="A46" s="17">
        <v>5611</v>
      </c>
      <c r="B46" s="17" t="s">
        <v>201</v>
      </c>
      <c r="C46" s="43"/>
      <c r="D46" s="43"/>
      <c r="E46" s="43"/>
      <c r="F46" s="43">
        <v>10655.167186284396</v>
      </c>
      <c r="G46" s="43">
        <v>16774.074402243557</v>
      </c>
      <c r="H46" s="43">
        <v>10778.818869280052</v>
      </c>
      <c r="I46" s="43">
        <v>0</v>
      </c>
      <c r="J46" s="43">
        <v>0</v>
      </c>
      <c r="K46" s="43"/>
      <c r="L46" s="43"/>
      <c r="M46" s="43">
        <v>3643.927203499893</v>
      </c>
      <c r="N46" s="43">
        <v>154.69983946293053</v>
      </c>
      <c r="O46" s="43">
        <v>42006.687500770822</v>
      </c>
    </row>
    <row r="47" spans="1:15">
      <c r="A47" s="47">
        <v>5612</v>
      </c>
      <c r="B47" s="47" t="s">
        <v>202</v>
      </c>
      <c r="C47" s="46">
        <v>9562.1820000000007</v>
      </c>
      <c r="D47" s="46"/>
      <c r="E47" s="46"/>
      <c r="F47" s="46">
        <v>0</v>
      </c>
      <c r="G47" s="46">
        <v>100004.56665001866</v>
      </c>
      <c r="H47" s="46">
        <v>28429.13230619219</v>
      </c>
      <c r="I47" s="46">
        <v>2700</v>
      </c>
      <c r="J47" s="46">
        <v>260</v>
      </c>
      <c r="K47" s="46"/>
      <c r="L47" s="46"/>
      <c r="M47" s="46">
        <v>21045.636733816344</v>
      </c>
      <c r="N47" s="46">
        <v>556.096</v>
      </c>
      <c r="O47" s="46">
        <v>162557.61369002721</v>
      </c>
    </row>
    <row r="48" spans="1:15">
      <c r="A48" s="17">
        <v>5706</v>
      </c>
      <c r="B48" s="17" t="s">
        <v>203</v>
      </c>
      <c r="C48" s="43"/>
      <c r="D48" s="43"/>
      <c r="E48" s="43"/>
      <c r="F48" s="43">
        <v>28450.080640006916</v>
      </c>
      <c r="G48" s="43">
        <v>30422.426005715181</v>
      </c>
      <c r="H48" s="43">
        <v>32317.743582268839</v>
      </c>
      <c r="I48" s="43">
        <v>1350</v>
      </c>
      <c r="J48" s="43">
        <v>0</v>
      </c>
      <c r="K48" s="43"/>
      <c r="L48" s="43"/>
      <c r="M48" s="43">
        <v>8542.6950512277053</v>
      </c>
      <c r="N48" s="43">
        <v>0</v>
      </c>
      <c r="O48" s="43">
        <v>101082.94527921863</v>
      </c>
    </row>
    <row r="49" spans="1:15">
      <c r="A49" s="47">
        <v>6000</v>
      </c>
      <c r="B49" s="47" t="s">
        <v>204</v>
      </c>
      <c r="C49" s="46"/>
      <c r="D49" s="46"/>
      <c r="E49" s="46"/>
      <c r="F49" s="46">
        <v>41325.216465726582</v>
      </c>
      <c r="G49" s="46">
        <v>269871.19946138165</v>
      </c>
      <c r="H49" s="46">
        <v>912505.50345012103</v>
      </c>
      <c r="I49" s="46">
        <v>87050</v>
      </c>
      <c r="J49" s="46">
        <v>19760</v>
      </c>
      <c r="K49" s="46"/>
      <c r="L49" s="46"/>
      <c r="M49" s="46">
        <v>319356.44386984099</v>
      </c>
      <c r="N49" s="46">
        <v>67904.154650375727</v>
      </c>
      <c r="O49" s="46">
        <v>1717772.5178974462</v>
      </c>
    </row>
    <row r="50" spans="1:15">
      <c r="A50" s="17">
        <v>6100</v>
      </c>
      <c r="B50" s="17" t="s">
        <v>205</v>
      </c>
      <c r="C50" s="43"/>
      <c r="D50" s="43"/>
      <c r="E50" s="43"/>
      <c r="F50" s="43">
        <v>0</v>
      </c>
      <c r="G50" s="43">
        <v>406153.78651252436</v>
      </c>
      <c r="H50" s="43">
        <v>24709.568365273095</v>
      </c>
      <c r="I50" s="43">
        <v>18900</v>
      </c>
      <c r="J50" s="43">
        <v>1950</v>
      </c>
      <c r="K50" s="43"/>
      <c r="L50" s="43"/>
      <c r="M50" s="43">
        <v>195136.34765725466</v>
      </c>
      <c r="N50" s="43">
        <v>0</v>
      </c>
      <c r="O50" s="43">
        <v>646849.7025350522</v>
      </c>
    </row>
    <row r="51" spans="1:15">
      <c r="A51" s="47">
        <v>6250</v>
      </c>
      <c r="B51" s="47" t="s">
        <v>206</v>
      </c>
      <c r="C51" s="46"/>
      <c r="D51" s="46"/>
      <c r="E51" s="46"/>
      <c r="F51" s="46">
        <v>0</v>
      </c>
      <c r="G51" s="46">
        <v>250093.18750766621</v>
      </c>
      <c r="H51" s="46">
        <v>133976.52636084292</v>
      </c>
      <c r="I51" s="46">
        <v>10800</v>
      </c>
      <c r="J51" s="46">
        <v>2730</v>
      </c>
      <c r="K51" s="46"/>
      <c r="L51" s="46"/>
      <c r="M51" s="46">
        <v>121089.26723603925</v>
      </c>
      <c r="N51" s="46">
        <v>0</v>
      </c>
      <c r="O51" s="46">
        <v>518688.98110454832</v>
      </c>
    </row>
    <row r="52" spans="1:15">
      <c r="A52" s="17">
        <v>6400</v>
      </c>
      <c r="B52" s="17" t="s">
        <v>207</v>
      </c>
      <c r="C52" s="43"/>
      <c r="D52" s="43"/>
      <c r="E52" s="43"/>
      <c r="F52" s="43">
        <v>38334.524299962402</v>
      </c>
      <c r="G52" s="43">
        <v>256246.98912168966</v>
      </c>
      <c r="H52" s="43">
        <v>135513.73559983255</v>
      </c>
      <c r="I52" s="43">
        <v>1350</v>
      </c>
      <c r="J52" s="43">
        <v>4290</v>
      </c>
      <c r="K52" s="43"/>
      <c r="L52" s="43"/>
      <c r="M52" s="43">
        <v>83124.769933109448</v>
      </c>
      <c r="N52" s="43">
        <v>556.096</v>
      </c>
      <c r="O52" s="43">
        <v>519416.11495459406</v>
      </c>
    </row>
    <row r="53" spans="1:15">
      <c r="A53" s="47">
        <v>6513</v>
      </c>
      <c r="B53" s="47" t="s">
        <v>208</v>
      </c>
      <c r="C53" s="46"/>
      <c r="D53" s="46"/>
      <c r="E53" s="46"/>
      <c r="F53" s="46">
        <v>14597.809994113597</v>
      </c>
      <c r="G53" s="46">
        <v>155374.34137349701</v>
      </c>
      <c r="H53" s="46">
        <v>79487.067491303329</v>
      </c>
      <c r="I53" s="46">
        <v>8000</v>
      </c>
      <c r="J53" s="46">
        <v>1560</v>
      </c>
      <c r="K53" s="46"/>
      <c r="L53" s="46"/>
      <c r="M53" s="46">
        <v>27000.176321953913</v>
      </c>
      <c r="N53" s="46">
        <v>7474.9065154361979</v>
      </c>
      <c r="O53" s="46">
        <v>293494.301696304</v>
      </c>
    </row>
    <row r="54" spans="1:15">
      <c r="A54" s="17">
        <v>6515</v>
      </c>
      <c r="B54" s="17" t="s">
        <v>209</v>
      </c>
      <c r="C54" s="43"/>
      <c r="D54" s="43"/>
      <c r="E54" s="43"/>
      <c r="F54" s="43">
        <v>16712.880441500245</v>
      </c>
      <c r="G54" s="43">
        <v>84341.285608433813</v>
      </c>
      <c r="H54" s="43">
        <v>48933.852060746591</v>
      </c>
      <c r="I54" s="43">
        <v>0</v>
      </c>
      <c r="J54" s="43">
        <v>0</v>
      </c>
      <c r="K54" s="43"/>
      <c r="L54" s="43"/>
      <c r="M54" s="43">
        <v>25464.682765172802</v>
      </c>
      <c r="N54" s="43">
        <v>0</v>
      </c>
      <c r="O54" s="43">
        <v>175452.70087585345</v>
      </c>
    </row>
    <row r="55" spans="1:15">
      <c r="A55" s="47">
        <v>6601</v>
      </c>
      <c r="B55" s="47" t="s">
        <v>210</v>
      </c>
      <c r="C55" s="46"/>
      <c r="D55" s="46"/>
      <c r="E55" s="46"/>
      <c r="F55" s="46">
        <v>0</v>
      </c>
      <c r="G55" s="46">
        <v>54128.326471487788</v>
      </c>
      <c r="H55" s="46">
        <v>47149.698245923893</v>
      </c>
      <c r="I55" s="46">
        <v>1350</v>
      </c>
      <c r="J55" s="46">
        <v>130</v>
      </c>
      <c r="K55" s="46"/>
      <c r="L55" s="46"/>
      <c r="M55" s="46">
        <v>15829.781572853819</v>
      </c>
      <c r="N55" s="46">
        <v>154.69983946293053</v>
      </c>
      <c r="O55" s="46">
        <v>118742.50612972844</v>
      </c>
    </row>
    <row r="56" spans="1:15" ht="6.6" customHeight="1">
      <c r="A56" s="17"/>
      <c r="B56" s="17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spans="1:15" ht="13.2" customHeight="1">
      <c r="A57" s="17"/>
      <c r="B57" s="89" t="s">
        <v>211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ht="13.2" customHeight="1">
      <c r="A58" s="17"/>
      <c r="B58" s="89" t="s">
        <v>212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>
      <c r="A59" s="17">
        <v>6602</v>
      </c>
      <c r="B59" s="17" t="s">
        <v>213</v>
      </c>
      <c r="C59" s="43"/>
      <c r="D59" s="43"/>
      <c r="E59" s="43"/>
      <c r="F59" s="43">
        <v>3972.8606689101657</v>
      </c>
      <c r="G59" s="43">
        <v>52445.985759945128</v>
      </c>
      <c r="H59" s="43">
        <v>55794.51953176783</v>
      </c>
      <c r="I59" s="43">
        <v>1350</v>
      </c>
      <c r="J59" s="43">
        <v>650</v>
      </c>
      <c r="K59" s="43"/>
      <c r="L59" s="43"/>
      <c r="M59" s="43">
        <v>16235.324054993576</v>
      </c>
      <c r="N59" s="43">
        <v>0</v>
      </c>
      <c r="O59" s="43">
        <v>130448.69001561668</v>
      </c>
    </row>
    <row r="60" spans="1:15">
      <c r="A60" s="47">
        <v>6607</v>
      </c>
      <c r="B60" s="47" t="s">
        <v>214</v>
      </c>
      <c r="C60" s="46"/>
      <c r="D60" s="46"/>
      <c r="E60" s="46"/>
      <c r="F60" s="46">
        <v>0</v>
      </c>
      <c r="G60" s="46">
        <v>1357.0994000791432</v>
      </c>
      <c r="H60" s="46">
        <v>2010.161119963605</v>
      </c>
      <c r="I60" s="46">
        <v>1350</v>
      </c>
      <c r="J60" s="46">
        <v>260</v>
      </c>
      <c r="K60" s="46"/>
      <c r="L60" s="46"/>
      <c r="M60" s="46">
        <v>55775.642935766198</v>
      </c>
      <c r="N60" s="46">
        <v>278.048</v>
      </c>
      <c r="O60" s="46">
        <v>61030.951455808943</v>
      </c>
    </row>
    <row r="61" spans="1:15">
      <c r="A61" s="17">
        <v>6611</v>
      </c>
      <c r="B61" s="17" t="s">
        <v>215</v>
      </c>
      <c r="C61" s="43"/>
      <c r="D61" s="43"/>
      <c r="E61" s="43"/>
      <c r="F61" s="43">
        <v>0</v>
      </c>
      <c r="G61" s="43">
        <v>5725.7006845335591</v>
      </c>
      <c r="H61" s="43">
        <v>0</v>
      </c>
      <c r="I61" s="43">
        <v>0</v>
      </c>
      <c r="J61" s="43">
        <v>0</v>
      </c>
      <c r="K61" s="43"/>
      <c r="L61" s="43"/>
      <c r="M61" s="43">
        <v>2795.6473570926187</v>
      </c>
      <c r="N61" s="43">
        <v>0</v>
      </c>
      <c r="O61" s="43">
        <v>8521.3480416261773</v>
      </c>
    </row>
    <row r="62" spans="1:15">
      <c r="A62" s="47">
        <v>6612</v>
      </c>
      <c r="B62" s="47" t="s">
        <v>216</v>
      </c>
      <c r="C62" s="46"/>
      <c r="D62" s="46"/>
      <c r="E62" s="46"/>
      <c r="F62" s="46">
        <v>0</v>
      </c>
      <c r="G62" s="46">
        <v>139582.23227437356</v>
      </c>
      <c r="H62" s="46">
        <v>91266.792970363691</v>
      </c>
      <c r="I62" s="46">
        <v>1350</v>
      </c>
      <c r="J62" s="46">
        <v>260</v>
      </c>
      <c r="K62" s="46"/>
      <c r="L62" s="46"/>
      <c r="M62" s="46">
        <v>70703.08936655712</v>
      </c>
      <c r="N62" s="46">
        <v>0</v>
      </c>
      <c r="O62" s="46">
        <v>303162.11461129441</v>
      </c>
    </row>
    <row r="63" spans="1:15">
      <c r="A63" s="17">
        <v>6706</v>
      </c>
      <c r="B63" s="17" t="s">
        <v>217</v>
      </c>
      <c r="C63" s="43"/>
      <c r="D63" s="43"/>
      <c r="E63" s="43"/>
      <c r="F63" s="43">
        <v>6899.1395829778894</v>
      </c>
      <c r="G63" s="43">
        <v>9643.7906188534962</v>
      </c>
      <c r="H63" s="43">
        <v>30362.71610423287</v>
      </c>
      <c r="I63" s="43">
        <v>0</v>
      </c>
      <c r="J63" s="43">
        <v>0</v>
      </c>
      <c r="K63" s="43"/>
      <c r="L63" s="43"/>
      <c r="M63" s="43">
        <v>4037.2377905754288</v>
      </c>
      <c r="N63" s="43">
        <v>0</v>
      </c>
      <c r="O63" s="43">
        <v>50942.884096639682</v>
      </c>
    </row>
    <row r="64" spans="1:15">
      <c r="A64" s="47">
        <v>6709</v>
      </c>
      <c r="B64" s="47" t="s">
        <v>218</v>
      </c>
      <c r="C64" s="46"/>
      <c r="D64" s="46"/>
      <c r="E64" s="46"/>
      <c r="F64" s="46">
        <v>0</v>
      </c>
      <c r="G64" s="46">
        <v>132648.42689366866</v>
      </c>
      <c r="H64" s="46">
        <v>45972.418586274027</v>
      </c>
      <c r="I64" s="46">
        <v>5400</v>
      </c>
      <c r="J64" s="46">
        <v>1560</v>
      </c>
      <c r="K64" s="46"/>
      <c r="L64" s="46"/>
      <c r="M64" s="46">
        <v>44406.86875355299</v>
      </c>
      <c r="N64" s="46">
        <v>0</v>
      </c>
      <c r="O64" s="46">
        <v>229987.71423349564</v>
      </c>
    </row>
    <row r="65" spans="1:15">
      <c r="A65" s="17">
        <v>7000</v>
      </c>
      <c r="B65" s="17" t="s">
        <v>219</v>
      </c>
      <c r="C65" s="43"/>
      <c r="D65" s="43"/>
      <c r="E65" s="43"/>
      <c r="F65" s="43">
        <v>0</v>
      </c>
      <c r="G65" s="43">
        <v>59495.639417413266</v>
      </c>
      <c r="H65" s="43">
        <v>37823.002953563853</v>
      </c>
      <c r="I65" s="43">
        <v>2700</v>
      </c>
      <c r="J65" s="43">
        <v>1430</v>
      </c>
      <c r="K65" s="43"/>
      <c r="L65" s="43"/>
      <c r="M65" s="43">
        <v>67549.549948818196</v>
      </c>
      <c r="N65" s="43">
        <v>182.57599999999999</v>
      </c>
      <c r="O65" s="43">
        <v>169180.76831979532</v>
      </c>
    </row>
    <row r="66" spans="1:15">
      <c r="A66" s="47">
        <v>7300</v>
      </c>
      <c r="B66" s="47" t="s">
        <v>220</v>
      </c>
      <c r="C66" s="46">
        <v>235089.78599999999</v>
      </c>
      <c r="D66" s="46"/>
      <c r="E66" s="46"/>
      <c r="F66" s="46">
        <v>0</v>
      </c>
      <c r="G66" s="46">
        <v>232963.13559374362</v>
      </c>
      <c r="H66" s="46">
        <v>388988.88230715622</v>
      </c>
      <c r="I66" s="46">
        <v>28150</v>
      </c>
      <c r="J66" s="46">
        <v>15470</v>
      </c>
      <c r="K66" s="46"/>
      <c r="L66" s="46"/>
      <c r="M66" s="46">
        <v>259161.47722116171</v>
      </c>
      <c r="N66" s="46">
        <v>1730.9893578517219</v>
      </c>
      <c r="O66" s="46">
        <v>1161554.2704799136</v>
      </c>
    </row>
    <row r="67" spans="1:15">
      <c r="A67" s="17">
        <v>7502</v>
      </c>
      <c r="B67" s="17" t="s">
        <v>221</v>
      </c>
      <c r="C67" s="43"/>
      <c r="D67" s="43"/>
      <c r="E67" s="43"/>
      <c r="F67" s="43">
        <v>0</v>
      </c>
      <c r="G67" s="43">
        <v>106106.74524336995</v>
      </c>
      <c r="H67" s="43">
        <v>54148.317603917829</v>
      </c>
      <c r="I67" s="43">
        <v>1350</v>
      </c>
      <c r="J67" s="43">
        <v>520</v>
      </c>
      <c r="K67" s="43"/>
      <c r="L67" s="43"/>
      <c r="M67" s="43">
        <v>50467.880914180299</v>
      </c>
      <c r="N67" s="43">
        <v>0</v>
      </c>
      <c r="O67" s="43">
        <v>212592.94376146808</v>
      </c>
    </row>
    <row r="68" spans="1:15">
      <c r="A68" s="47">
        <v>7505</v>
      </c>
      <c r="B68" s="47" t="s">
        <v>222</v>
      </c>
      <c r="C68" s="46"/>
      <c r="D68" s="46"/>
      <c r="E68" s="46"/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/>
      <c r="L68" s="46"/>
      <c r="M68" s="46">
        <v>0</v>
      </c>
      <c r="N68" s="46">
        <v>0</v>
      </c>
      <c r="O68" s="46">
        <v>0</v>
      </c>
    </row>
    <row r="69" spans="1:15">
      <c r="A69" s="17">
        <v>7509</v>
      </c>
      <c r="B69" s="17" t="s">
        <v>223</v>
      </c>
      <c r="C69" s="43"/>
      <c r="D69" s="43"/>
      <c r="E69" s="43"/>
      <c r="F69" s="43">
        <v>897.2757791596307</v>
      </c>
      <c r="G69" s="43">
        <v>47548.998138045237</v>
      </c>
      <c r="H69" s="43">
        <v>-7290.8951316007515</v>
      </c>
      <c r="I69" s="43">
        <v>0</v>
      </c>
      <c r="J69" s="43">
        <v>0</v>
      </c>
      <c r="K69" s="43"/>
      <c r="L69" s="43"/>
      <c r="M69" s="43">
        <v>9644.5566676628605</v>
      </c>
      <c r="N69" s="43">
        <v>0</v>
      </c>
      <c r="O69" s="43">
        <v>50799.935453266968</v>
      </c>
    </row>
    <row r="70" spans="1:15">
      <c r="A70" s="47">
        <v>7613</v>
      </c>
      <c r="B70" s="47" t="s">
        <v>224</v>
      </c>
      <c r="C70" s="46">
        <v>3500</v>
      </c>
      <c r="D70" s="46"/>
      <c r="E70" s="46"/>
      <c r="F70" s="46">
        <v>0</v>
      </c>
      <c r="G70" s="46">
        <v>30617.801375672068</v>
      </c>
      <c r="H70" s="46">
        <v>15390.037814521143</v>
      </c>
      <c r="I70" s="46">
        <v>1350</v>
      </c>
      <c r="J70" s="46">
        <v>260</v>
      </c>
      <c r="K70" s="46"/>
      <c r="L70" s="46"/>
      <c r="M70" s="46">
        <v>20080.162317596729</v>
      </c>
      <c r="N70" s="46">
        <v>0</v>
      </c>
      <c r="O70" s="46">
        <v>71198.001507789944</v>
      </c>
    </row>
    <row r="71" spans="1:15">
      <c r="A71" s="17">
        <v>7617</v>
      </c>
      <c r="B71" s="17" t="s">
        <v>225</v>
      </c>
      <c r="C71" s="43">
        <v>1071.0640000000001</v>
      </c>
      <c r="D71" s="43"/>
      <c r="E71" s="43"/>
      <c r="F71" s="43">
        <v>7621.7811057872923</v>
      </c>
      <c r="G71" s="43">
        <v>108673.3091990432</v>
      </c>
      <c r="H71" s="43">
        <v>64776.591970405767</v>
      </c>
      <c r="I71" s="43">
        <v>4050</v>
      </c>
      <c r="J71" s="43">
        <v>1430</v>
      </c>
      <c r="K71" s="43"/>
      <c r="L71" s="43"/>
      <c r="M71" s="43">
        <v>35622.871449715152</v>
      </c>
      <c r="N71" s="43">
        <v>0</v>
      </c>
      <c r="O71" s="43">
        <v>223245.61772495139</v>
      </c>
    </row>
    <row r="72" spans="1:15">
      <c r="A72" s="47">
        <v>7620</v>
      </c>
      <c r="B72" s="47" t="s">
        <v>226</v>
      </c>
      <c r="C72" s="46">
        <v>2925.3829999999998</v>
      </c>
      <c r="D72" s="46"/>
      <c r="E72" s="46">
        <v>10000</v>
      </c>
      <c r="F72" s="46">
        <v>0</v>
      </c>
      <c r="G72" s="46">
        <v>491852.83231995296</v>
      </c>
      <c r="H72" s="46">
        <v>299379.60045316169</v>
      </c>
      <c r="I72" s="46">
        <v>18900</v>
      </c>
      <c r="J72" s="46">
        <v>5980</v>
      </c>
      <c r="K72" s="46"/>
      <c r="L72" s="46"/>
      <c r="M72" s="46">
        <v>157889.15992869806</v>
      </c>
      <c r="N72" s="46">
        <v>11538.446372528448</v>
      </c>
      <c r="O72" s="46">
        <v>998465.42207434122</v>
      </c>
    </row>
    <row r="73" spans="1:15">
      <c r="A73" s="17">
        <v>7708</v>
      </c>
      <c r="B73" s="17" t="s">
        <v>227</v>
      </c>
      <c r="C73" s="43">
        <v>11347.093000000001</v>
      </c>
      <c r="D73" s="43"/>
      <c r="E73" s="43"/>
      <c r="F73" s="43">
        <v>0</v>
      </c>
      <c r="G73" s="43">
        <v>312174.46894933673</v>
      </c>
      <c r="H73" s="43">
        <v>143432.02425093658</v>
      </c>
      <c r="I73" s="43">
        <v>5400</v>
      </c>
      <c r="J73" s="43">
        <v>5980</v>
      </c>
      <c r="K73" s="43"/>
      <c r="L73" s="43"/>
      <c r="M73" s="43">
        <v>128457.56152580684</v>
      </c>
      <c r="N73" s="43">
        <v>0</v>
      </c>
      <c r="O73" s="43">
        <v>606791.14772608015</v>
      </c>
    </row>
    <row r="74" spans="1:15">
      <c r="A74" s="47">
        <v>8000</v>
      </c>
      <c r="B74" s="47" t="s">
        <v>228</v>
      </c>
      <c r="C74" s="46"/>
      <c r="D74" s="46"/>
      <c r="E74" s="46"/>
      <c r="F74" s="46">
        <v>0</v>
      </c>
      <c r="G74" s="46">
        <v>325551.12195067428</v>
      </c>
      <c r="H74" s="46">
        <v>9887.4783892259456</v>
      </c>
      <c r="I74" s="46">
        <v>28250</v>
      </c>
      <c r="J74" s="46">
        <v>5980</v>
      </c>
      <c r="K74" s="46"/>
      <c r="L74" s="46"/>
      <c r="M74" s="46">
        <v>134928.35561606445</v>
      </c>
      <c r="N74" s="46">
        <v>1755.7268706892714</v>
      </c>
      <c r="O74" s="46">
        <v>506352.68282665394</v>
      </c>
    </row>
    <row r="75" spans="1:15">
      <c r="A75" s="17">
        <v>8200</v>
      </c>
      <c r="B75" s="17" t="s">
        <v>229</v>
      </c>
      <c r="C75" s="43"/>
      <c r="D75" s="43"/>
      <c r="E75" s="43"/>
      <c r="F75" s="43">
        <v>160696.34232482399</v>
      </c>
      <c r="G75" s="43">
        <v>252242.75299464399</v>
      </c>
      <c r="H75" s="43">
        <v>448223.2148306634</v>
      </c>
      <c r="I75" s="43">
        <v>57750</v>
      </c>
      <c r="J75" s="43">
        <v>10530</v>
      </c>
      <c r="K75" s="43"/>
      <c r="L75" s="43"/>
      <c r="M75" s="43">
        <v>156617.56578237336</v>
      </c>
      <c r="N75" s="43">
        <v>13846.519057605672</v>
      </c>
      <c r="O75" s="43">
        <v>1099906.3949901103</v>
      </c>
    </row>
    <row r="76" spans="1:15">
      <c r="A76" s="47">
        <v>8508</v>
      </c>
      <c r="B76" s="47" t="s">
        <v>230</v>
      </c>
      <c r="C76" s="46"/>
      <c r="D76" s="46"/>
      <c r="E76" s="46"/>
      <c r="F76" s="46">
        <v>0</v>
      </c>
      <c r="G76" s="46">
        <v>45361.326182806253</v>
      </c>
      <c r="H76" s="46">
        <v>7439.2390817050446</v>
      </c>
      <c r="I76" s="46">
        <v>2700</v>
      </c>
      <c r="J76" s="46">
        <v>780</v>
      </c>
      <c r="K76" s="46"/>
      <c r="L76" s="46"/>
      <c r="M76" s="46">
        <v>44365.531643274109</v>
      </c>
      <c r="N76" s="46">
        <v>0</v>
      </c>
      <c r="O76" s="46">
        <v>100646.09690778541</v>
      </c>
    </row>
    <row r="77" spans="1:15">
      <c r="A77" s="17">
        <v>8509</v>
      </c>
      <c r="B77" s="17" t="s">
        <v>231</v>
      </c>
      <c r="C77" s="43"/>
      <c r="D77" s="43"/>
      <c r="E77" s="43"/>
      <c r="F77" s="43">
        <v>0</v>
      </c>
      <c r="G77" s="43">
        <v>68077.807793642452</v>
      </c>
      <c r="H77" s="43">
        <v>27799.984777916085</v>
      </c>
      <c r="I77" s="43">
        <v>0</v>
      </c>
      <c r="J77" s="43">
        <v>0</v>
      </c>
      <c r="K77" s="43"/>
      <c r="L77" s="43"/>
      <c r="M77" s="43">
        <v>45310.285799758574</v>
      </c>
      <c r="N77" s="43">
        <v>154.69983946293053</v>
      </c>
      <c r="O77" s="43">
        <v>141342.77821078006</v>
      </c>
    </row>
    <row r="78" spans="1:15">
      <c r="A78" s="47">
        <v>8610</v>
      </c>
      <c r="B78" s="47" t="s">
        <v>232</v>
      </c>
      <c r="C78" s="46"/>
      <c r="D78" s="46"/>
      <c r="E78" s="46"/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/>
      <c r="L78" s="46"/>
      <c r="M78" s="46">
        <v>0</v>
      </c>
      <c r="N78" s="46">
        <v>0</v>
      </c>
      <c r="O78" s="46">
        <v>0</v>
      </c>
    </row>
    <row r="79" spans="1:15">
      <c r="A79" s="17">
        <v>8613</v>
      </c>
      <c r="B79" s="17" t="s">
        <v>233</v>
      </c>
      <c r="C79" s="43"/>
      <c r="D79" s="43"/>
      <c r="E79" s="43"/>
      <c r="F79" s="43">
        <v>0</v>
      </c>
      <c r="G79" s="43">
        <v>240504.14305568629</v>
      </c>
      <c r="H79" s="43">
        <v>94650.457428853173</v>
      </c>
      <c r="I79" s="43">
        <v>10700</v>
      </c>
      <c r="J79" s="43">
        <v>2730</v>
      </c>
      <c r="K79" s="43"/>
      <c r="L79" s="43"/>
      <c r="M79" s="43">
        <v>83888.565670243916</v>
      </c>
      <c r="N79" s="43">
        <v>571.77083946293055</v>
      </c>
      <c r="O79" s="43">
        <v>433044.93699424632</v>
      </c>
    </row>
    <row r="80" spans="1:15">
      <c r="A80" s="47">
        <v>8614</v>
      </c>
      <c r="B80" s="47" t="s">
        <v>234</v>
      </c>
      <c r="C80" s="46"/>
      <c r="D80" s="46"/>
      <c r="E80" s="46"/>
      <c r="F80" s="46">
        <v>0</v>
      </c>
      <c r="G80" s="46">
        <v>140182.19368304024</v>
      </c>
      <c r="H80" s="46">
        <v>83106.086126174341</v>
      </c>
      <c r="I80" s="46">
        <v>5400</v>
      </c>
      <c r="J80" s="46">
        <v>3250</v>
      </c>
      <c r="K80" s="46"/>
      <c r="L80" s="46"/>
      <c r="M80" s="46">
        <v>90476.602734492291</v>
      </c>
      <c r="N80" s="46">
        <v>0</v>
      </c>
      <c r="O80" s="46">
        <v>322414.88254370692</v>
      </c>
    </row>
    <row r="81" spans="1:15">
      <c r="A81" s="17">
        <v>8710</v>
      </c>
      <c r="B81" s="17" t="s">
        <v>235</v>
      </c>
      <c r="C81" s="43"/>
      <c r="D81" s="43"/>
      <c r="E81" s="43"/>
      <c r="F81" s="43">
        <v>0</v>
      </c>
      <c r="G81" s="43">
        <v>79512.790614021738</v>
      </c>
      <c r="H81" s="43">
        <v>33979.070992902336</v>
      </c>
      <c r="I81" s="43">
        <v>1350</v>
      </c>
      <c r="J81" s="43">
        <v>1170</v>
      </c>
      <c r="K81" s="43"/>
      <c r="L81" s="43"/>
      <c r="M81" s="43">
        <v>37658.447576779072</v>
      </c>
      <c r="N81" s="43">
        <v>0</v>
      </c>
      <c r="O81" s="43">
        <v>153670.30918370315</v>
      </c>
    </row>
    <row r="82" spans="1:15">
      <c r="A82" s="47">
        <v>8716</v>
      </c>
      <c r="B82" s="47" t="s">
        <v>236</v>
      </c>
      <c r="C82" s="46"/>
      <c r="D82" s="46"/>
      <c r="E82" s="46"/>
      <c r="F82" s="46">
        <v>46712.417430592039</v>
      </c>
      <c r="G82" s="46">
        <v>258359.85565426559</v>
      </c>
      <c r="H82" s="46">
        <v>61517.893230680886</v>
      </c>
      <c r="I82" s="46">
        <v>8000</v>
      </c>
      <c r="J82" s="46">
        <v>2080</v>
      </c>
      <c r="K82" s="46"/>
      <c r="L82" s="46"/>
      <c r="M82" s="46">
        <v>56727.763338104516</v>
      </c>
      <c r="N82" s="46">
        <v>154.69983946293053</v>
      </c>
      <c r="O82" s="46">
        <v>433552.62949310592</v>
      </c>
    </row>
    <row r="83" spans="1:15">
      <c r="A83" s="17">
        <v>8717</v>
      </c>
      <c r="B83" s="17" t="s">
        <v>237</v>
      </c>
      <c r="C83" s="43"/>
      <c r="D83" s="43"/>
      <c r="E83" s="43"/>
      <c r="F83" s="43">
        <v>0</v>
      </c>
      <c r="G83" s="43">
        <v>228794.20019904475</v>
      </c>
      <c r="H83" s="43">
        <v>109865.18965758747</v>
      </c>
      <c r="I83" s="43">
        <v>17450</v>
      </c>
      <c r="J83" s="43">
        <v>4160</v>
      </c>
      <c r="K83" s="43"/>
      <c r="L83" s="43"/>
      <c r="M83" s="43">
        <v>68317.30988513054</v>
      </c>
      <c r="N83" s="43">
        <v>0</v>
      </c>
      <c r="O83" s="43">
        <v>428586.69974176277</v>
      </c>
    </row>
    <row r="84" spans="1:15">
      <c r="A84" s="47">
        <v>8719</v>
      </c>
      <c r="B84" s="47" t="s">
        <v>238</v>
      </c>
      <c r="C84" s="46"/>
      <c r="D84" s="46"/>
      <c r="E84" s="46"/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/>
      <c r="L84" s="46"/>
      <c r="M84" s="46">
        <v>0</v>
      </c>
      <c r="N84" s="46">
        <v>0</v>
      </c>
      <c r="O84" s="46">
        <v>0</v>
      </c>
    </row>
    <row r="85" spans="1:15">
      <c r="A85" s="17">
        <v>8720</v>
      </c>
      <c r="B85" s="17" t="s">
        <v>239</v>
      </c>
      <c r="C85" s="43"/>
      <c r="D85" s="43"/>
      <c r="E85" s="43"/>
      <c r="F85" s="43">
        <v>0</v>
      </c>
      <c r="G85" s="43">
        <v>14439.356058289395</v>
      </c>
      <c r="H85" s="43">
        <v>54839.831308933433</v>
      </c>
      <c r="I85" s="43">
        <v>0</v>
      </c>
      <c r="J85" s="43">
        <v>0</v>
      </c>
      <c r="K85" s="43"/>
      <c r="L85" s="43"/>
      <c r="M85" s="43">
        <v>29053.31104746617</v>
      </c>
      <c r="N85" s="43">
        <v>0</v>
      </c>
      <c r="O85" s="43">
        <v>98332.498414689006</v>
      </c>
    </row>
    <row r="86" spans="1:15">
      <c r="A86" s="47">
        <v>8721</v>
      </c>
      <c r="B86" s="47" t="s">
        <v>240</v>
      </c>
      <c r="C86" s="46"/>
      <c r="D86" s="46"/>
      <c r="E86" s="46"/>
      <c r="F86" s="46">
        <v>0</v>
      </c>
      <c r="G86" s="46">
        <v>0</v>
      </c>
      <c r="H86" s="46">
        <v>96886.890466469529</v>
      </c>
      <c r="I86" s="46">
        <v>1575</v>
      </c>
      <c r="J86" s="46">
        <v>390</v>
      </c>
      <c r="K86" s="46"/>
      <c r="L86" s="46"/>
      <c r="M86" s="46">
        <v>71197.637252931541</v>
      </c>
      <c r="N86" s="46">
        <v>0</v>
      </c>
      <c r="O86" s="46">
        <v>170049.52771940106</v>
      </c>
    </row>
    <row r="87" spans="1:15">
      <c r="A87" s="17">
        <v>8722</v>
      </c>
      <c r="B87" s="17" t="s">
        <v>241</v>
      </c>
      <c r="C87" s="43"/>
      <c r="D87" s="43"/>
      <c r="E87" s="43"/>
      <c r="F87" s="43">
        <v>9153.5448552846519</v>
      </c>
      <c r="G87" s="43">
        <v>96916.19226463871</v>
      </c>
      <c r="H87" s="43">
        <v>90563.369860601815</v>
      </c>
      <c r="I87" s="43">
        <v>1350</v>
      </c>
      <c r="J87" s="43">
        <v>2340</v>
      </c>
      <c r="K87" s="43"/>
      <c r="L87" s="43"/>
      <c r="M87" s="43">
        <v>29354.076152030582</v>
      </c>
      <c r="N87" s="43">
        <v>0</v>
      </c>
      <c r="O87" s="43">
        <v>229677.18313255574</v>
      </c>
    </row>
    <row r="88" spans="1:15">
      <c r="A88" s="17"/>
      <c r="B88" s="90"/>
      <c r="C88" s="91">
        <v>411225.10700000002</v>
      </c>
      <c r="D88" s="91">
        <v>0</v>
      </c>
      <c r="E88" s="91">
        <v>45615.286</v>
      </c>
      <c r="F88" s="91">
        <v>1249999.9999999991</v>
      </c>
      <c r="G88" s="91">
        <v>10100000.000239499</v>
      </c>
      <c r="H88" s="91">
        <v>8921882.5830000043</v>
      </c>
      <c r="I88" s="91">
        <v>2333691.2719999999</v>
      </c>
      <c r="J88" s="91">
        <v>321230</v>
      </c>
      <c r="K88" s="91">
        <v>56404.654999999999</v>
      </c>
      <c r="L88" s="91">
        <v>19706.294999999998</v>
      </c>
      <c r="M88" s="91">
        <v>4807574.8140000021</v>
      </c>
      <c r="N88" s="91">
        <v>551798.93708581396</v>
      </c>
      <c r="O88" s="91">
        <v>28819128.949325319</v>
      </c>
    </row>
    <row r="89" spans="1:15" ht="12.6" customHeight="1">
      <c r="A89" s="17"/>
      <c r="B89" s="16" t="s">
        <v>242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 spans="1:15" ht="13.95" customHeight="1">
      <c r="A90" s="47"/>
      <c r="B90" s="47" t="s">
        <v>243</v>
      </c>
      <c r="C90" s="46"/>
      <c r="D90" s="46"/>
      <c r="E90" s="46">
        <v>23589.096000000001</v>
      </c>
      <c r="F90" s="46"/>
      <c r="G90" s="46"/>
      <c r="H90" s="46"/>
      <c r="I90" s="46"/>
      <c r="J90" s="46"/>
      <c r="K90" s="46"/>
      <c r="L90" s="46"/>
      <c r="M90" s="46"/>
      <c r="N90" s="46"/>
      <c r="O90" s="46">
        <v>23589.096000000001</v>
      </c>
    </row>
    <row r="91" spans="1:15" ht="13.95" customHeight="1">
      <c r="A91" s="17"/>
      <c r="B91" s="17" t="s">
        <v>244</v>
      </c>
      <c r="C91" s="43"/>
      <c r="D91" s="43"/>
      <c r="E91" s="43"/>
      <c r="F91" s="43"/>
      <c r="G91" s="43"/>
      <c r="H91" s="43"/>
      <c r="I91" s="43"/>
      <c r="J91" s="43"/>
      <c r="K91" s="43"/>
      <c r="L91" s="43">
        <v>14374.477999999999</v>
      </c>
      <c r="M91" s="43"/>
      <c r="N91" s="43"/>
      <c r="O91" s="43">
        <v>14374.477999999999</v>
      </c>
    </row>
    <row r="92" spans="1:15" ht="13.95" customHeight="1">
      <c r="A92" s="47"/>
      <c r="B92" s="47" t="s">
        <v>245</v>
      </c>
      <c r="C92" s="46"/>
      <c r="D92" s="46"/>
      <c r="E92" s="46"/>
      <c r="F92" s="46"/>
      <c r="G92" s="46"/>
      <c r="H92" s="46"/>
      <c r="I92" s="46"/>
      <c r="J92" s="46"/>
      <c r="K92" s="46"/>
      <c r="L92" s="46">
        <v>17360</v>
      </c>
      <c r="M92" s="46"/>
      <c r="N92" s="46"/>
      <c r="O92" s="46">
        <v>17360</v>
      </c>
    </row>
    <row r="93" spans="1:15" ht="13.95" customHeight="1">
      <c r="A93" s="17"/>
      <c r="B93" s="17" t="s">
        <v>246</v>
      </c>
      <c r="C93" s="43"/>
      <c r="D93" s="43"/>
      <c r="E93" s="43"/>
      <c r="F93" s="43"/>
      <c r="G93" s="43"/>
      <c r="H93" s="43"/>
      <c r="I93" s="43"/>
      <c r="J93" s="43"/>
      <c r="K93" s="43"/>
      <c r="L93" s="43">
        <v>5964.366</v>
      </c>
      <c r="M93" s="43"/>
      <c r="N93" s="43"/>
      <c r="O93" s="43">
        <v>5964.366</v>
      </c>
    </row>
    <row r="94" spans="1:15" ht="13.95" customHeight="1">
      <c r="A94" s="47"/>
      <c r="B94" s="47" t="s">
        <v>247</v>
      </c>
      <c r="C94" s="46"/>
      <c r="D94" s="46"/>
      <c r="E94" s="46">
        <v>1300</v>
      </c>
      <c r="F94" s="46"/>
      <c r="G94" s="46"/>
      <c r="H94" s="46"/>
      <c r="I94" s="46"/>
      <c r="J94" s="46"/>
      <c r="K94" s="46"/>
      <c r="L94" s="46"/>
      <c r="M94" s="46"/>
      <c r="N94" s="46"/>
      <c r="O94" s="46">
        <v>1300</v>
      </c>
    </row>
    <row r="95" spans="1:15" ht="13.95" customHeight="1">
      <c r="A95" s="17"/>
      <c r="B95" s="17" t="s">
        <v>248</v>
      </c>
      <c r="C95" s="43"/>
      <c r="D95" s="43"/>
      <c r="E95" s="43">
        <v>1100</v>
      </c>
      <c r="F95" s="43"/>
      <c r="G95" s="43"/>
      <c r="H95" s="43"/>
      <c r="I95" s="43"/>
      <c r="J95" s="43"/>
      <c r="K95" s="43"/>
      <c r="L95" s="43"/>
      <c r="M95" s="43"/>
      <c r="N95" s="43"/>
      <c r="O95" s="43">
        <v>1100</v>
      </c>
    </row>
    <row r="96" spans="1:15" ht="13.95" customHeight="1">
      <c r="A96" s="47"/>
      <c r="B96" s="47" t="s">
        <v>249</v>
      </c>
      <c r="C96" s="46"/>
      <c r="D96" s="46"/>
      <c r="E96" s="46">
        <v>7489.3419999999996</v>
      </c>
      <c r="F96" s="46"/>
      <c r="G96" s="46"/>
      <c r="H96" s="46"/>
      <c r="I96" s="46"/>
      <c r="J96" s="46"/>
      <c r="K96" s="46"/>
      <c r="L96" s="46"/>
      <c r="M96" s="46"/>
      <c r="N96" s="46"/>
      <c r="O96" s="46">
        <v>7489.3419999999996</v>
      </c>
    </row>
    <row r="97" spans="1:15" ht="13.95" customHeight="1">
      <c r="A97" s="17"/>
      <c r="B97" s="17" t="s">
        <v>250</v>
      </c>
      <c r="C97" s="43"/>
      <c r="D97" s="43"/>
      <c r="E97" s="43">
        <v>20000</v>
      </c>
      <c r="F97" s="43"/>
      <c r="G97" s="43"/>
      <c r="H97" s="43"/>
      <c r="I97" s="43"/>
      <c r="J97" s="43"/>
      <c r="K97" s="43"/>
      <c r="L97" s="43"/>
      <c r="M97" s="43"/>
      <c r="N97" s="43"/>
      <c r="O97" s="43">
        <v>20000</v>
      </c>
    </row>
    <row r="98" spans="1:15" ht="13.95" customHeight="1">
      <c r="A98" s="47"/>
      <c r="B98" s="47" t="s">
        <v>251</v>
      </c>
      <c r="C98" s="46"/>
      <c r="D98" s="46"/>
      <c r="E98" s="46">
        <v>2721.6239999999998</v>
      </c>
      <c r="F98" s="46"/>
      <c r="G98" s="46"/>
      <c r="H98" s="46"/>
      <c r="I98" s="46"/>
      <c r="J98" s="46"/>
      <c r="K98" s="46"/>
      <c r="L98" s="46"/>
      <c r="M98" s="46"/>
      <c r="N98" s="46"/>
      <c r="O98" s="46">
        <v>2721.6239999999998</v>
      </c>
    </row>
    <row r="99" spans="1:15" ht="13.95" customHeight="1">
      <c r="A99" s="17"/>
      <c r="B99" s="17" t="s">
        <v>252</v>
      </c>
      <c r="C99" s="43"/>
      <c r="D99" s="43"/>
      <c r="E99" s="43">
        <v>3311.002</v>
      </c>
      <c r="F99" s="43"/>
      <c r="G99" s="43"/>
      <c r="H99" s="43"/>
      <c r="I99" s="43"/>
      <c r="J99" s="43"/>
      <c r="K99" s="43"/>
      <c r="L99" s="43"/>
      <c r="M99" s="43"/>
      <c r="N99" s="43"/>
      <c r="O99" s="43">
        <v>3311.002</v>
      </c>
    </row>
    <row r="100" spans="1:15" ht="13.95" customHeight="1">
      <c r="A100" s="47"/>
      <c r="B100" s="47" t="s">
        <v>253</v>
      </c>
      <c r="C100" s="46"/>
      <c r="D100" s="46"/>
      <c r="E100" s="46">
        <v>4417.9610000000002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v>4417.9610000000002</v>
      </c>
    </row>
    <row r="101" spans="1:15" ht="13.95" customHeight="1">
      <c r="A101" s="17"/>
      <c r="B101" s="17" t="s">
        <v>254</v>
      </c>
      <c r="C101" s="43"/>
      <c r="D101" s="43"/>
      <c r="E101" s="43">
        <v>5298.6689999999999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v>5298.6689999999999</v>
      </c>
    </row>
    <row r="102" spans="1:15" ht="13.95" customHeight="1">
      <c r="A102" s="47"/>
      <c r="B102" s="47" t="s">
        <v>255</v>
      </c>
      <c r="C102" s="46"/>
      <c r="D102" s="46"/>
      <c r="E102" s="46">
        <v>5386.0460000000003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>
        <v>5386.0460000000003</v>
      </c>
    </row>
    <row r="103" spans="1:15" ht="13.95" customHeight="1">
      <c r="A103" s="17"/>
      <c r="B103" s="17" t="s">
        <v>256</v>
      </c>
      <c r="C103" s="43"/>
      <c r="D103" s="43"/>
      <c r="E103" s="43">
        <v>5820.7889999999998</v>
      </c>
      <c r="F103" s="43"/>
      <c r="G103" s="43"/>
      <c r="H103" s="43"/>
      <c r="I103" s="43"/>
      <c r="J103" s="43"/>
      <c r="K103" s="43"/>
      <c r="L103" s="43"/>
      <c r="M103" s="43"/>
      <c r="N103" s="43"/>
      <c r="O103" s="43">
        <v>5820.7889999999998</v>
      </c>
    </row>
    <row r="104" spans="1:15" ht="13.95" customHeight="1">
      <c r="A104" s="47"/>
      <c r="B104" s="47" t="s">
        <v>257</v>
      </c>
      <c r="C104" s="46"/>
      <c r="D104" s="46"/>
      <c r="E104" s="46">
        <v>5151.2529999999997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>
        <v>5151.2529999999997</v>
      </c>
    </row>
    <row r="105" spans="1:15" ht="13.95" customHeight="1">
      <c r="A105" s="17"/>
      <c r="B105" s="17" t="s">
        <v>258</v>
      </c>
      <c r="C105" s="43"/>
      <c r="D105" s="43"/>
      <c r="E105" s="43">
        <v>5892.6559999999999</v>
      </c>
      <c r="F105" s="43"/>
      <c r="G105" s="43"/>
      <c r="H105" s="43"/>
      <c r="I105" s="43"/>
      <c r="J105" s="43"/>
      <c r="K105" s="43"/>
      <c r="L105" s="43"/>
      <c r="M105" s="43"/>
      <c r="N105" s="43"/>
      <c r="O105" s="43">
        <v>5892.6559999999999</v>
      </c>
    </row>
    <row r="106" spans="1:15" ht="13.95" customHeight="1">
      <c r="A106" s="47"/>
      <c r="B106" s="47" t="s">
        <v>259</v>
      </c>
      <c r="C106" s="46"/>
      <c r="D106" s="46"/>
      <c r="E106" s="46"/>
      <c r="F106" s="46"/>
      <c r="G106" s="46"/>
      <c r="H106" s="46">
        <v>-95219.967000000004</v>
      </c>
      <c r="I106" s="46"/>
      <c r="J106" s="46"/>
      <c r="K106" s="46"/>
      <c r="L106" s="46"/>
      <c r="M106" s="46">
        <v>-62847</v>
      </c>
      <c r="N106" s="46"/>
      <c r="O106" s="46">
        <v>-158066.967</v>
      </c>
    </row>
    <row r="107" spans="1:15" ht="13.95" customHeight="1">
      <c r="A107" s="17"/>
      <c r="B107" s="17" t="s">
        <v>260</v>
      </c>
      <c r="C107" s="43"/>
      <c r="D107" s="43"/>
      <c r="E107" s="43"/>
      <c r="F107" s="43"/>
      <c r="G107" s="43"/>
      <c r="H107" s="43">
        <v>99268.354000000007</v>
      </c>
      <c r="I107" s="43"/>
      <c r="J107" s="43"/>
      <c r="K107" s="43"/>
      <c r="L107" s="43"/>
      <c r="M107" s="43">
        <v>-29715.345000000001</v>
      </c>
      <c r="N107" s="43">
        <v>-6498.9380000000001</v>
      </c>
      <c r="O107" s="43">
        <v>63054.071000000004</v>
      </c>
    </row>
    <row r="108" spans="1:15" ht="15" thickBot="1">
      <c r="A108" s="17"/>
      <c r="B108" s="92" t="s">
        <v>261</v>
      </c>
      <c r="C108" s="93">
        <v>411225.10700000002</v>
      </c>
      <c r="D108" s="93">
        <v>0</v>
      </c>
      <c r="E108" s="93">
        <v>137093.72399999999</v>
      </c>
      <c r="F108" s="93">
        <v>1249999.9999999991</v>
      </c>
      <c r="G108" s="93">
        <v>10100000.000239495</v>
      </c>
      <c r="H108" s="93">
        <v>8925930.9700000063</v>
      </c>
      <c r="I108" s="93">
        <v>2333691.2719999999</v>
      </c>
      <c r="J108" s="93">
        <v>321230</v>
      </c>
      <c r="K108" s="93">
        <v>56404.654999999999</v>
      </c>
      <c r="L108" s="93">
        <v>57405.139000000003</v>
      </c>
      <c r="M108" s="93">
        <v>4715012.4689999996</v>
      </c>
      <c r="N108" s="93">
        <v>545299.99908581434</v>
      </c>
      <c r="O108" s="93">
        <v>28853293.335325312</v>
      </c>
    </row>
    <row r="109" spans="1:15" ht="15" thickTop="1"/>
  </sheetData>
  <mergeCells count="2">
    <mergeCell ref="C4:G4"/>
    <mergeCell ref="H4:L4"/>
  </mergeCells>
  <hyperlinks>
    <hyperlink ref="B1" location="Efnisyfirlit!A1" display="Efnisyfirlit" xr:uid="{8164F0EA-07FD-40E9-83BC-DF0E5C45765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8B14-AE33-4727-BAD6-1A0900D846BD}">
  <dimension ref="A1:K44"/>
  <sheetViews>
    <sheetView workbookViewId="0"/>
  </sheetViews>
  <sheetFormatPr defaultRowHeight="14.4"/>
  <cols>
    <col min="1" max="1" width="28.33203125" customWidth="1"/>
    <col min="2" max="2" width="14.33203125" customWidth="1"/>
    <col min="3" max="3" width="14.6640625" customWidth="1"/>
    <col min="4" max="4" width="15.33203125" customWidth="1"/>
    <col min="5" max="5" width="15.109375" customWidth="1"/>
    <col min="6" max="6" width="12.88671875" customWidth="1"/>
    <col min="7" max="7" width="14.33203125" customWidth="1"/>
    <col min="8" max="8" width="12.33203125" customWidth="1"/>
    <col min="9" max="9" width="12.88671875" customWidth="1"/>
  </cols>
  <sheetData>
    <row r="1" spans="1:11">
      <c r="A1" s="298" t="s">
        <v>1290</v>
      </c>
    </row>
    <row r="2" spans="1:11" ht="15.6">
      <c r="A2" s="79" t="s">
        <v>262</v>
      </c>
      <c r="B2" s="94"/>
      <c r="C2" s="94"/>
      <c r="D2" s="94"/>
      <c r="E2" s="94"/>
      <c r="F2" s="94"/>
      <c r="G2" s="94"/>
      <c r="I2" s="17"/>
      <c r="J2" s="17"/>
      <c r="K2" s="17"/>
    </row>
    <row r="3" spans="1:11">
      <c r="A3" s="94"/>
      <c r="B3" s="94"/>
      <c r="C3" s="94"/>
      <c r="D3" s="94"/>
      <c r="E3" s="94"/>
      <c r="F3" s="94"/>
      <c r="G3" s="94"/>
      <c r="I3" s="17"/>
      <c r="J3" s="17"/>
      <c r="K3" s="17"/>
    </row>
    <row r="4" spans="1:11">
      <c r="A4" s="94"/>
      <c r="B4" s="84"/>
      <c r="C4" s="95" t="s">
        <v>263</v>
      </c>
      <c r="D4" s="84"/>
      <c r="E4" s="84" t="s">
        <v>263</v>
      </c>
      <c r="F4" s="84"/>
      <c r="G4" s="96" t="s">
        <v>263</v>
      </c>
      <c r="H4" s="84"/>
      <c r="I4" s="84"/>
      <c r="J4" s="17"/>
      <c r="K4" s="17"/>
    </row>
    <row r="5" spans="1:11">
      <c r="A5" s="94"/>
      <c r="B5" s="83" t="s">
        <v>264</v>
      </c>
      <c r="C5" s="97" t="s">
        <v>265</v>
      </c>
      <c r="D5" s="83"/>
      <c r="E5" s="83" t="s">
        <v>266</v>
      </c>
      <c r="F5" s="83"/>
      <c r="G5" s="98" t="s">
        <v>267</v>
      </c>
      <c r="H5" s="83"/>
      <c r="I5" s="83"/>
      <c r="J5" s="17"/>
      <c r="K5" s="17"/>
    </row>
    <row r="6" spans="1:11">
      <c r="A6" s="86" t="s">
        <v>77</v>
      </c>
      <c r="B6" s="87" t="s">
        <v>268</v>
      </c>
      <c r="C6" s="99" t="s">
        <v>269</v>
      </c>
      <c r="D6" s="87" t="s">
        <v>270</v>
      </c>
      <c r="E6" s="87" t="s">
        <v>271</v>
      </c>
      <c r="F6" s="87" t="s">
        <v>272</v>
      </c>
      <c r="G6" s="100" t="s">
        <v>273</v>
      </c>
      <c r="H6" s="87" t="s">
        <v>274</v>
      </c>
      <c r="I6" s="87" t="s">
        <v>165</v>
      </c>
      <c r="J6" s="17"/>
      <c r="K6" s="17"/>
    </row>
    <row r="7" spans="1:11" ht="7.9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47" t="s">
        <v>275</v>
      </c>
      <c r="B8" s="46">
        <v>5680270.4609382292</v>
      </c>
      <c r="C8" s="46">
        <v>16600</v>
      </c>
      <c r="D8" s="46">
        <v>39503.732100097033</v>
      </c>
      <c r="E8" s="46">
        <v>42718.894651208328</v>
      </c>
      <c r="F8" s="46">
        <v>103317.08</v>
      </c>
      <c r="G8" s="46">
        <v>38135.189684387122</v>
      </c>
      <c r="H8" s="46">
        <v>57156.108999999997</v>
      </c>
      <c r="I8" s="101">
        <v>5977701.4663739214</v>
      </c>
      <c r="J8" s="17"/>
      <c r="K8" s="17"/>
    </row>
    <row r="9" spans="1:11">
      <c r="A9" s="17" t="s">
        <v>168</v>
      </c>
      <c r="B9" s="43">
        <v>168634.00612852091</v>
      </c>
      <c r="C9" s="43"/>
      <c r="D9" s="43">
        <v>20019.489143200473</v>
      </c>
      <c r="E9" s="43">
        <v>704.66559829059827</v>
      </c>
      <c r="F9" s="43"/>
      <c r="G9" s="43"/>
      <c r="H9" s="43"/>
      <c r="I9" s="57">
        <v>189358.16087001195</v>
      </c>
      <c r="J9" s="17"/>
      <c r="K9" s="17"/>
    </row>
    <row r="10" spans="1:11">
      <c r="A10" s="47" t="s">
        <v>167</v>
      </c>
      <c r="B10" s="46">
        <v>718530.02334172698</v>
      </c>
      <c r="C10" s="46"/>
      <c r="D10" s="46">
        <v>16327.574197886697</v>
      </c>
      <c r="E10" s="46">
        <v>5671.6265665676037</v>
      </c>
      <c r="F10" s="46">
        <v>12457.548000000001</v>
      </c>
      <c r="G10" s="46">
        <v>5732.0379381443327</v>
      </c>
      <c r="H10" s="46"/>
      <c r="I10" s="101">
        <v>758718.81004432566</v>
      </c>
      <c r="J10" s="17"/>
      <c r="K10" s="17"/>
    </row>
    <row r="11" spans="1:11">
      <c r="A11" s="17" t="s">
        <v>276</v>
      </c>
      <c r="B11" s="43">
        <v>424279.51267917029</v>
      </c>
      <c r="C11" s="43"/>
      <c r="D11" s="43">
        <v>25841.275681588788</v>
      </c>
      <c r="E11" s="43">
        <v>3583.407411247033</v>
      </c>
      <c r="F11" s="43">
        <v>30619.731250000001</v>
      </c>
      <c r="G11" s="43">
        <v>2836.5517387466903</v>
      </c>
      <c r="H11" s="43"/>
      <c r="I11" s="57">
        <v>487160.47876075277</v>
      </c>
      <c r="J11" s="17"/>
      <c r="K11" s="17"/>
    </row>
    <row r="12" spans="1:11">
      <c r="A12" s="47" t="s">
        <v>170</v>
      </c>
      <c r="B12" s="46">
        <v>1435085.4878496032</v>
      </c>
      <c r="C12" s="46"/>
      <c r="D12" s="46">
        <v>8913.857064542095</v>
      </c>
      <c r="E12" s="46">
        <v>10438.892937775014</v>
      </c>
      <c r="F12" s="46">
        <v>36836.699500000002</v>
      </c>
      <c r="G12" s="46">
        <v>21075.289161289566</v>
      </c>
      <c r="H12" s="46"/>
      <c r="I12" s="101">
        <v>1512350.2265132095</v>
      </c>
      <c r="J12" s="17"/>
      <c r="K12" s="17"/>
    </row>
    <row r="13" spans="1:11">
      <c r="A13" s="17" t="s">
        <v>277</v>
      </c>
      <c r="B13" s="43">
        <v>943860.11579426436</v>
      </c>
      <c r="C13" s="43"/>
      <c r="D13" s="43">
        <v>9222.8528418812748</v>
      </c>
      <c r="E13" s="43">
        <v>3920.1893559794498</v>
      </c>
      <c r="F13" s="43">
        <v>24546.206999999999</v>
      </c>
      <c r="G13" s="43">
        <v>3555.4827627741288</v>
      </c>
      <c r="H13" s="43">
        <v>16825</v>
      </c>
      <c r="I13" s="57">
        <v>1001929.8477548992</v>
      </c>
      <c r="J13" s="17"/>
      <c r="K13" s="17"/>
    </row>
    <row r="14" spans="1:11">
      <c r="A14" s="47" t="s">
        <v>173</v>
      </c>
      <c r="B14" s="46">
        <v>713371.05784112634</v>
      </c>
      <c r="C14" s="46"/>
      <c r="D14" s="46">
        <v>14475.597</v>
      </c>
      <c r="E14" s="46">
        <v>4356.0722550510291</v>
      </c>
      <c r="F14" s="46"/>
      <c r="G14" s="46">
        <v>382.8410181818175</v>
      </c>
      <c r="H14" s="46">
        <v>27814.147000000001</v>
      </c>
      <c r="I14" s="101">
        <v>760399.71511435916</v>
      </c>
      <c r="J14" s="17"/>
      <c r="K14" s="17"/>
    </row>
    <row r="15" spans="1:11">
      <c r="A15" s="17" t="s">
        <v>174</v>
      </c>
      <c r="B15" s="43">
        <v>70138.586633109429</v>
      </c>
      <c r="C15" s="43"/>
      <c r="D15" s="43">
        <v>73.406000000000006</v>
      </c>
      <c r="E15" s="43"/>
      <c r="F15" s="43"/>
      <c r="G15" s="43"/>
      <c r="H15" s="43"/>
      <c r="I15" s="57">
        <v>70211.992633109432</v>
      </c>
      <c r="J15" s="17"/>
      <c r="K15" s="17"/>
    </row>
    <row r="16" spans="1:11">
      <c r="A16" s="47" t="s">
        <v>175</v>
      </c>
      <c r="B16" s="46">
        <v>120452.66426426248</v>
      </c>
      <c r="C16" s="46"/>
      <c r="D16" s="46">
        <v>8474.15</v>
      </c>
      <c r="E16" s="46"/>
      <c r="F16" s="46"/>
      <c r="G16" s="46"/>
      <c r="H16" s="46"/>
      <c r="I16" s="101">
        <v>128926.81426426249</v>
      </c>
      <c r="J16" s="17"/>
      <c r="K16" s="17"/>
    </row>
    <row r="17" spans="1:11">
      <c r="A17" s="17" t="s">
        <v>278</v>
      </c>
      <c r="B17" s="43">
        <v>781716.18014243338</v>
      </c>
      <c r="C17" s="43">
        <v>3152.12</v>
      </c>
      <c r="D17" s="43">
        <v>79460.372650857404</v>
      </c>
      <c r="E17" s="43">
        <v>3585.7023060796641</v>
      </c>
      <c r="F17" s="43">
        <v>13778.424000000001</v>
      </c>
      <c r="G17" s="43">
        <v>1102.1199360000003</v>
      </c>
      <c r="H17" s="43">
        <v>7075</v>
      </c>
      <c r="I17" s="57">
        <v>889869.91903537046</v>
      </c>
      <c r="J17" s="17"/>
      <c r="K17" s="17"/>
    </row>
    <row r="18" spans="1:11">
      <c r="A18" s="47" t="s">
        <v>279</v>
      </c>
      <c r="B18" s="46">
        <v>436996.31366711494</v>
      </c>
      <c r="C18" s="46">
        <v>23.931999999999999</v>
      </c>
      <c r="D18" s="46">
        <v>8294.1212579319308</v>
      </c>
      <c r="E18" s="46">
        <v>1313.3273435160229</v>
      </c>
      <c r="F18" s="46">
        <v>18028.427500000002</v>
      </c>
      <c r="G18" s="46"/>
      <c r="H18" s="46">
        <v>16302.005999999999</v>
      </c>
      <c r="I18" s="101">
        <v>480958.12776856293</v>
      </c>
      <c r="J18" s="17"/>
      <c r="K18" s="17"/>
    </row>
    <row r="19" spans="1:11">
      <c r="A19" s="17" t="s">
        <v>197</v>
      </c>
      <c r="B19" s="43">
        <v>441971.46384019544</v>
      </c>
      <c r="C19" s="43"/>
      <c r="D19" s="43">
        <v>4221.6280048954077</v>
      </c>
      <c r="E19" s="43">
        <v>3008.5461014352522</v>
      </c>
      <c r="F19" s="43"/>
      <c r="G19" s="43">
        <v>6097.2466941176435</v>
      </c>
      <c r="H19" s="43"/>
      <c r="I19" s="57">
        <v>455298.88464064372</v>
      </c>
      <c r="J19" s="17"/>
      <c r="K19" s="17"/>
    </row>
    <row r="20" spans="1:11">
      <c r="A20" s="47" t="s">
        <v>280</v>
      </c>
      <c r="B20" s="46">
        <v>277795.72216619441</v>
      </c>
      <c r="C20" s="46"/>
      <c r="D20" s="46">
        <v>16956.747789996356</v>
      </c>
      <c r="E20" s="46">
        <v>2032.000702651646</v>
      </c>
      <c r="F20" s="46">
        <v>1111.5899999999999</v>
      </c>
      <c r="G20" s="46"/>
      <c r="H20" s="46"/>
      <c r="I20" s="101">
        <v>297896.06065884233</v>
      </c>
      <c r="J20" s="17"/>
      <c r="K20" s="17"/>
    </row>
    <row r="21" spans="1:11">
      <c r="A21" s="17" t="s">
        <v>281</v>
      </c>
      <c r="B21" s="43">
        <v>1728389.7864035217</v>
      </c>
      <c r="C21" s="43"/>
      <c r="D21" s="43"/>
      <c r="E21" s="43">
        <v>4263.3600974497203</v>
      </c>
      <c r="F21" s="43">
        <v>19479.090499999998</v>
      </c>
      <c r="G21" s="43"/>
      <c r="H21" s="43"/>
      <c r="I21" s="57">
        <v>1752132.2370009716</v>
      </c>
      <c r="J21" s="17"/>
      <c r="K21" s="17"/>
    </row>
    <row r="22" spans="1:11">
      <c r="A22" s="47" t="s">
        <v>282</v>
      </c>
      <c r="B22" s="46">
        <v>262532.07017316064</v>
      </c>
      <c r="C22" s="46"/>
      <c r="D22" s="46">
        <v>21604.649099203943</v>
      </c>
      <c r="E22" s="46">
        <v>2475.4971087612594</v>
      </c>
      <c r="F22" s="46"/>
      <c r="G22" s="46"/>
      <c r="H22" s="46"/>
      <c r="I22" s="101">
        <v>286612.21638112585</v>
      </c>
      <c r="J22" s="17"/>
      <c r="K22" s="17"/>
    </row>
    <row r="23" spans="1:11">
      <c r="A23" s="17" t="s">
        <v>283</v>
      </c>
      <c r="B23" s="43">
        <v>397434.53214268875</v>
      </c>
      <c r="C23" s="43"/>
      <c r="D23" s="43">
        <v>17718.863448338212</v>
      </c>
      <c r="E23" s="43">
        <v>294.63372267145849</v>
      </c>
      <c r="F23" s="43"/>
      <c r="G23" s="43"/>
      <c r="H23" s="43"/>
      <c r="I23" s="57">
        <v>415448.02931369841</v>
      </c>
      <c r="J23" s="17"/>
      <c r="K23" s="17"/>
    </row>
    <row r="24" spans="1:11">
      <c r="A24" s="47" t="s">
        <v>227</v>
      </c>
      <c r="B24" s="46">
        <v>146804.41933076826</v>
      </c>
      <c r="C24" s="46"/>
      <c r="D24" s="46"/>
      <c r="E24" s="46"/>
      <c r="F24" s="46"/>
      <c r="G24" s="46"/>
      <c r="H24" s="46"/>
      <c r="I24" s="101">
        <v>146804.41933076826</v>
      </c>
      <c r="J24" s="17"/>
      <c r="K24" s="17"/>
    </row>
    <row r="25" spans="1:11">
      <c r="A25" s="17" t="s">
        <v>284</v>
      </c>
      <c r="B25" s="43">
        <v>1330202.9475793939</v>
      </c>
      <c r="C25" s="43">
        <v>1750</v>
      </c>
      <c r="D25" s="43">
        <v>68010.490445777992</v>
      </c>
      <c r="E25" s="43">
        <v>887.32871714239639</v>
      </c>
      <c r="F25" s="43">
        <v>10054.59</v>
      </c>
      <c r="G25" s="43">
        <v>745.28409946126612</v>
      </c>
      <c r="H25" s="43"/>
      <c r="I25" s="57">
        <v>1411650.6408417753</v>
      </c>
      <c r="J25" s="17"/>
      <c r="K25" s="17"/>
    </row>
    <row r="26" spans="1:11">
      <c r="A26" s="102" t="s">
        <v>228</v>
      </c>
      <c r="B26" s="103">
        <v>127005.67456060293</v>
      </c>
      <c r="C26" s="103"/>
      <c r="D26" s="103">
        <v>25452.084622778297</v>
      </c>
      <c r="E26" s="103">
        <v>7245.8551241735204</v>
      </c>
      <c r="F26" s="103"/>
      <c r="G26" s="103"/>
      <c r="H26" s="103"/>
      <c r="I26" s="104">
        <v>159703.61430755476</v>
      </c>
      <c r="J26" s="17"/>
      <c r="K26" s="17"/>
    </row>
    <row r="27" spans="1:11">
      <c r="A27" s="17"/>
      <c r="B27" s="57">
        <v>16205471.025476087</v>
      </c>
      <c r="C27" s="57">
        <v>21526.052</v>
      </c>
      <c r="D27" s="57">
        <v>384570.89134897594</v>
      </c>
      <c r="E27" s="57">
        <v>96500.000000000029</v>
      </c>
      <c r="F27" s="57">
        <v>270229.38774999999</v>
      </c>
      <c r="G27" s="57">
        <v>79662.043033102585</v>
      </c>
      <c r="H27" s="57">
        <v>125172.262</v>
      </c>
      <c r="I27" s="57">
        <v>17183131.661608167</v>
      </c>
      <c r="J27" s="17"/>
      <c r="K27" s="17"/>
    </row>
    <row r="28" spans="1:11">
      <c r="A28" s="25" t="s">
        <v>285</v>
      </c>
      <c r="B28" s="43"/>
      <c r="C28" s="43"/>
      <c r="D28" s="43"/>
      <c r="E28" s="43"/>
      <c r="F28" s="43"/>
      <c r="G28" s="43"/>
      <c r="H28" s="43"/>
      <c r="I28" s="57"/>
      <c r="J28" s="17"/>
      <c r="K28" s="17"/>
    </row>
    <row r="29" spans="1:11">
      <c r="A29" s="47" t="s">
        <v>286</v>
      </c>
      <c r="B29" s="46">
        <v>57600</v>
      </c>
      <c r="C29" s="46"/>
      <c r="D29" s="46"/>
      <c r="E29" s="46"/>
      <c r="F29" s="46"/>
      <c r="G29" s="46"/>
      <c r="H29" s="46"/>
      <c r="I29" s="101">
        <v>57600</v>
      </c>
      <c r="J29" s="17"/>
      <c r="K29" s="17"/>
    </row>
    <row r="30" spans="1:11">
      <c r="A30" s="17" t="s">
        <v>287</v>
      </c>
      <c r="B30" s="43">
        <v>5656.3908279999996</v>
      </c>
      <c r="C30" s="43"/>
      <c r="D30" s="43"/>
      <c r="E30" s="43"/>
      <c r="F30" s="43"/>
      <c r="G30" s="43"/>
      <c r="H30" s="43"/>
      <c r="I30" s="57">
        <v>5656.3908279999996</v>
      </c>
      <c r="J30" s="17"/>
      <c r="K30" s="17"/>
    </row>
    <row r="31" spans="1:11" ht="8.4" customHeight="1">
      <c r="A31" s="17"/>
      <c r="B31" s="43"/>
      <c r="C31" s="43"/>
      <c r="D31" s="43"/>
      <c r="E31" s="43"/>
      <c r="F31" s="43"/>
      <c r="G31" s="43"/>
      <c r="H31" s="43"/>
      <c r="I31" s="57"/>
      <c r="J31" s="17"/>
      <c r="K31" s="17"/>
    </row>
    <row r="32" spans="1:11">
      <c r="A32" s="25" t="s">
        <v>288</v>
      </c>
      <c r="B32" s="43"/>
      <c r="C32" s="43"/>
      <c r="D32" s="43"/>
      <c r="E32" s="43"/>
      <c r="F32" s="43"/>
      <c r="G32" s="43"/>
      <c r="H32" s="43"/>
      <c r="I32" s="57"/>
      <c r="J32" s="17"/>
      <c r="K32" s="17"/>
    </row>
    <row r="33" spans="1:11">
      <c r="A33" s="47" t="s">
        <v>289</v>
      </c>
      <c r="B33" s="46"/>
      <c r="C33" s="46">
        <v>21898.756000000001</v>
      </c>
      <c r="D33" s="46"/>
      <c r="E33" s="46"/>
      <c r="F33" s="46"/>
      <c r="G33" s="46"/>
      <c r="H33" s="46"/>
      <c r="I33" s="101">
        <v>21898.756000000001</v>
      </c>
      <c r="J33" s="17"/>
      <c r="K33" s="17"/>
    </row>
    <row r="34" spans="1:11">
      <c r="A34" s="17" t="s">
        <v>290</v>
      </c>
      <c r="B34" s="43"/>
      <c r="C34" s="43">
        <v>110240</v>
      </c>
      <c r="D34" s="43"/>
      <c r="E34" s="43"/>
      <c r="F34" s="43"/>
      <c r="G34" s="43"/>
      <c r="H34" s="43"/>
      <c r="I34" s="57">
        <v>110240</v>
      </c>
      <c r="J34" s="17"/>
      <c r="K34" s="17"/>
    </row>
    <row r="35" spans="1:11" ht="8.4" customHeight="1">
      <c r="A35" s="17"/>
      <c r="B35" s="43"/>
      <c r="C35" s="43"/>
      <c r="D35" s="43"/>
      <c r="E35" s="43"/>
      <c r="F35" s="43"/>
      <c r="G35" s="43"/>
      <c r="H35" s="43"/>
      <c r="I35" s="57"/>
      <c r="J35" s="17"/>
      <c r="K35" s="17"/>
    </row>
    <row r="36" spans="1:11">
      <c r="A36" s="25" t="s">
        <v>291</v>
      </c>
      <c r="B36" s="43"/>
      <c r="C36" s="43"/>
      <c r="D36" s="43"/>
      <c r="E36" s="43"/>
      <c r="F36" s="43"/>
      <c r="G36" s="43"/>
      <c r="H36" s="43"/>
      <c r="I36" s="57"/>
      <c r="J36" s="17"/>
      <c r="K36" s="17"/>
    </row>
    <row r="37" spans="1:11">
      <c r="A37" s="47" t="s">
        <v>123</v>
      </c>
      <c r="B37" s="46">
        <v>500000</v>
      </c>
      <c r="C37" s="46"/>
      <c r="D37" s="46"/>
      <c r="E37" s="46"/>
      <c r="F37" s="46"/>
      <c r="G37" s="46"/>
      <c r="H37" s="46"/>
      <c r="I37" s="101">
        <v>500000</v>
      </c>
      <c r="J37" s="17"/>
      <c r="K37" s="17"/>
    </row>
    <row r="38" spans="1:11" ht="7.95" customHeight="1">
      <c r="A38" s="17"/>
      <c r="B38" s="43"/>
      <c r="C38" s="43"/>
      <c r="D38" s="43"/>
      <c r="E38" s="43"/>
      <c r="F38" s="43"/>
      <c r="G38" s="43"/>
      <c r="H38" s="43"/>
      <c r="I38" s="57"/>
      <c r="J38" s="17"/>
      <c r="K38" s="17"/>
    </row>
    <row r="39" spans="1:11" ht="15" thickBot="1">
      <c r="A39" s="105" t="s">
        <v>292</v>
      </c>
      <c r="B39" s="93">
        <f t="shared" ref="B39:I39" si="0">B27+SUM(B29:B37)</f>
        <v>16768727.416304087</v>
      </c>
      <c r="C39" s="93">
        <f t="shared" si="0"/>
        <v>153664.80799999999</v>
      </c>
      <c r="D39" s="93">
        <f t="shared" si="0"/>
        <v>384570.89134897594</v>
      </c>
      <c r="E39" s="93">
        <f t="shared" si="0"/>
        <v>96500.000000000029</v>
      </c>
      <c r="F39" s="93">
        <f t="shared" si="0"/>
        <v>270229.38774999999</v>
      </c>
      <c r="G39" s="93">
        <f t="shared" si="0"/>
        <v>79662.043033102585</v>
      </c>
      <c r="H39" s="93">
        <f t="shared" si="0"/>
        <v>125172.262</v>
      </c>
      <c r="I39" s="93">
        <f t="shared" si="0"/>
        <v>17878526.808436166</v>
      </c>
      <c r="J39" s="17"/>
      <c r="K39" s="17"/>
    </row>
    <row r="40" spans="1:11" ht="15" thickTop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17"/>
      <c r="B41" s="17"/>
      <c r="C41" s="17"/>
      <c r="D41" s="17"/>
      <c r="E41" s="17"/>
      <c r="F41" s="17"/>
      <c r="G41" s="17"/>
      <c r="H41" s="17"/>
      <c r="I41" s="43"/>
      <c r="J41" s="17"/>
      <c r="K41" s="17"/>
    </row>
    <row r="42" spans="1:1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</sheetData>
  <hyperlinks>
    <hyperlink ref="A1" location="Efnisyfirlit!A1" display="Efnisyfirlit" xr:uid="{0158A79F-F3C2-408C-89E1-1AB0F523E8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55C6-65FE-4AAE-9239-0335D198DE40}">
  <dimension ref="A1:EO55"/>
  <sheetViews>
    <sheetView workbookViewId="0"/>
  </sheetViews>
  <sheetFormatPr defaultRowHeight="14.4"/>
  <cols>
    <col min="1" max="1" width="32.5546875" customWidth="1"/>
    <col min="2" max="145" width="12.33203125" customWidth="1"/>
  </cols>
  <sheetData>
    <row r="1" spans="1:145">
      <c r="A1" s="298" t="s">
        <v>1290</v>
      </c>
    </row>
    <row r="2" spans="1:145" ht="15.6">
      <c r="B2" s="3" t="s">
        <v>293</v>
      </c>
    </row>
    <row r="3" spans="1:145" hidden="1">
      <c r="B3" s="17">
        <v>0</v>
      </c>
      <c r="C3" s="17">
        <v>0</v>
      </c>
      <c r="D3" s="17">
        <v>1000</v>
      </c>
      <c r="E3" s="17">
        <v>1000</v>
      </c>
      <c r="F3" s="17">
        <v>1100</v>
      </c>
      <c r="G3" s="17">
        <v>1100</v>
      </c>
      <c r="H3" s="17">
        <v>1300</v>
      </c>
      <c r="I3" s="17">
        <v>1300</v>
      </c>
      <c r="J3" s="17">
        <v>1400</v>
      </c>
      <c r="K3" s="17">
        <v>1400</v>
      </c>
      <c r="L3" s="17">
        <v>1604</v>
      </c>
      <c r="M3" s="17">
        <v>1604</v>
      </c>
      <c r="N3" s="17">
        <v>1606</v>
      </c>
      <c r="O3" s="17">
        <v>1606</v>
      </c>
      <c r="P3" s="17">
        <v>2000</v>
      </c>
      <c r="Q3" s="17">
        <v>2000</v>
      </c>
      <c r="R3" s="17">
        <v>2300</v>
      </c>
      <c r="S3" s="17">
        <v>2300</v>
      </c>
      <c r="T3" s="17">
        <v>2506</v>
      </c>
      <c r="U3" s="17">
        <v>2506</v>
      </c>
      <c r="V3" s="17">
        <v>2510</v>
      </c>
      <c r="W3" s="17">
        <v>2510</v>
      </c>
      <c r="X3" s="17">
        <v>3000</v>
      </c>
      <c r="Y3" s="17">
        <v>3000</v>
      </c>
      <c r="Z3" s="17">
        <v>3506</v>
      </c>
      <c r="AA3" s="17">
        <v>3506</v>
      </c>
      <c r="AB3" s="17">
        <v>3511</v>
      </c>
      <c r="AC3" s="17">
        <v>3511</v>
      </c>
      <c r="AD3" s="17">
        <v>3609</v>
      </c>
      <c r="AE3" s="17">
        <v>3609</v>
      </c>
      <c r="AF3" s="17">
        <v>3709</v>
      </c>
      <c r="AG3" s="17">
        <v>3709</v>
      </c>
      <c r="AH3" s="17">
        <v>3710</v>
      </c>
      <c r="AI3" s="17">
        <v>3710</v>
      </c>
      <c r="AJ3" s="17">
        <v>3711</v>
      </c>
      <c r="AK3" s="17">
        <v>3711</v>
      </c>
      <c r="AL3" s="17">
        <v>3713</v>
      </c>
      <c r="AM3" s="17">
        <v>3713</v>
      </c>
      <c r="AN3" s="17">
        <v>3714</v>
      </c>
      <c r="AO3" s="17">
        <v>3714</v>
      </c>
      <c r="AP3" s="17">
        <v>3811</v>
      </c>
      <c r="AQ3" s="17">
        <v>3811</v>
      </c>
      <c r="AR3" s="17">
        <v>4100</v>
      </c>
      <c r="AS3" s="17">
        <v>4100</v>
      </c>
      <c r="AT3" s="17">
        <v>4200</v>
      </c>
      <c r="AU3" s="17">
        <v>4200</v>
      </c>
      <c r="AV3" s="17">
        <v>4502</v>
      </c>
      <c r="AW3" s="17">
        <v>4502</v>
      </c>
      <c r="AX3" s="17">
        <v>4604</v>
      </c>
      <c r="AY3" s="17">
        <v>4604</v>
      </c>
      <c r="AZ3" s="17">
        <v>4607</v>
      </c>
      <c r="BA3" s="17">
        <v>4607</v>
      </c>
      <c r="BB3" s="17">
        <v>4803</v>
      </c>
      <c r="BC3" s="17">
        <v>4803</v>
      </c>
      <c r="BD3" s="17">
        <v>4901</v>
      </c>
      <c r="BE3" s="17">
        <v>4901</v>
      </c>
      <c r="BF3" s="17">
        <v>4902</v>
      </c>
      <c r="BG3" s="17">
        <v>4902</v>
      </c>
      <c r="BH3" s="17">
        <v>4911</v>
      </c>
      <c r="BI3" s="17">
        <v>4911</v>
      </c>
      <c r="BJ3" s="17">
        <v>5200</v>
      </c>
      <c r="BK3" s="17">
        <v>5200</v>
      </c>
      <c r="BL3" s="17">
        <v>5508</v>
      </c>
      <c r="BM3" s="17">
        <v>5508</v>
      </c>
      <c r="BN3" s="17">
        <v>5604</v>
      </c>
      <c r="BO3" s="17">
        <v>5604</v>
      </c>
      <c r="BP3" s="17">
        <v>5609</v>
      </c>
      <c r="BQ3" s="17">
        <v>5609</v>
      </c>
      <c r="BR3" s="17">
        <v>5611</v>
      </c>
      <c r="BS3" s="17">
        <v>5611</v>
      </c>
      <c r="BT3" s="17">
        <v>5612</v>
      </c>
      <c r="BU3" s="17">
        <v>5612</v>
      </c>
      <c r="BV3" s="17">
        <v>5706</v>
      </c>
      <c r="BW3" s="17">
        <v>5706</v>
      </c>
      <c r="BX3" s="17">
        <v>6000</v>
      </c>
      <c r="BY3" s="17">
        <v>6000</v>
      </c>
      <c r="BZ3" s="17">
        <v>6100</v>
      </c>
      <c r="CA3" s="17">
        <v>6100</v>
      </c>
      <c r="CB3" s="17">
        <v>6250</v>
      </c>
      <c r="CC3" s="17">
        <v>6250</v>
      </c>
      <c r="CD3" s="17">
        <v>6400</v>
      </c>
      <c r="CE3" s="17">
        <v>6400</v>
      </c>
      <c r="CF3" s="17">
        <v>6513</v>
      </c>
      <c r="CG3" s="17">
        <v>6513</v>
      </c>
      <c r="CH3" s="17">
        <v>6515</v>
      </c>
      <c r="CI3" s="17">
        <v>6515</v>
      </c>
      <c r="CJ3" s="17">
        <v>6601</v>
      </c>
      <c r="CK3" s="17">
        <v>6601</v>
      </c>
      <c r="CL3" s="17">
        <v>6602</v>
      </c>
      <c r="CM3" s="17">
        <v>6602</v>
      </c>
      <c r="CN3" s="17">
        <v>6607</v>
      </c>
      <c r="CO3" s="17">
        <v>6607</v>
      </c>
      <c r="CP3" s="17">
        <v>6611</v>
      </c>
      <c r="CQ3" s="17">
        <v>6611</v>
      </c>
      <c r="CR3" s="17">
        <v>6612</v>
      </c>
      <c r="CS3" s="17">
        <v>6612</v>
      </c>
      <c r="CT3" s="17">
        <v>6706</v>
      </c>
      <c r="CU3" s="17">
        <v>6706</v>
      </c>
      <c r="CV3" s="17">
        <v>6709</v>
      </c>
      <c r="CW3" s="17">
        <v>6709</v>
      </c>
      <c r="CX3" s="17">
        <v>7000</v>
      </c>
      <c r="CY3" s="17">
        <v>7000</v>
      </c>
      <c r="CZ3" s="17">
        <v>7300</v>
      </c>
      <c r="DA3" s="17">
        <v>7300</v>
      </c>
      <c r="DB3" s="17">
        <v>7502</v>
      </c>
      <c r="DC3" s="17">
        <v>7502</v>
      </c>
      <c r="DD3" s="17">
        <v>7505</v>
      </c>
      <c r="DE3" s="17">
        <v>7505</v>
      </c>
      <c r="DF3" s="17">
        <v>7509</v>
      </c>
      <c r="DG3" s="17">
        <v>7509</v>
      </c>
      <c r="DH3" s="17">
        <v>7617</v>
      </c>
      <c r="DI3" s="17">
        <v>7617</v>
      </c>
      <c r="DJ3" s="17">
        <v>7620</v>
      </c>
      <c r="DK3" s="17">
        <v>7620</v>
      </c>
      <c r="DL3" s="17">
        <v>7708</v>
      </c>
      <c r="DM3" s="17">
        <v>7708</v>
      </c>
      <c r="DN3" s="17">
        <v>8000</v>
      </c>
      <c r="DO3" s="17">
        <v>8000</v>
      </c>
      <c r="DP3" s="17">
        <v>8200</v>
      </c>
      <c r="DQ3" s="17">
        <v>8200</v>
      </c>
      <c r="DR3" s="17">
        <v>8508</v>
      </c>
      <c r="DS3" s="17">
        <v>8508</v>
      </c>
      <c r="DT3" s="17">
        <v>8509</v>
      </c>
      <c r="DU3" s="17">
        <v>8509</v>
      </c>
      <c r="DV3" s="17">
        <v>8610</v>
      </c>
      <c r="DW3" s="17">
        <v>8610</v>
      </c>
      <c r="DX3" s="17">
        <v>8613</v>
      </c>
      <c r="DY3" s="17">
        <v>8613</v>
      </c>
      <c r="DZ3" s="17">
        <v>8614</v>
      </c>
      <c r="EA3" s="17">
        <v>8614</v>
      </c>
      <c r="EB3" s="17">
        <v>8710</v>
      </c>
      <c r="EC3" s="17">
        <v>8710</v>
      </c>
      <c r="ED3" s="17">
        <v>8716</v>
      </c>
      <c r="EE3" s="17">
        <v>8716</v>
      </c>
      <c r="EF3" s="17">
        <v>8717</v>
      </c>
      <c r="EG3" s="17">
        <v>8717</v>
      </c>
      <c r="EH3" s="17">
        <v>8719</v>
      </c>
      <c r="EI3" s="17">
        <v>8719</v>
      </c>
      <c r="EJ3" s="17">
        <v>8720</v>
      </c>
      <c r="EK3" s="17">
        <v>8720</v>
      </c>
      <c r="EL3" s="17">
        <v>8721</v>
      </c>
      <c r="EM3" s="17">
        <v>8721</v>
      </c>
      <c r="EN3" s="17">
        <v>8722</v>
      </c>
      <c r="EO3" s="17">
        <v>8722</v>
      </c>
    </row>
    <row r="4" spans="1:145">
      <c r="B4" s="310">
        <v>0</v>
      </c>
      <c r="C4" s="311"/>
      <c r="D4" s="312">
        <v>1000</v>
      </c>
      <c r="E4" s="313"/>
      <c r="F4" s="310">
        <v>1100</v>
      </c>
      <c r="G4" s="311">
        <v>1100</v>
      </c>
      <c r="H4" s="312">
        <v>1300</v>
      </c>
      <c r="I4" s="313">
        <v>1300</v>
      </c>
      <c r="J4" s="310">
        <v>1400</v>
      </c>
      <c r="K4" s="311">
        <v>1400</v>
      </c>
      <c r="L4" s="312">
        <v>1604</v>
      </c>
      <c r="M4" s="313">
        <v>1604</v>
      </c>
      <c r="N4" s="310">
        <v>1606</v>
      </c>
      <c r="O4" s="311">
        <v>1606</v>
      </c>
      <c r="P4" s="312">
        <v>2000</v>
      </c>
      <c r="Q4" s="313">
        <v>2000</v>
      </c>
      <c r="R4" s="310">
        <v>2300</v>
      </c>
      <c r="S4" s="311">
        <v>2300</v>
      </c>
      <c r="T4" s="312">
        <v>2506</v>
      </c>
      <c r="U4" s="313">
        <v>2506</v>
      </c>
      <c r="V4" s="310">
        <v>2510</v>
      </c>
      <c r="W4" s="311"/>
      <c r="X4" s="312">
        <v>3000</v>
      </c>
      <c r="Y4" s="313">
        <v>3000</v>
      </c>
      <c r="Z4" s="310">
        <v>3506</v>
      </c>
      <c r="AA4" s="311">
        <v>3506</v>
      </c>
      <c r="AB4" s="312">
        <v>3511</v>
      </c>
      <c r="AC4" s="313">
        <v>3511</v>
      </c>
      <c r="AD4" s="310">
        <v>3609</v>
      </c>
      <c r="AE4" s="311">
        <v>3609</v>
      </c>
      <c r="AF4" s="312">
        <v>3709</v>
      </c>
      <c r="AG4" s="313">
        <v>3709</v>
      </c>
      <c r="AH4" s="310">
        <v>3710</v>
      </c>
      <c r="AI4" s="311">
        <v>3710</v>
      </c>
      <c r="AJ4" s="312">
        <v>3711</v>
      </c>
      <c r="AK4" s="313">
        <v>3711</v>
      </c>
      <c r="AL4" s="310">
        <v>3713</v>
      </c>
      <c r="AM4" s="311">
        <v>3713</v>
      </c>
      <c r="AN4" s="312">
        <v>3714</v>
      </c>
      <c r="AO4" s="313">
        <v>3714</v>
      </c>
      <c r="AP4" s="310">
        <v>3811</v>
      </c>
      <c r="AQ4" s="311">
        <v>3811</v>
      </c>
      <c r="AR4" s="312">
        <v>4100</v>
      </c>
      <c r="AS4" s="313">
        <v>4100</v>
      </c>
      <c r="AT4" s="310">
        <v>4200</v>
      </c>
      <c r="AU4" s="311">
        <v>4200</v>
      </c>
      <c r="AV4" s="312">
        <v>4502</v>
      </c>
      <c r="AW4" s="313">
        <v>4502</v>
      </c>
      <c r="AX4" s="310">
        <v>4604</v>
      </c>
      <c r="AY4" s="311">
        <v>4604</v>
      </c>
      <c r="AZ4" s="312">
        <v>4607</v>
      </c>
      <c r="BA4" s="313">
        <v>4607</v>
      </c>
      <c r="BB4" s="310">
        <v>4803</v>
      </c>
      <c r="BC4" s="311">
        <v>4803</v>
      </c>
      <c r="BD4" s="312">
        <v>4901</v>
      </c>
      <c r="BE4" s="313">
        <v>4901</v>
      </c>
      <c r="BF4" s="310">
        <v>4902</v>
      </c>
      <c r="BG4" s="311">
        <v>4902</v>
      </c>
      <c r="BH4" s="312">
        <v>4911</v>
      </c>
      <c r="BI4" s="313">
        <v>4911</v>
      </c>
      <c r="BJ4" s="310">
        <v>5200</v>
      </c>
      <c r="BK4" s="311">
        <v>5200</v>
      </c>
      <c r="BL4" s="312">
        <v>5508</v>
      </c>
      <c r="BM4" s="313">
        <v>5508</v>
      </c>
      <c r="BN4" s="310">
        <v>5604</v>
      </c>
      <c r="BO4" s="311">
        <v>5604</v>
      </c>
      <c r="BP4" s="312">
        <v>5609</v>
      </c>
      <c r="BQ4" s="313">
        <v>5609</v>
      </c>
      <c r="BR4" s="310">
        <v>5611</v>
      </c>
      <c r="BS4" s="311">
        <v>5611</v>
      </c>
      <c r="BT4" s="312">
        <v>5612</v>
      </c>
      <c r="BU4" s="313">
        <v>5612</v>
      </c>
      <c r="BV4" s="310">
        <v>5706</v>
      </c>
      <c r="BW4" s="311">
        <v>5706</v>
      </c>
      <c r="BX4" s="312">
        <v>6000</v>
      </c>
      <c r="BY4" s="313">
        <v>6000</v>
      </c>
      <c r="BZ4" s="310">
        <v>6100</v>
      </c>
      <c r="CA4" s="311">
        <v>6100</v>
      </c>
      <c r="CB4" s="312">
        <v>6250</v>
      </c>
      <c r="CC4" s="313">
        <v>6250</v>
      </c>
      <c r="CD4" s="310">
        <v>6400</v>
      </c>
      <c r="CE4" s="311">
        <v>6400</v>
      </c>
      <c r="CF4" s="312">
        <v>6513</v>
      </c>
      <c r="CG4" s="313">
        <v>6513</v>
      </c>
      <c r="CH4" s="310">
        <v>6515</v>
      </c>
      <c r="CI4" s="311">
        <v>6514</v>
      </c>
      <c r="CJ4" s="312">
        <v>6601</v>
      </c>
      <c r="CK4" s="313">
        <v>6601</v>
      </c>
      <c r="CL4" s="310">
        <v>6602</v>
      </c>
      <c r="CM4" s="311">
        <v>6602</v>
      </c>
      <c r="CN4" s="312">
        <v>6607</v>
      </c>
      <c r="CO4" s="313">
        <v>6607</v>
      </c>
      <c r="CP4" s="310">
        <v>6611</v>
      </c>
      <c r="CQ4" s="311">
        <v>6611</v>
      </c>
      <c r="CR4" s="312">
        <v>6612</v>
      </c>
      <c r="CS4" s="313">
        <v>6612</v>
      </c>
      <c r="CT4" s="310">
        <v>6706</v>
      </c>
      <c r="CU4" s="311">
        <v>6706</v>
      </c>
      <c r="CV4" s="312">
        <v>6709</v>
      </c>
      <c r="CW4" s="313">
        <v>6709</v>
      </c>
      <c r="CX4" s="310">
        <v>7000</v>
      </c>
      <c r="CY4" s="311">
        <v>7000</v>
      </c>
      <c r="CZ4" s="312">
        <v>7300</v>
      </c>
      <c r="DA4" s="313">
        <v>7300</v>
      </c>
      <c r="DB4" s="310">
        <v>7502</v>
      </c>
      <c r="DC4" s="311">
        <v>7502</v>
      </c>
      <c r="DD4" s="312">
        <v>7505</v>
      </c>
      <c r="DE4" s="313">
        <v>7505</v>
      </c>
      <c r="DF4" s="310">
        <v>7509</v>
      </c>
      <c r="DG4" s="311">
        <v>7509</v>
      </c>
      <c r="DH4" s="312">
        <v>7617</v>
      </c>
      <c r="DI4" s="313">
        <v>7617</v>
      </c>
      <c r="DJ4" s="310">
        <v>7620</v>
      </c>
      <c r="DK4" s="311">
        <v>7620</v>
      </c>
      <c r="DL4" s="312">
        <v>7708</v>
      </c>
      <c r="DM4" s="313">
        <v>7708</v>
      </c>
      <c r="DN4" s="310">
        <v>8000</v>
      </c>
      <c r="DO4" s="311">
        <v>8000</v>
      </c>
      <c r="DP4" s="312">
        <v>8200</v>
      </c>
      <c r="DQ4" s="313">
        <v>8200</v>
      </c>
      <c r="DR4" s="310">
        <v>8508</v>
      </c>
      <c r="DS4" s="311">
        <v>8508</v>
      </c>
      <c r="DT4" s="312">
        <v>8509</v>
      </c>
      <c r="DU4" s="313">
        <v>8509</v>
      </c>
      <c r="DV4" s="310">
        <v>8610</v>
      </c>
      <c r="DW4" s="311">
        <v>8610</v>
      </c>
      <c r="DX4" s="312">
        <v>8613</v>
      </c>
      <c r="DY4" s="313">
        <v>8613</v>
      </c>
      <c r="DZ4" s="310">
        <v>8614</v>
      </c>
      <c r="EA4" s="311">
        <v>8614</v>
      </c>
      <c r="EB4" s="312">
        <v>8710</v>
      </c>
      <c r="EC4" s="313">
        <v>8710</v>
      </c>
      <c r="ED4" s="310">
        <v>8716</v>
      </c>
      <c r="EE4" s="311">
        <v>8716</v>
      </c>
      <c r="EF4" s="312">
        <v>8717</v>
      </c>
      <c r="EG4" s="313">
        <v>8717</v>
      </c>
      <c r="EH4" s="310">
        <v>8719</v>
      </c>
      <c r="EI4" s="311">
        <v>8719</v>
      </c>
      <c r="EJ4" s="312">
        <v>8720</v>
      </c>
      <c r="EK4" s="313">
        <v>8720</v>
      </c>
      <c r="EL4" s="310">
        <v>8721</v>
      </c>
      <c r="EM4" s="311">
        <v>8721</v>
      </c>
      <c r="EN4" s="312">
        <v>8722</v>
      </c>
      <c r="EO4" s="313">
        <v>8722</v>
      </c>
    </row>
    <row r="5" spans="1:145">
      <c r="B5" s="314" t="s">
        <v>19</v>
      </c>
      <c r="C5" s="315"/>
      <c r="D5" s="316" t="s">
        <v>167</v>
      </c>
      <c r="E5" s="317" t="s">
        <v>167</v>
      </c>
      <c r="F5" s="314" t="s">
        <v>168</v>
      </c>
      <c r="G5" s="315" t="s">
        <v>168</v>
      </c>
      <c r="H5" s="316" t="s">
        <v>169</v>
      </c>
      <c r="I5" s="317" t="s">
        <v>169</v>
      </c>
      <c r="J5" s="314" t="s">
        <v>170</v>
      </c>
      <c r="K5" s="315" t="s">
        <v>170</v>
      </c>
      <c r="L5" s="316" t="s">
        <v>171</v>
      </c>
      <c r="M5" s="317" t="s">
        <v>171</v>
      </c>
      <c r="N5" s="314" t="s">
        <v>172</v>
      </c>
      <c r="O5" s="315" t="s">
        <v>172</v>
      </c>
      <c r="P5" s="316" t="s">
        <v>173</v>
      </c>
      <c r="Q5" s="317" t="s">
        <v>173</v>
      </c>
      <c r="R5" s="314" t="s">
        <v>174</v>
      </c>
      <c r="S5" s="315" t="s">
        <v>174</v>
      </c>
      <c r="T5" s="316" t="s">
        <v>177</v>
      </c>
      <c r="U5" s="317" t="s">
        <v>177</v>
      </c>
      <c r="V5" s="314" t="s">
        <v>294</v>
      </c>
      <c r="W5" s="315"/>
      <c r="X5" s="316" t="s">
        <v>178</v>
      </c>
      <c r="Y5" s="317" t="s">
        <v>178</v>
      </c>
      <c r="Z5" s="314" t="s">
        <v>179</v>
      </c>
      <c r="AA5" s="315" t="s">
        <v>179</v>
      </c>
      <c r="AB5" s="316" t="s">
        <v>180</v>
      </c>
      <c r="AC5" s="317" t="s">
        <v>180</v>
      </c>
      <c r="AD5" s="314" t="s">
        <v>181</v>
      </c>
      <c r="AE5" s="315" t="s">
        <v>181</v>
      </c>
      <c r="AF5" s="316" t="s">
        <v>182</v>
      </c>
      <c r="AG5" s="317" t="s">
        <v>182</v>
      </c>
      <c r="AH5" s="314" t="s">
        <v>183</v>
      </c>
      <c r="AI5" s="315" t="s">
        <v>183</v>
      </c>
      <c r="AJ5" s="316" t="s">
        <v>184</v>
      </c>
      <c r="AK5" s="317" t="s">
        <v>184</v>
      </c>
      <c r="AL5" s="314" t="s">
        <v>185</v>
      </c>
      <c r="AM5" s="315" t="s">
        <v>185</v>
      </c>
      <c r="AN5" s="316" t="s">
        <v>186</v>
      </c>
      <c r="AO5" s="317" t="s">
        <v>186</v>
      </c>
      <c r="AP5" s="314" t="s">
        <v>187</v>
      </c>
      <c r="AQ5" s="315" t="s">
        <v>187</v>
      </c>
      <c r="AR5" s="316" t="s">
        <v>188</v>
      </c>
      <c r="AS5" s="317" t="s">
        <v>188</v>
      </c>
      <c r="AT5" s="314" t="s">
        <v>189</v>
      </c>
      <c r="AU5" s="315" t="s">
        <v>189</v>
      </c>
      <c r="AV5" s="316" t="s">
        <v>190</v>
      </c>
      <c r="AW5" s="317" t="s">
        <v>190</v>
      </c>
      <c r="AX5" s="314" t="s">
        <v>191</v>
      </c>
      <c r="AY5" s="315" t="s">
        <v>191</v>
      </c>
      <c r="AZ5" s="316" t="s">
        <v>192</v>
      </c>
      <c r="BA5" s="317" t="s">
        <v>192</v>
      </c>
      <c r="BB5" s="314" t="s">
        <v>193</v>
      </c>
      <c r="BC5" s="315" t="s">
        <v>193</v>
      </c>
      <c r="BD5" s="316" t="s">
        <v>194</v>
      </c>
      <c r="BE5" s="317" t="s">
        <v>194</v>
      </c>
      <c r="BF5" s="314" t="s">
        <v>195</v>
      </c>
      <c r="BG5" s="315" t="s">
        <v>195</v>
      </c>
      <c r="BH5" s="316" t="s">
        <v>196</v>
      </c>
      <c r="BI5" s="317" t="s">
        <v>196</v>
      </c>
      <c r="BJ5" s="314" t="s">
        <v>197</v>
      </c>
      <c r="BK5" s="315" t="s">
        <v>197</v>
      </c>
      <c r="BL5" s="316" t="s">
        <v>198</v>
      </c>
      <c r="BM5" s="317" t="s">
        <v>198</v>
      </c>
      <c r="BN5" s="314" t="s">
        <v>199</v>
      </c>
      <c r="BO5" s="315" t="s">
        <v>199</v>
      </c>
      <c r="BP5" s="316" t="s">
        <v>200</v>
      </c>
      <c r="BQ5" s="317" t="s">
        <v>200</v>
      </c>
      <c r="BR5" s="314" t="s">
        <v>201</v>
      </c>
      <c r="BS5" s="315" t="s">
        <v>201</v>
      </c>
      <c r="BT5" s="316" t="s">
        <v>202</v>
      </c>
      <c r="BU5" s="317" t="s">
        <v>202</v>
      </c>
      <c r="BV5" s="314" t="s">
        <v>203</v>
      </c>
      <c r="BW5" s="315" t="s">
        <v>203</v>
      </c>
      <c r="BX5" s="316" t="s">
        <v>204</v>
      </c>
      <c r="BY5" s="317" t="s">
        <v>204</v>
      </c>
      <c r="BZ5" s="314" t="s">
        <v>205</v>
      </c>
      <c r="CA5" s="315" t="s">
        <v>205</v>
      </c>
      <c r="CB5" s="316" t="s">
        <v>206</v>
      </c>
      <c r="CC5" s="317" t="s">
        <v>206</v>
      </c>
      <c r="CD5" s="314" t="s">
        <v>207</v>
      </c>
      <c r="CE5" s="315" t="s">
        <v>207</v>
      </c>
      <c r="CF5" s="316" t="s">
        <v>208</v>
      </c>
      <c r="CG5" s="317" t="s">
        <v>208</v>
      </c>
      <c r="CH5" s="314" t="s">
        <v>209</v>
      </c>
      <c r="CI5" s="315" t="s">
        <v>295</v>
      </c>
      <c r="CJ5" s="316" t="s">
        <v>210</v>
      </c>
      <c r="CK5" s="317" t="s">
        <v>210</v>
      </c>
      <c r="CL5" s="314" t="s">
        <v>213</v>
      </c>
      <c r="CM5" s="315" t="s">
        <v>213</v>
      </c>
      <c r="CN5" s="316" t="s">
        <v>214</v>
      </c>
      <c r="CO5" s="317" t="s">
        <v>214</v>
      </c>
      <c r="CP5" s="314" t="s">
        <v>215</v>
      </c>
      <c r="CQ5" s="315" t="s">
        <v>215</v>
      </c>
      <c r="CR5" s="316" t="s">
        <v>216</v>
      </c>
      <c r="CS5" s="317" t="s">
        <v>216</v>
      </c>
      <c r="CT5" s="314" t="s">
        <v>217</v>
      </c>
      <c r="CU5" s="315" t="s">
        <v>217</v>
      </c>
      <c r="CV5" s="316" t="s">
        <v>218</v>
      </c>
      <c r="CW5" s="317" t="s">
        <v>218</v>
      </c>
      <c r="CX5" s="314" t="s">
        <v>219</v>
      </c>
      <c r="CY5" s="315" t="s">
        <v>219</v>
      </c>
      <c r="CZ5" s="316" t="s">
        <v>220</v>
      </c>
      <c r="DA5" s="317" t="s">
        <v>220</v>
      </c>
      <c r="DB5" s="314" t="s">
        <v>221</v>
      </c>
      <c r="DC5" s="315" t="s">
        <v>221</v>
      </c>
      <c r="DD5" s="316" t="s">
        <v>222</v>
      </c>
      <c r="DE5" s="317" t="s">
        <v>222</v>
      </c>
      <c r="DF5" s="314" t="s">
        <v>223</v>
      </c>
      <c r="DG5" s="315" t="s">
        <v>223</v>
      </c>
      <c r="DH5" s="316" t="s">
        <v>225</v>
      </c>
      <c r="DI5" s="317" t="s">
        <v>225</v>
      </c>
      <c r="DJ5" s="314" t="s">
        <v>226</v>
      </c>
      <c r="DK5" s="315" t="s">
        <v>226</v>
      </c>
      <c r="DL5" s="316" t="s">
        <v>227</v>
      </c>
      <c r="DM5" s="317" t="s">
        <v>227</v>
      </c>
      <c r="DN5" s="314" t="s">
        <v>228</v>
      </c>
      <c r="DO5" s="315" t="s">
        <v>228</v>
      </c>
      <c r="DP5" s="316" t="s">
        <v>229</v>
      </c>
      <c r="DQ5" s="317" t="s">
        <v>229</v>
      </c>
      <c r="DR5" s="314" t="s">
        <v>230</v>
      </c>
      <c r="DS5" s="315" t="s">
        <v>230</v>
      </c>
      <c r="DT5" s="316" t="s">
        <v>231</v>
      </c>
      <c r="DU5" s="317" t="s">
        <v>231</v>
      </c>
      <c r="DV5" s="314" t="s">
        <v>232</v>
      </c>
      <c r="DW5" s="315" t="s">
        <v>232</v>
      </c>
      <c r="DX5" s="316" t="s">
        <v>233</v>
      </c>
      <c r="DY5" s="317" t="s">
        <v>233</v>
      </c>
      <c r="DZ5" s="314" t="s">
        <v>234</v>
      </c>
      <c r="EA5" s="315" t="s">
        <v>234</v>
      </c>
      <c r="EB5" s="316" t="s">
        <v>235</v>
      </c>
      <c r="EC5" s="317" t="s">
        <v>235</v>
      </c>
      <c r="ED5" s="314" t="s">
        <v>236</v>
      </c>
      <c r="EE5" s="315" t="s">
        <v>236</v>
      </c>
      <c r="EF5" s="316" t="s">
        <v>237</v>
      </c>
      <c r="EG5" s="317" t="s">
        <v>237</v>
      </c>
      <c r="EH5" s="314" t="s">
        <v>296</v>
      </c>
      <c r="EI5" s="315" t="s">
        <v>238</v>
      </c>
      <c r="EJ5" s="316" t="s">
        <v>297</v>
      </c>
      <c r="EK5" s="317" t="s">
        <v>239</v>
      </c>
      <c r="EL5" s="314" t="s">
        <v>240</v>
      </c>
      <c r="EM5" s="315" t="s">
        <v>240</v>
      </c>
      <c r="EN5" s="316" t="s">
        <v>241</v>
      </c>
      <c r="EO5" s="317" t="s">
        <v>241</v>
      </c>
    </row>
    <row r="6" spans="1:145">
      <c r="A6" s="17" t="s">
        <v>298</v>
      </c>
      <c r="B6" s="106">
        <v>128793</v>
      </c>
      <c r="C6" s="107">
        <v>128793</v>
      </c>
      <c r="D6" s="108">
        <v>36975</v>
      </c>
      <c r="E6" s="109">
        <v>36975</v>
      </c>
      <c r="F6" s="106">
        <v>4664</v>
      </c>
      <c r="G6" s="107">
        <v>4664</v>
      </c>
      <c r="H6" s="108">
        <v>16299</v>
      </c>
      <c r="I6" s="109">
        <v>16299</v>
      </c>
      <c r="J6" s="106">
        <v>29799</v>
      </c>
      <c r="K6" s="107">
        <v>29799</v>
      </c>
      <c r="L6" s="108">
        <v>11463</v>
      </c>
      <c r="M6" s="109">
        <v>11463</v>
      </c>
      <c r="N6" s="106">
        <v>238</v>
      </c>
      <c r="O6" s="107">
        <v>238</v>
      </c>
      <c r="P6" s="108">
        <v>18920</v>
      </c>
      <c r="Q6" s="109">
        <v>18920</v>
      </c>
      <c r="R6" s="106">
        <v>3427</v>
      </c>
      <c r="S6" s="107">
        <v>3427</v>
      </c>
      <c r="T6" s="108">
        <v>1286</v>
      </c>
      <c r="U6" s="109">
        <v>1286</v>
      </c>
      <c r="V6" s="106">
        <v>3480</v>
      </c>
      <c r="W6" s="107">
        <v>3480</v>
      </c>
      <c r="X6" s="108">
        <v>7411</v>
      </c>
      <c r="Y6" s="109">
        <v>7411</v>
      </c>
      <c r="Z6" s="106">
        <v>58</v>
      </c>
      <c r="AA6" s="107">
        <v>58</v>
      </c>
      <c r="AB6" s="108">
        <v>638</v>
      </c>
      <c r="AC6" s="109">
        <v>638</v>
      </c>
      <c r="AD6" s="106">
        <v>3807</v>
      </c>
      <c r="AE6" s="107">
        <v>3807</v>
      </c>
      <c r="AF6" s="108">
        <v>866</v>
      </c>
      <c r="AG6" s="109">
        <v>866</v>
      </c>
      <c r="AH6" s="106">
        <v>62</v>
      </c>
      <c r="AI6" s="107">
        <v>62</v>
      </c>
      <c r="AJ6" s="108">
        <v>1201</v>
      </c>
      <c r="AK6" s="109">
        <v>1201</v>
      </c>
      <c r="AL6" s="106">
        <v>117</v>
      </c>
      <c r="AM6" s="107">
        <v>117</v>
      </c>
      <c r="AN6" s="108">
        <v>1674</v>
      </c>
      <c r="AO6" s="109">
        <v>1674</v>
      </c>
      <c r="AP6" s="106">
        <v>673</v>
      </c>
      <c r="AQ6" s="107">
        <v>673</v>
      </c>
      <c r="AR6" s="108">
        <v>953</v>
      </c>
      <c r="AS6" s="109">
        <v>953</v>
      </c>
      <c r="AT6" s="106">
        <v>3800</v>
      </c>
      <c r="AU6" s="107">
        <v>3800</v>
      </c>
      <c r="AV6" s="108">
        <v>258</v>
      </c>
      <c r="AW6" s="109">
        <v>258</v>
      </c>
      <c r="AX6" s="106">
        <v>258</v>
      </c>
      <c r="AY6" s="107">
        <v>258</v>
      </c>
      <c r="AZ6" s="108">
        <v>998</v>
      </c>
      <c r="BA6" s="109">
        <v>998</v>
      </c>
      <c r="BB6" s="106">
        <v>204</v>
      </c>
      <c r="BC6" s="107">
        <v>204</v>
      </c>
      <c r="BD6" s="108">
        <v>40</v>
      </c>
      <c r="BE6" s="109">
        <v>40</v>
      </c>
      <c r="BF6" s="106">
        <v>103</v>
      </c>
      <c r="BG6" s="107">
        <v>103</v>
      </c>
      <c r="BH6" s="108">
        <v>449</v>
      </c>
      <c r="BI6" s="109">
        <v>449</v>
      </c>
      <c r="BJ6" s="106">
        <v>3992</v>
      </c>
      <c r="BK6" s="107">
        <v>3992</v>
      </c>
      <c r="BL6" s="108">
        <v>1181</v>
      </c>
      <c r="BM6" s="109">
        <v>1181</v>
      </c>
      <c r="BN6" s="106">
        <v>939</v>
      </c>
      <c r="BO6" s="107">
        <v>939</v>
      </c>
      <c r="BP6" s="108">
        <v>452</v>
      </c>
      <c r="BQ6" s="109">
        <v>452</v>
      </c>
      <c r="BR6" s="106">
        <v>90</v>
      </c>
      <c r="BS6" s="107">
        <v>90</v>
      </c>
      <c r="BT6" s="108">
        <v>371</v>
      </c>
      <c r="BU6" s="109">
        <v>371</v>
      </c>
      <c r="BV6" s="106">
        <v>202</v>
      </c>
      <c r="BW6" s="107">
        <v>202</v>
      </c>
      <c r="BX6" s="108">
        <v>18925</v>
      </c>
      <c r="BY6" s="109">
        <v>18925</v>
      </c>
      <c r="BZ6" s="106">
        <v>3042</v>
      </c>
      <c r="CA6" s="107">
        <v>3042</v>
      </c>
      <c r="CB6" s="108">
        <v>2007</v>
      </c>
      <c r="CC6" s="109">
        <v>2007</v>
      </c>
      <c r="CD6" s="106">
        <v>1905</v>
      </c>
      <c r="CE6" s="107">
        <v>1905</v>
      </c>
      <c r="CF6" s="108">
        <v>1042</v>
      </c>
      <c r="CG6" s="109">
        <v>1042</v>
      </c>
      <c r="CH6" s="106">
        <v>616</v>
      </c>
      <c r="CI6" s="107">
        <v>616</v>
      </c>
      <c r="CJ6" s="108">
        <v>491</v>
      </c>
      <c r="CK6" s="109">
        <v>491</v>
      </c>
      <c r="CL6" s="106">
        <v>371</v>
      </c>
      <c r="CM6" s="107">
        <v>371</v>
      </c>
      <c r="CN6" s="108">
        <v>502</v>
      </c>
      <c r="CO6" s="109">
        <v>502</v>
      </c>
      <c r="CP6" s="106">
        <v>55</v>
      </c>
      <c r="CQ6" s="107">
        <v>55</v>
      </c>
      <c r="CR6" s="108">
        <v>894</v>
      </c>
      <c r="CS6" s="109">
        <v>894</v>
      </c>
      <c r="CT6" s="106">
        <v>91</v>
      </c>
      <c r="CU6" s="107">
        <v>91</v>
      </c>
      <c r="CV6" s="108">
        <v>504</v>
      </c>
      <c r="CW6" s="109">
        <v>504</v>
      </c>
      <c r="CX6" s="106">
        <v>685</v>
      </c>
      <c r="CY6" s="107">
        <v>685</v>
      </c>
      <c r="CZ6" s="108">
        <v>5070</v>
      </c>
      <c r="DA6" s="109">
        <v>5070</v>
      </c>
      <c r="DB6" s="106">
        <v>660</v>
      </c>
      <c r="DC6" s="107">
        <v>660</v>
      </c>
      <c r="DD6" s="108">
        <v>74</v>
      </c>
      <c r="DE6" s="109">
        <v>74</v>
      </c>
      <c r="DF6" s="106">
        <v>109</v>
      </c>
      <c r="DG6" s="107">
        <v>109</v>
      </c>
      <c r="DH6" s="108">
        <v>472</v>
      </c>
      <c r="DI6" s="109">
        <v>472</v>
      </c>
      <c r="DJ6" s="106">
        <v>3600</v>
      </c>
      <c r="DK6" s="107">
        <v>3600</v>
      </c>
      <c r="DL6" s="108">
        <v>2389</v>
      </c>
      <c r="DM6" s="109">
        <v>2389</v>
      </c>
      <c r="DN6" s="106">
        <v>4301</v>
      </c>
      <c r="DO6" s="107">
        <v>4301</v>
      </c>
      <c r="DP6" s="108">
        <v>9485</v>
      </c>
      <c r="DQ6" s="109">
        <v>9485</v>
      </c>
      <c r="DR6" s="106">
        <v>695</v>
      </c>
      <c r="DS6" s="107">
        <v>695</v>
      </c>
      <c r="DT6" s="108">
        <v>583</v>
      </c>
      <c r="DU6" s="109">
        <v>583</v>
      </c>
      <c r="DV6" s="106">
        <v>248</v>
      </c>
      <c r="DW6" s="107">
        <v>248</v>
      </c>
      <c r="DX6" s="108">
        <v>1924</v>
      </c>
      <c r="DY6" s="109">
        <v>1924</v>
      </c>
      <c r="DZ6" s="106">
        <v>1636</v>
      </c>
      <c r="EA6" s="107">
        <v>1636</v>
      </c>
      <c r="EB6" s="108">
        <v>786</v>
      </c>
      <c r="EC6" s="109">
        <v>786</v>
      </c>
      <c r="ED6" s="106">
        <v>2628</v>
      </c>
      <c r="EE6" s="107">
        <v>2628</v>
      </c>
      <c r="EF6" s="108">
        <v>2153</v>
      </c>
      <c r="EG6" s="109">
        <v>2153</v>
      </c>
      <c r="EH6" s="106">
        <v>493</v>
      </c>
      <c r="EI6" s="107">
        <v>493</v>
      </c>
      <c r="EJ6" s="108">
        <v>626</v>
      </c>
      <c r="EK6" s="109">
        <v>626</v>
      </c>
      <c r="EL6" s="106">
        <v>1121</v>
      </c>
      <c r="EM6" s="107">
        <v>1121</v>
      </c>
      <c r="EN6" s="108">
        <v>667</v>
      </c>
      <c r="EO6" s="109">
        <v>667</v>
      </c>
    </row>
    <row r="7" spans="1:145">
      <c r="B7" s="110"/>
      <c r="C7" s="110"/>
      <c r="D7" s="83"/>
      <c r="E7" s="83"/>
      <c r="F7" s="110"/>
      <c r="G7" s="110"/>
      <c r="H7" s="83"/>
      <c r="I7" s="83"/>
      <c r="J7" s="110"/>
      <c r="K7" s="110"/>
      <c r="L7" s="83"/>
      <c r="M7" s="83"/>
      <c r="N7" s="110"/>
      <c r="O7" s="110"/>
      <c r="P7" s="83"/>
      <c r="Q7" s="83"/>
      <c r="R7" s="110"/>
      <c r="S7" s="110"/>
      <c r="T7" s="83"/>
      <c r="U7" s="83"/>
      <c r="V7" s="110"/>
      <c r="W7" s="110"/>
      <c r="X7" s="83"/>
      <c r="Y7" s="83"/>
      <c r="Z7" s="110"/>
      <c r="AA7" s="110"/>
      <c r="AB7" s="83"/>
      <c r="AC7" s="83"/>
      <c r="AD7" s="110"/>
      <c r="AE7" s="110"/>
      <c r="AF7" s="83"/>
      <c r="AG7" s="83"/>
      <c r="AH7" s="110"/>
      <c r="AI7" s="110"/>
      <c r="AJ7" s="83"/>
      <c r="AK7" s="83"/>
      <c r="AL7" s="110"/>
      <c r="AM7" s="110"/>
      <c r="AN7" s="83"/>
      <c r="AO7" s="83"/>
      <c r="AP7" s="110"/>
      <c r="AQ7" s="110"/>
      <c r="AR7" s="83"/>
      <c r="AS7" s="83"/>
      <c r="AT7" s="110"/>
      <c r="AU7" s="110"/>
      <c r="AV7" s="83"/>
      <c r="AW7" s="83"/>
      <c r="AX7" s="110"/>
      <c r="AY7" s="110"/>
      <c r="AZ7" s="83"/>
      <c r="BA7" s="83"/>
      <c r="BB7" s="110"/>
      <c r="BC7" s="110"/>
      <c r="BD7" s="83"/>
      <c r="BE7" s="83"/>
      <c r="BF7" s="110"/>
      <c r="BG7" s="110"/>
      <c r="BH7" s="83"/>
      <c r="BI7" s="83"/>
      <c r="BJ7" s="110"/>
      <c r="BK7" s="110"/>
      <c r="BL7" s="83"/>
      <c r="BM7" s="83"/>
      <c r="BN7" s="110"/>
      <c r="BO7" s="110"/>
      <c r="BP7" s="83"/>
      <c r="BQ7" s="83"/>
      <c r="BR7" s="110"/>
      <c r="BS7" s="110"/>
      <c r="BT7" s="83"/>
      <c r="BU7" s="83"/>
      <c r="BV7" s="110"/>
      <c r="BW7" s="110"/>
      <c r="BX7" s="83"/>
      <c r="BY7" s="83"/>
      <c r="BZ7" s="110"/>
      <c r="CA7" s="110"/>
      <c r="CB7" s="83"/>
      <c r="CC7" s="83"/>
      <c r="CD7" s="110"/>
      <c r="CE7" s="110"/>
      <c r="CF7" s="83"/>
      <c r="CG7" s="83"/>
      <c r="CH7" s="110"/>
      <c r="CI7" s="110"/>
      <c r="CJ7" s="83"/>
      <c r="CK7" s="83"/>
      <c r="CL7" s="110"/>
      <c r="CM7" s="110"/>
      <c r="CN7" s="83"/>
      <c r="CO7" s="83"/>
      <c r="CP7" s="110"/>
      <c r="CQ7" s="110"/>
      <c r="CR7" s="83"/>
      <c r="CS7" s="83"/>
      <c r="CT7" s="110"/>
      <c r="CU7" s="110"/>
      <c r="CV7" s="83"/>
      <c r="CW7" s="83"/>
      <c r="CX7" s="110"/>
      <c r="CY7" s="110"/>
      <c r="CZ7" s="83"/>
      <c r="DA7" s="83"/>
      <c r="DB7" s="110"/>
      <c r="DC7" s="110"/>
      <c r="DD7" s="83"/>
      <c r="DE7" s="83"/>
      <c r="DF7" s="110"/>
      <c r="DG7" s="110"/>
      <c r="DH7" s="83"/>
      <c r="DI7" s="83"/>
      <c r="DJ7" s="110"/>
      <c r="DK7" s="110"/>
      <c r="DL7" s="83"/>
      <c r="DM7" s="83"/>
      <c r="DN7" s="110"/>
      <c r="DO7" s="110"/>
      <c r="DP7" s="83"/>
      <c r="DQ7" s="83"/>
      <c r="DR7" s="110"/>
      <c r="DS7" s="110"/>
      <c r="DT7" s="83"/>
      <c r="DU7" s="83"/>
      <c r="DV7" s="110"/>
      <c r="DW7" s="110"/>
      <c r="DX7" s="83"/>
      <c r="DY7" s="83"/>
      <c r="DZ7" s="110"/>
      <c r="EA7" s="110"/>
      <c r="EB7" s="83"/>
      <c r="EC7" s="83"/>
      <c r="ED7" s="110"/>
      <c r="EE7" s="110"/>
      <c r="EF7" s="83"/>
      <c r="EG7" s="83"/>
      <c r="EH7" s="110"/>
      <c r="EI7" s="110"/>
      <c r="EJ7" s="83"/>
      <c r="EK7" s="83"/>
      <c r="EL7" s="110"/>
      <c r="EM7" s="110"/>
      <c r="EN7" s="83"/>
      <c r="EO7" s="83"/>
    </row>
    <row r="8" spans="1:145">
      <c r="B8" s="111" t="s">
        <v>299</v>
      </c>
      <c r="C8" s="111" t="s">
        <v>24</v>
      </c>
      <c r="D8" s="87" t="s">
        <v>23</v>
      </c>
      <c r="E8" s="87" t="s">
        <v>24</v>
      </c>
      <c r="F8" s="111" t="s">
        <v>299</v>
      </c>
      <c r="G8" s="111" t="s">
        <v>24</v>
      </c>
      <c r="H8" s="87" t="s">
        <v>23</v>
      </c>
      <c r="I8" s="87" t="s">
        <v>24</v>
      </c>
      <c r="J8" s="111" t="s">
        <v>299</v>
      </c>
      <c r="K8" s="111" t="s">
        <v>24</v>
      </c>
      <c r="L8" s="87" t="s">
        <v>23</v>
      </c>
      <c r="M8" s="87" t="s">
        <v>24</v>
      </c>
      <c r="N8" s="111" t="s">
        <v>299</v>
      </c>
      <c r="O8" s="111" t="s">
        <v>24</v>
      </c>
      <c r="P8" s="87" t="s">
        <v>23</v>
      </c>
      <c r="Q8" s="87" t="s">
        <v>24</v>
      </c>
      <c r="R8" s="111" t="s">
        <v>299</v>
      </c>
      <c r="S8" s="111" t="s">
        <v>24</v>
      </c>
      <c r="T8" s="87" t="s">
        <v>23</v>
      </c>
      <c r="U8" s="87" t="s">
        <v>24</v>
      </c>
      <c r="V8" s="111" t="s">
        <v>299</v>
      </c>
      <c r="W8" s="111" t="s">
        <v>24</v>
      </c>
      <c r="X8" s="87" t="s">
        <v>23</v>
      </c>
      <c r="Y8" s="87" t="s">
        <v>24</v>
      </c>
      <c r="Z8" s="111" t="s">
        <v>299</v>
      </c>
      <c r="AA8" s="111" t="s">
        <v>24</v>
      </c>
      <c r="AB8" s="87" t="s">
        <v>23</v>
      </c>
      <c r="AC8" s="87" t="s">
        <v>24</v>
      </c>
      <c r="AD8" s="111" t="s">
        <v>299</v>
      </c>
      <c r="AE8" s="111" t="s">
        <v>24</v>
      </c>
      <c r="AF8" s="87" t="s">
        <v>23</v>
      </c>
      <c r="AG8" s="87" t="s">
        <v>24</v>
      </c>
      <c r="AH8" s="111" t="s">
        <v>299</v>
      </c>
      <c r="AI8" s="111" t="s">
        <v>24</v>
      </c>
      <c r="AJ8" s="87" t="s">
        <v>23</v>
      </c>
      <c r="AK8" s="87" t="s">
        <v>24</v>
      </c>
      <c r="AL8" s="111" t="s">
        <v>299</v>
      </c>
      <c r="AM8" s="111" t="s">
        <v>24</v>
      </c>
      <c r="AN8" s="87" t="s">
        <v>23</v>
      </c>
      <c r="AO8" s="87" t="s">
        <v>24</v>
      </c>
      <c r="AP8" s="111" t="s">
        <v>299</v>
      </c>
      <c r="AQ8" s="111" t="s">
        <v>24</v>
      </c>
      <c r="AR8" s="87" t="s">
        <v>23</v>
      </c>
      <c r="AS8" s="87" t="s">
        <v>24</v>
      </c>
      <c r="AT8" s="111" t="s">
        <v>299</v>
      </c>
      <c r="AU8" s="111" t="s">
        <v>24</v>
      </c>
      <c r="AV8" s="87" t="s">
        <v>23</v>
      </c>
      <c r="AW8" s="87" t="s">
        <v>24</v>
      </c>
      <c r="AX8" s="111" t="s">
        <v>299</v>
      </c>
      <c r="AY8" s="111" t="s">
        <v>24</v>
      </c>
      <c r="AZ8" s="87" t="s">
        <v>23</v>
      </c>
      <c r="BA8" s="87" t="s">
        <v>24</v>
      </c>
      <c r="BB8" s="111" t="s">
        <v>299</v>
      </c>
      <c r="BC8" s="111" t="s">
        <v>24</v>
      </c>
      <c r="BD8" s="87" t="s">
        <v>23</v>
      </c>
      <c r="BE8" s="87" t="s">
        <v>24</v>
      </c>
      <c r="BF8" s="111" t="s">
        <v>299</v>
      </c>
      <c r="BG8" s="111" t="s">
        <v>24</v>
      </c>
      <c r="BH8" s="87" t="s">
        <v>23</v>
      </c>
      <c r="BI8" s="87" t="s">
        <v>24</v>
      </c>
      <c r="BJ8" s="111" t="s">
        <v>299</v>
      </c>
      <c r="BK8" s="111" t="s">
        <v>24</v>
      </c>
      <c r="BL8" s="87" t="s">
        <v>23</v>
      </c>
      <c r="BM8" s="87" t="s">
        <v>24</v>
      </c>
      <c r="BN8" s="111" t="s">
        <v>299</v>
      </c>
      <c r="BO8" s="111" t="s">
        <v>24</v>
      </c>
      <c r="BP8" s="87" t="s">
        <v>23</v>
      </c>
      <c r="BQ8" s="87" t="s">
        <v>24</v>
      </c>
      <c r="BR8" s="111" t="s">
        <v>299</v>
      </c>
      <c r="BS8" s="111" t="s">
        <v>24</v>
      </c>
      <c r="BT8" s="87" t="s">
        <v>23</v>
      </c>
      <c r="BU8" s="87" t="s">
        <v>24</v>
      </c>
      <c r="BV8" s="111" t="s">
        <v>299</v>
      </c>
      <c r="BW8" s="111" t="s">
        <v>24</v>
      </c>
      <c r="BX8" s="87" t="s">
        <v>23</v>
      </c>
      <c r="BY8" s="87" t="s">
        <v>24</v>
      </c>
      <c r="BZ8" s="111" t="s">
        <v>299</v>
      </c>
      <c r="CA8" s="111" t="s">
        <v>24</v>
      </c>
      <c r="CB8" s="87" t="s">
        <v>23</v>
      </c>
      <c r="CC8" s="87" t="s">
        <v>24</v>
      </c>
      <c r="CD8" s="111" t="s">
        <v>299</v>
      </c>
      <c r="CE8" s="111" t="s">
        <v>24</v>
      </c>
      <c r="CF8" s="87" t="s">
        <v>23</v>
      </c>
      <c r="CG8" s="87" t="s">
        <v>24</v>
      </c>
      <c r="CH8" s="111" t="s">
        <v>299</v>
      </c>
      <c r="CI8" s="111" t="s">
        <v>24</v>
      </c>
      <c r="CJ8" s="87" t="s">
        <v>23</v>
      </c>
      <c r="CK8" s="87" t="s">
        <v>24</v>
      </c>
      <c r="CL8" s="111" t="s">
        <v>299</v>
      </c>
      <c r="CM8" s="111" t="s">
        <v>24</v>
      </c>
      <c r="CN8" s="87" t="s">
        <v>23</v>
      </c>
      <c r="CO8" s="87" t="s">
        <v>24</v>
      </c>
      <c r="CP8" s="111" t="s">
        <v>299</v>
      </c>
      <c r="CQ8" s="111" t="s">
        <v>24</v>
      </c>
      <c r="CR8" s="87" t="s">
        <v>23</v>
      </c>
      <c r="CS8" s="87" t="s">
        <v>24</v>
      </c>
      <c r="CT8" s="111" t="s">
        <v>299</v>
      </c>
      <c r="CU8" s="111" t="s">
        <v>24</v>
      </c>
      <c r="CV8" s="87" t="s">
        <v>23</v>
      </c>
      <c r="CW8" s="87" t="s">
        <v>24</v>
      </c>
      <c r="CX8" s="111" t="s">
        <v>299</v>
      </c>
      <c r="CY8" s="111" t="s">
        <v>24</v>
      </c>
      <c r="CZ8" s="87" t="s">
        <v>23</v>
      </c>
      <c r="DA8" s="87" t="s">
        <v>24</v>
      </c>
      <c r="DB8" s="111" t="s">
        <v>299</v>
      </c>
      <c r="DC8" s="111" t="s">
        <v>24</v>
      </c>
      <c r="DD8" s="87" t="s">
        <v>23</v>
      </c>
      <c r="DE8" s="87" t="s">
        <v>24</v>
      </c>
      <c r="DF8" s="111" t="s">
        <v>299</v>
      </c>
      <c r="DG8" s="111" t="s">
        <v>24</v>
      </c>
      <c r="DH8" s="87" t="s">
        <v>23</v>
      </c>
      <c r="DI8" s="87" t="s">
        <v>24</v>
      </c>
      <c r="DJ8" s="111" t="s">
        <v>299</v>
      </c>
      <c r="DK8" s="111" t="s">
        <v>24</v>
      </c>
      <c r="DL8" s="87" t="s">
        <v>23</v>
      </c>
      <c r="DM8" s="87" t="s">
        <v>24</v>
      </c>
      <c r="DN8" s="111" t="s">
        <v>299</v>
      </c>
      <c r="DO8" s="111" t="s">
        <v>24</v>
      </c>
      <c r="DP8" s="87" t="s">
        <v>23</v>
      </c>
      <c r="DQ8" s="87" t="s">
        <v>24</v>
      </c>
      <c r="DR8" s="111" t="s">
        <v>299</v>
      </c>
      <c r="DS8" s="111" t="s">
        <v>24</v>
      </c>
      <c r="DT8" s="87" t="s">
        <v>23</v>
      </c>
      <c r="DU8" s="87" t="s">
        <v>24</v>
      </c>
      <c r="DV8" s="111" t="s">
        <v>299</v>
      </c>
      <c r="DW8" s="111" t="s">
        <v>24</v>
      </c>
      <c r="DX8" s="87" t="s">
        <v>23</v>
      </c>
      <c r="DY8" s="87" t="s">
        <v>24</v>
      </c>
      <c r="DZ8" s="111" t="s">
        <v>299</v>
      </c>
      <c r="EA8" s="111" t="s">
        <v>24</v>
      </c>
      <c r="EB8" s="87" t="s">
        <v>23</v>
      </c>
      <c r="EC8" s="87" t="s">
        <v>24</v>
      </c>
      <c r="ED8" s="111" t="s">
        <v>299</v>
      </c>
      <c r="EE8" s="111" t="s">
        <v>24</v>
      </c>
      <c r="EF8" s="87" t="s">
        <v>23</v>
      </c>
      <c r="EG8" s="87" t="s">
        <v>24</v>
      </c>
      <c r="EH8" s="111" t="s">
        <v>299</v>
      </c>
      <c r="EI8" s="111" t="s">
        <v>24</v>
      </c>
      <c r="EJ8" s="87" t="s">
        <v>23</v>
      </c>
      <c r="EK8" s="87" t="s">
        <v>24</v>
      </c>
      <c r="EL8" s="111" t="s">
        <v>299</v>
      </c>
      <c r="EM8" s="111" t="s">
        <v>24</v>
      </c>
      <c r="EN8" s="87" t="s">
        <v>23</v>
      </c>
      <c r="EO8" s="87" t="s">
        <v>24</v>
      </c>
    </row>
    <row r="9" spans="1:145" ht="7.2" customHeight="1">
      <c r="B9" s="15"/>
      <c r="C9" s="15"/>
      <c r="F9" s="15"/>
      <c r="G9" s="15"/>
      <c r="J9" s="15"/>
      <c r="K9" s="15"/>
      <c r="N9" s="15"/>
      <c r="O9" s="15"/>
      <c r="R9" s="15"/>
      <c r="S9" s="15"/>
      <c r="V9" s="15"/>
      <c r="W9" s="15"/>
      <c r="Z9" s="15"/>
      <c r="AA9" s="15"/>
      <c r="AD9" s="15"/>
      <c r="AE9" s="15"/>
      <c r="AH9" s="15"/>
      <c r="AI9" s="15"/>
      <c r="AL9" s="15"/>
      <c r="AM9" s="15"/>
      <c r="AP9" s="15"/>
      <c r="AQ9" s="15"/>
      <c r="AT9" s="15"/>
      <c r="AU9" s="15"/>
      <c r="AX9" s="15"/>
      <c r="AY9" s="15"/>
      <c r="BB9" s="15"/>
      <c r="BC9" s="15"/>
      <c r="BF9" s="15"/>
      <c r="BG9" s="15"/>
      <c r="BJ9" s="15"/>
      <c r="BK9" s="15"/>
      <c r="BN9" s="15"/>
      <c r="BO9" s="15"/>
      <c r="BR9" s="15"/>
      <c r="BS9" s="15"/>
      <c r="BV9" s="15"/>
      <c r="BW9" s="15"/>
      <c r="BZ9" s="15"/>
      <c r="CA9" s="15"/>
      <c r="CD9" s="15"/>
      <c r="CE9" s="15"/>
      <c r="CH9" s="15"/>
      <c r="CI9" s="15"/>
      <c r="CL9" s="15"/>
      <c r="CM9" s="15"/>
      <c r="CP9" s="15"/>
      <c r="CQ9" s="15"/>
      <c r="CT9" s="15"/>
      <c r="CU9" s="15"/>
      <c r="CX9" s="15"/>
      <c r="CY9" s="15"/>
      <c r="DB9" s="15"/>
      <c r="DC9" s="15"/>
      <c r="DF9" s="15"/>
      <c r="DG9" s="15"/>
      <c r="DJ9" s="15"/>
      <c r="DK9" s="15"/>
      <c r="DN9" s="15"/>
      <c r="DO9" s="15"/>
      <c r="DR9" s="15"/>
      <c r="DS9" s="15"/>
      <c r="DV9" s="15"/>
      <c r="DW9" s="15"/>
      <c r="DZ9" s="15"/>
      <c r="EA9" s="15"/>
      <c r="ED9" s="15"/>
      <c r="EE9" s="15"/>
      <c r="EH9" s="15"/>
      <c r="EI9" s="15"/>
      <c r="EL9" s="15"/>
      <c r="EM9" s="15"/>
    </row>
    <row r="10" spans="1:145">
      <c r="A10" s="16" t="s">
        <v>25</v>
      </c>
      <c r="B10" s="15"/>
      <c r="C10" s="15"/>
      <c r="F10" s="15"/>
      <c r="G10" s="15"/>
      <c r="J10" s="15"/>
      <c r="K10" s="15"/>
      <c r="N10" s="15"/>
      <c r="O10" s="15"/>
      <c r="R10" s="15"/>
      <c r="S10" s="15"/>
      <c r="V10" s="15"/>
      <c r="W10" s="15"/>
      <c r="Z10" s="15"/>
      <c r="AA10" s="15"/>
      <c r="AD10" s="15"/>
      <c r="AE10" s="15"/>
      <c r="AH10" s="15"/>
      <c r="AI10" s="15"/>
      <c r="AL10" s="15"/>
      <c r="AM10" s="15"/>
      <c r="AP10" s="15"/>
      <c r="AQ10" s="15"/>
      <c r="AT10" s="15"/>
      <c r="AU10" s="15"/>
      <c r="AX10" s="15"/>
      <c r="AY10" s="15"/>
      <c r="BB10" s="15"/>
      <c r="BC10" s="15"/>
      <c r="BF10" s="15"/>
      <c r="BG10" s="15"/>
      <c r="BJ10" s="15"/>
      <c r="BK10" s="15"/>
      <c r="BN10" s="15"/>
      <c r="BO10" s="15"/>
      <c r="BR10" s="15"/>
      <c r="BS10" s="15"/>
      <c r="BV10" s="15"/>
      <c r="BW10" s="15"/>
      <c r="BZ10" s="15"/>
      <c r="CA10" s="15"/>
      <c r="CD10" s="15"/>
      <c r="CE10" s="15"/>
      <c r="CH10" s="15"/>
      <c r="CI10" s="15"/>
      <c r="CL10" s="15"/>
      <c r="CM10" s="15"/>
      <c r="CP10" s="15"/>
      <c r="CQ10" s="15"/>
      <c r="CT10" s="15"/>
      <c r="CU10" s="15"/>
      <c r="CX10" s="15"/>
      <c r="CY10" s="15"/>
      <c r="DB10" s="15"/>
      <c r="DC10" s="15"/>
      <c r="DF10" s="15"/>
      <c r="DG10" s="15"/>
      <c r="DJ10" s="15"/>
      <c r="DK10" s="15"/>
      <c r="DN10" s="15"/>
      <c r="DO10" s="15"/>
      <c r="DR10" s="15"/>
      <c r="DS10" s="15"/>
      <c r="DV10" s="15"/>
      <c r="DW10" s="15"/>
      <c r="DZ10" s="15"/>
      <c r="EA10" s="15"/>
      <c r="ED10" s="15"/>
      <c r="EE10" s="15"/>
      <c r="EH10" s="15"/>
      <c r="EI10" s="15"/>
      <c r="EL10" s="15"/>
      <c r="EM10" s="15"/>
    </row>
    <row r="11" spans="1:145">
      <c r="A11" s="17" t="s">
        <v>26</v>
      </c>
      <c r="B11" s="18">
        <v>92660625.500000015</v>
      </c>
      <c r="C11" s="18">
        <v>92101778.600000009</v>
      </c>
      <c r="D11" s="19">
        <v>24949384</v>
      </c>
      <c r="E11" s="19">
        <v>24869734</v>
      </c>
      <c r="F11" s="18">
        <v>3148080</v>
      </c>
      <c r="G11" s="18">
        <v>3142586</v>
      </c>
      <c r="H11" s="19">
        <v>11541242</v>
      </c>
      <c r="I11" s="19">
        <v>11513777</v>
      </c>
      <c r="J11" s="18">
        <v>19921250</v>
      </c>
      <c r="K11" s="18">
        <v>19926959</v>
      </c>
      <c r="L11" s="19">
        <v>7048969</v>
      </c>
      <c r="M11" s="19">
        <v>7034843</v>
      </c>
      <c r="N11" s="18">
        <v>186188</v>
      </c>
      <c r="O11" s="18">
        <v>186188</v>
      </c>
      <c r="P11" s="19">
        <v>11439688</v>
      </c>
      <c r="Q11" s="19">
        <v>11391867</v>
      </c>
      <c r="R11" s="18">
        <v>2115438</v>
      </c>
      <c r="S11" s="18">
        <v>2112517</v>
      </c>
      <c r="T11" s="19">
        <v>743800</v>
      </c>
      <c r="U11" s="19">
        <v>743800</v>
      </c>
      <c r="V11" s="18">
        <v>2437106.6</v>
      </c>
      <c r="W11" s="18">
        <v>2431386.4999999995</v>
      </c>
      <c r="X11" s="19">
        <v>4600534.6999999993</v>
      </c>
      <c r="Y11" s="19">
        <v>4589484.6999999993</v>
      </c>
      <c r="Z11" s="18"/>
      <c r="AA11" s="18"/>
      <c r="AB11" s="19">
        <v>773208</v>
      </c>
      <c r="AC11" s="19">
        <v>773023</v>
      </c>
      <c r="AD11" s="18">
        <v>2406874</v>
      </c>
      <c r="AE11" s="18">
        <v>2387251</v>
      </c>
      <c r="AF11" s="19">
        <v>620389</v>
      </c>
      <c r="AG11" s="19">
        <v>620389</v>
      </c>
      <c r="AH11" s="18">
        <v>28889</v>
      </c>
      <c r="AI11" s="18">
        <v>28889</v>
      </c>
      <c r="AJ11" s="19">
        <v>766678</v>
      </c>
      <c r="AK11" s="19">
        <v>761895</v>
      </c>
      <c r="AL11" s="18">
        <v>66645</v>
      </c>
      <c r="AM11" s="18">
        <v>66645</v>
      </c>
      <c r="AN11" s="19">
        <v>1213225</v>
      </c>
      <c r="AO11" s="19">
        <v>1213225</v>
      </c>
      <c r="AP11" s="18">
        <v>353472</v>
      </c>
      <c r="AQ11" s="18">
        <v>347465</v>
      </c>
      <c r="AR11" s="19">
        <v>603085</v>
      </c>
      <c r="AS11" s="19">
        <v>595933</v>
      </c>
      <c r="AT11" s="18">
        <v>2400733</v>
      </c>
      <c r="AU11" s="18">
        <v>2400733</v>
      </c>
      <c r="AV11" s="19">
        <v>147539</v>
      </c>
      <c r="AW11" s="19">
        <v>145812</v>
      </c>
      <c r="AX11" s="18">
        <v>151803</v>
      </c>
      <c r="AY11" s="18">
        <v>150675</v>
      </c>
      <c r="AZ11" s="19">
        <v>614933</v>
      </c>
      <c r="BA11" s="19">
        <v>608847</v>
      </c>
      <c r="BB11" s="18">
        <v>109209</v>
      </c>
      <c r="BC11" s="18">
        <v>107901</v>
      </c>
      <c r="BD11" s="19">
        <v>29956</v>
      </c>
      <c r="BE11" s="19">
        <v>29956</v>
      </c>
      <c r="BF11" s="18">
        <v>65382</v>
      </c>
      <c r="BG11" s="18">
        <v>64713</v>
      </c>
      <c r="BH11" s="19">
        <v>277315</v>
      </c>
      <c r="BI11" s="19">
        <v>276089</v>
      </c>
      <c r="BJ11" s="18">
        <v>2595508</v>
      </c>
      <c r="BK11" s="18">
        <v>2587367</v>
      </c>
      <c r="BL11" s="19">
        <v>669187</v>
      </c>
      <c r="BM11" s="19">
        <v>658857</v>
      </c>
      <c r="BN11" s="18">
        <v>553907</v>
      </c>
      <c r="BO11" s="18">
        <v>544846</v>
      </c>
      <c r="BP11" s="19">
        <v>286350</v>
      </c>
      <c r="BQ11" s="19">
        <v>280323</v>
      </c>
      <c r="BR11" s="18">
        <v>40188</v>
      </c>
      <c r="BS11" s="18">
        <v>40188</v>
      </c>
      <c r="BT11" s="19">
        <v>248760</v>
      </c>
      <c r="BU11" s="19">
        <v>248623</v>
      </c>
      <c r="BV11" s="18">
        <v>87973</v>
      </c>
      <c r="BW11" s="18">
        <v>87973</v>
      </c>
      <c r="BX11" s="19">
        <v>12013048</v>
      </c>
      <c r="BY11" s="19">
        <v>11929621</v>
      </c>
      <c r="BZ11" s="18">
        <v>2143208</v>
      </c>
      <c r="CA11" s="18">
        <v>2132780</v>
      </c>
      <c r="CB11" s="19">
        <v>1293016</v>
      </c>
      <c r="CC11" s="19">
        <v>1284738</v>
      </c>
      <c r="CD11" s="18">
        <v>1129195</v>
      </c>
      <c r="CE11" s="18">
        <v>1123737</v>
      </c>
      <c r="CF11" s="19">
        <v>602377</v>
      </c>
      <c r="CG11" s="19">
        <v>600853</v>
      </c>
      <c r="CH11" s="18">
        <v>332563</v>
      </c>
      <c r="CI11" s="18">
        <v>332563</v>
      </c>
      <c r="CJ11" s="19">
        <v>299349</v>
      </c>
      <c r="CK11" s="19">
        <v>298287</v>
      </c>
      <c r="CL11" s="18">
        <v>228216</v>
      </c>
      <c r="CM11" s="18">
        <v>226363</v>
      </c>
      <c r="CN11" s="19">
        <v>376295</v>
      </c>
      <c r="CO11" s="19">
        <v>375404</v>
      </c>
      <c r="CP11" s="18">
        <v>31897.600000000002</v>
      </c>
      <c r="CQ11" s="18">
        <v>31897.600000000002</v>
      </c>
      <c r="CR11" s="19">
        <v>646724</v>
      </c>
      <c r="CS11" s="19">
        <v>645112</v>
      </c>
      <c r="CT11" s="18">
        <v>42319.9</v>
      </c>
      <c r="CU11" s="18">
        <v>42319.9</v>
      </c>
      <c r="CV11" s="19">
        <v>322144</v>
      </c>
      <c r="CW11" s="19">
        <v>322144</v>
      </c>
      <c r="CX11" s="18">
        <v>464025</v>
      </c>
      <c r="CY11" s="18">
        <v>464025</v>
      </c>
      <c r="CZ11" s="19">
        <v>3792104</v>
      </c>
      <c r="DA11" s="19">
        <v>3774175</v>
      </c>
      <c r="DB11" s="18">
        <v>406677</v>
      </c>
      <c r="DC11" s="18">
        <v>405522</v>
      </c>
      <c r="DD11" s="19">
        <v>162549</v>
      </c>
      <c r="DE11" s="19">
        <v>162549</v>
      </c>
      <c r="DF11" s="18">
        <v>63038</v>
      </c>
      <c r="DG11" s="18">
        <v>61942</v>
      </c>
      <c r="DH11" s="19">
        <v>271499</v>
      </c>
      <c r="DI11" s="19">
        <v>270494</v>
      </c>
      <c r="DJ11" s="18">
        <v>2216528</v>
      </c>
      <c r="DK11" s="18">
        <v>2192563</v>
      </c>
      <c r="DL11" s="19">
        <v>1559269</v>
      </c>
      <c r="DM11" s="19">
        <v>1553489</v>
      </c>
      <c r="DN11" s="18">
        <v>2778988.4</v>
      </c>
      <c r="DO11" s="18">
        <v>2766586.4</v>
      </c>
      <c r="DP11" s="19">
        <v>5528999</v>
      </c>
      <c r="DQ11" s="19">
        <v>5491469</v>
      </c>
      <c r="DR11" s="18">
        <v>497696</v>
      </c>
      <c r="DS11" s="18">
        <v>494953</v>
      </c>
      <c r="DT11" s="19">
        <v>392922</v>
      </c>
      <c r="DU11" s="19">
        <v>391958</v>
      </c>
      <c r="DV11" s="18">
        <v>243433</v>
      </c>
      <c r="DW11" s="18">
        <v>243433</v>
      </c>
      <c r="DX11" s="19">
        <v>1135085</v>
      </c>
      <c r="DY11" s="19">
        <v>1130883</v>
      </c>
      <c r="DZ11" s="18">
        <v>1119044</v>
      </c>
      <c r="EA11" s="18">
        <v>1110184</v>
      </c>
      <c r="EB11" s="19">
        <v>514918</v>
      </c>
      <c r="EC11" s="19">
        <v>514355</v>
      </c>
      <c r="ED11" s="18">
        <v>1596948</v>
      </c>
      <c r="EE11" s="18">
        <v>1593118</v>
      </c>
      <c r="EF11" s="19">
        <v>1457604</v>
      </c>
      <c r="EG11" s="19">
        <v>1452727</v>
      </c>
      <c r="EH11" s="18">
        <v>722420</v>
      </c>
      <c r="EI11" s="18">
        <v>721595</v>
      </c>
      <c r="EJ11" s="19">
        <v>578612</v>
      </c>
      <c r="EK11" s="19">
        <v>577929</v>
      </c>
      <c r="EL11" s="18">
        <v>888071</v>
      </c>
      <c r="EM11" s="18">
        <v>881957</v>
      </c>
      <c r="EN11" s="19">
        <v>379772</v>
      </c>
      <c r="EO11" s="19">
        <v>379407</v>
      </c>
    </row>
    <row r="12" spans="1:145">
      <c r="A12" s="17" t="s">
        <v>27</v>
      </c>
      <c r="B12" s="18">
        <v>7382951.4000000004</v>
      </c>
      <c r="C12" s="18">
        <v>7382951.4000000004</v>
      </c>
      <c r="D12" s="19">
        <v>1439926</v>
      </c>
      <c r="E12" s="19">
        <v>1439926</v>
      </c>
      <c r="F12" s="18">
        <v>354745</v>
      </c>
      <c r="G12" s="18">
        <v>354745</v>
      </c>
      <c r="H12" s="19">
        <v>1073316</v>
      </c>
      <c r="I12" s="19">
        <v>1073316</v>
      </c>
      <c r="J12" s="18">
        <v>2514156</v>
      </c>
      <c r="K12" s="18">
        <v>2514156</v>
      </c>
      <c r="L12" s="19">
        <v>1757384</v>
      </c>
      <c r="M12" s="19">
        <v>1757384</v>
      </c>
      <c r="N12" s="18">
        <v>7186</v>
      </c>
      <c r="O12" s="18">
        <v>7186</v>
      </c>
      <c r="P12" s="19">
        <v>2579441</v>
      </c>
      <c r="Q12" s="19">
        <v>2579441</v>
      </c>
      <c r="R12" s="18">
        <v>661330</v>
      </c>
      <c r="S12" s="18">
        <v>661330</v>
      </c>
      <c r="T12" s="19">
        <v>360232</v>
      </c>
      <c r="U12" s="19">
        <v>360232</v>
      </c>
      <c r="V12" s="18">
        <v>741139</v>
      </c>
      <c r="W12" s="18">
        <v>741139</v>
      </c>
      <c r="X12" s="19">
        <v>1403765.5</v>
      </c>
      <c r="Y12" s="19">
        <v>1403765.4</v>
      </c>
      <c r="Z12" s="18"/>
      <c r="AA12" s="18"/>
      <c r="AB12" s="19">
        <v>0</v>
      </c>
      <c r="AC12" s="19">
        <v>0</v>
      </c>
      <c r="AD12" s="18">
        <v>1129826</v>
      </c>
      <c r="AE12" s="18">
        <v>1129826</v>
      </c>
      <c r="AF12" s="19">
        <v>208368</v>
      </c>
      <c r="AG12" s="19">
        <v>208368</v>
      </c>
      <c r="AH12" s="18">
        <v>25973</v>
      </c>
      <c r="AI12" s="18">
        <v>25973</v>
      </c>
      <c r="AJ12" s="19">
        <v>257452</v>
      </c>
      <c r="AK12" s="19">
        <v>257452</v>
      </c>
      <c r="AL12" s="18">
        <v>46685</v>
      </c>
      <c r="AM12" s="18">
        <v>46685</v>
      </c>
      <c r="AN12" s="19">
        <v>505659.4</v>
      </c>
      <c r="AO12" s="19">
        <v>505659.4</v>
      </c>
      <c r="AP12" s="18">
        <v>300596</v>
      </c>
      <c r="AQ12" s="18">
        <v>300596</v>
      </c>
      <c r="AR12" s="19">
        <v>302535</v>
      </c>
      <c r="AS12" s="19">
        <v>302535</v>
      </c>
      <c r="AT12" s="18">
        <v>890412</v>
      </c>
      <c r="AU12" s="18">
        <v>890412</v>
      </c>
      <c r="AV12" s="19">
        <v>192885</v>
      </c>
      <c r="AW12" s="19">
        <v>192885</v>
      </c>
      <c r="AX12" s="18">
        <v>205844</v>
      </c>
      <c r="AY12" s="18">
        <v>205844</v>
      </c>
      <c r="AZ12" s="19">
        <v>424399</v>
      </c>
      <c r="BA12" s="19">
        <v>424399</v>
      </c>
      <c r="BB12" s="18">
        <v>148633</v>
      </c>
      <c r="BC12" s="18">
        <v>148633</v>
      </c>
      <c r="BD12" s="19">
        <v>12625</v>
      </c>
      <c r="BE12" s="19">
        <v>12625</v>
      </c>
      <c r="BF12" s="18">
        <v>26803</v>
      </c>
      <c r="BG12" s="18">
        <v>26803</v>
      </c>
      <c r="BH12" s="19">
        <v>235311</v>
      </c>
      <c r="BI12" s="19">
        <v>235311</v>
      </c>
      <c r="BJ12" s="18">
        <v>1379187</v>
      </c>
      <c r="BK12" s="18">
        <v>1379187</v>
      </c>
      <c r="BL12" s="19">
        <v>508893</v>
      </c>
      <c r="BM12" s="19">
        <v>508893</v>
      </c>
      <c r="BN12" s="18">
        <v>280490</v>
      </c>
      <c r="BO12" s="18">
        <v>280490</v>
      </c>
      <c r="BP12" s="19">
        <v>168164</v>
      </c>
      <c r="BQ12" s="19">
        <v>168164</v>
      </c>
      <c r="BR12" s="18">
        <v>42007</v>
      </c>
      <c r="BS12" s="18">
        <v>42007</v>
      </c>
      <c r="BT12" s="19">
        <v>168765</v>
      </c>
      <c r="BU12" s="19">
        <v>168765</v>
      </c>
      <c r="BV12" s="18">
        <v>101082.9</v>
      </c>
      <c r="BW12" s="18">
        <v>101082.9</v>
      </c>
      <c r="BX12" s="19">
        <v>3427947</v>
      </c>
      <c r="BY12" s="19">
        <v>3427947</v>
      </c>
      <c r="BZ12" s="18">
        <v>653204</v>
      </c>
      <c r="CA12" s="18">
        <v>653204</v>
      </c>
      <c r="CB12" s="19">
        <v>518689</v>
      </c>
      <c r="CC12" s="19">
        <v>518689</v>
      </c>
      <c r="CD12" s="18">
        <v>624187</v>
      </c>
      <c r="CE12" s="18">
        <v>624187</v>
      </c>
      <c r="CF12" s="19">
        <v>286019</v>
      </c>
      <c r="CG12" s="19">
        <v>286019</v>
      </c>
      <c r="CH12" s="18">
        <v>175453</v>
      </c>
      <c r="CI12" s="18">
        <v>175453</v>
      </c>
      <c r="CJ12" s="19">
        <v>118742</v>
      </c>
      <c r="CK12" s="19">
        <v>118742</v>
      </c>
      <c r="CL12" s="18">
        <v>130449</v>
      </c>
      <c r="CM12" s="18">
        <v>130449</v>
      </c>
      <c r="CN12" s="19">
        <v>61031</v>
      </c>
      <c r="CO12" s="19">
        <v>61031</v>
      </c>
      <c r="CP12" s="18">
        <v>8521.4</v>
      </c>
      <c r="CQ12" s="18">
        <v>8521.4</v>
      </c>
      <c r="CR12" s="19">
        <v>303162</v>
      </c>
      <c r="CS12" s="19">
        <v>303162</v>
      </c>
      <c r="CT12" s="18">
        <v>50942.9</v>
      </c>
      <c r="CU12" s="18">
        <v>50942.9</v>
      </c>
      <c r="CV12" s="19">
        <v>229988</v>
      </c>
      <c r="CW12" s="19">
        <v>229988</v>
      </c>
      <c r="CX12" s="18">
        <v>168732</v>
      </c>
      <c r="CY12" s="18">
        <v>168732</v>
      </c>
      <c r="CZ12" s="19">
        <v>1256109</v>
      </c>
      <c r="DA12" s="19">
        <v>1256109</v>
      </c>
      <c r="DB12" s="18">
        <v>212161</v>
      </c>
      <c r="DC12" s="18">
        <v>212161</v>
      </c>
      <c r="DD12" s="19">
        <v>0</v>
      </c>
      <c r="DE12" s="19">
        <v>0</v>
      </c>
      <c r="DF12" s="18">
        <v>58202</v>
      </c>
      <c r="DG12" s="18">
        <v>58202</v>
      </c>
      <c r="DH12" s="19">
        <v>222931</v>
      </c>
      <c r="DI12" s="19">
        <v>222931</v>
      </c>
      <c r="DJ12" s="18">
        <v>1334502</v>
      </c>
      <c r="DK12" s="18">
        <v>1334502</v>
      </c>
      <c r="DL12" s="19">
        <v>740726</v>
      </c>
      <c r="DM12" s="19">
        <v>740726</v>
      </c>
      <c r="DN12" s="18">
        <v>659665.19999999995</v>
      </c>
      <c r="DO12" s="18">
        <v>659665.19999999995</v>
      </c>
      <c r="DP12" s="19">
        <v>1389054</v>
      </c>
      <c r="DQ12" s="19">
        <v>1389054</v>
      </c>
      <c r="DR12" s="18">
        <v>100646</v>
      </c>
      <c r="DS12" s="18">
        <v>100646</v>
      </c>
      <c r="DT12" s="19">
        <v>142534</v>
      </c>
      <c r="DU12" s="19">
        <v>142534</v>
      </c>
      <c r="DV12" s="18">
        <v>0</v>
      </c>
      <c r="DW12" s="18">
        <v>0</v>
      </c>
      <c r="DX12" s="19">
        <v>433045</v>
      </c>
      <c r="DY12" s="19">
        <v>433045</v>
      </c>
      <c r="DZ12" s="18">
        <v>322415</v>
      </c>
      <c r="EA12" s="18">
        <v>322415</v>
      </c>
      <c r="EB12" s="19">
        <v>153670</v>
      </c>
      <c r="EC12" s="19">
        <v>153670</v>
      </c>
      <c r="ED12" s="18">
        <v>503933</v>
      </c>
      <c r="EE12" s="18">
        <v>503933</v>
      </c>
      <c r="EF12" s="19">
        <v>516405</v>
      </c>
      <c r="EG12" s="19">
        <v>516405</v>
      </c>
      <c r="EH12" s="18">
        <v>0</v>
      </c>
      <c r="EI12" s="18">
        <v>0</v>
      </c>
      <c r="EJ12" s="19">
        <v>97877</v>
      </c>
      <c r="EK12" s="19">
        <v>97877</v>
      </c>
      <c r="EL12" s="18">
        <v>170050</v>
      </c>
      <c r="EM12" s="18">
        <v>170050</v>
      </c>
      <c r="EN12" s="19">
        <v>229677</v>
      </c>
      <c r="EO12" s="19">
        <v>229677</v>
      </c>
    </row>
    <row r="13" spans="1:145">
      <c r="A13" s="20" t="s">
        <v>28</v>
      </c>
      <c r="B13" s="21">
        <v>19748061.800000001</v>
      </c>
      <c r="C13" s="21">
        <v>80483040.200000003</v>
      </c>
      <c r="D13" s="22">
        <v>4143856</v>
      </c>
      <c r="E13" s="22">
        <v>5832241</v>
      </c>
      <c r="F13" s="21">
        <v>554713</v>
      </c>
      <c r="G13" s="21">
        <v>875093</v>
      </c>
      <c r="H13" s="22">
        <v>1657733</v>
      </c>
      <c r="I13" s="22">
        <v>2529193</v>
      </c>
      <c r="J13" s="21">
        <v>2452183</v>
      </c>
      <c r="K13" s="21">
        <v>4370418</v>
      </c>
      <c r="L13" s="22">
        <v>1678139</v>
      </c>
      <c r="M13" s="22">
        <v>2459403</v>
      </c>
      <c r="N13" s="21">
        <v>70887</v>
      </c>
      <c r="O13" s="21">
        <v>126796</v>
      </c>
      <c r="P13" s="22">
        <v>1643040</v>
      </c>
      <c r="Q13" s="22">
        <v>9216074</v>
      </c>
      <c r="R13" s="21">
        <v>274312</v>
      </c>
      <c r="S13" s="21">
        <v>575335</v>
      </c>
      <c r="T13" s="22">
        <v>107784</v>
      </c>
      <c r="U13" s="22">
        <v>158983</v>
      </c>
      <c r="V13" s="21">
        <v>466532.1</v>
      </c>
      <c r="W13" s="21">
        <v>679160.3</v>
      </c>
      <c r="X13" s="22">
        <v>735339</v>
      </c>
      <c r="Y13" s="22">
        <v>1651241.8</v>
      </c>
      <c r="Z13" s="21"/>
      <c r="AA13" s="21"/>
      <c r="AB13" s="22">
        <v>57676</v>
      </c>
      <c r="AC13" s="22">
        <v>65143</v>
      </c>
      <c r="AD13" s="21">
        <v>395422</v>
      </c>
      <c r="AE13" s="21">
        <v>782059</v>
      </c>
      <c r="AF13" s="22">
        <v>133868</v>
      </c>
      <c r="AG13" s="22">
        <v>285847</v>
      </c>
      <c r="AH13" s="21">
        <v>46</v>
      </c>
      <c r="AI13" s="21">
        <v>1627</v>
      </c>
      <c r="AJ13" s="22">
        <v>245623</v>
      </c>
      <c r="AK13" s="22">
        <v>593422</v>
      </c>
      <c r="AL13" s="21">
        <v>33490</v>
      </c>
      <c r="AM13" s="21">
        <v>35945</v>
      </c>
      <c r="AN13" s="22">
        <v>276959</v>
      </c>
      <c r="AO13" s="22">
        <v>792441</v>
      </c>
      <c r="AP13" s="21">
        <v>119932</v>
      </c>
      <c r="AQ13" s="21">
        <v>282414</v>
      </c>
      <c r="AR13" s="22">
        <v>167900</v>
      </c>
      <c r="AS13" s="22">
        <v>338052</v>
      </c>
      <c r="AT13" s="21">
        <v>922885</v>
      </c>
      <c r="AU13" s="21">
        <v>1628364</v>
      </c>
      <c r="AV13" s="22">
        <v>90463</v>
      </c>
      <c r="AW13" s="22">
        <v>237015</v>
      </c>
      <c r="AX13" s="21">
        <v>34912</v>
      </c>
      <c r="AY13" s="21">
        <v>68084</v>
      </c>
      <c r="AZ13" s="22">
        <v>262248</v>
      </c>
      <c r="BA13" s="22">
        <v>452697</v>
      </c>
      <c r="BB13" s="21">
        <v>44725</v>
      </c>
      <c r="BC13" s="21">
        <v>65925</v>
      </c>
      <c r="BD13" s="22">
        <v>9747</v>
      </c>
      <c r="BE13" s="22">
        <v>13181</v>
      </c>
      <c r="BF13" s="21">
        <v>25976</v>
      </c>
      <c r="BG13" s="21">
        <v>42961</v>
      </c>
      <c r="BH13" s="22">
        <v>86426</v>
      </c>
      <c r="BI13" s="22">
        <v>165473</v>
      </c>
      <c r="BJ13" s="21">
        <v>711612</v>
      </c>
      <c r="BK13" s="21">
        <v>1539236</v>
      </c>
      <c r="BL13" s="22">
        <v>229348</v>
      </c>
      <c r="BM13" s="22">
        <v>363548</v>
      </c>
      <c r="BN13" s="21">
        <v>154145</v>
      </c>
      <c r="BO13" s="21">
        <v>246648</v>
      </c>
      <c r="BP13" s="22">
        <v>69017</v>
      </c>
      <c r="BQ13" s="22">
        <v>161820</v>
      </c>
      <c r="BR13" s="21">
        <v>3411</v>
      </c>
      <c r="BS13" s="21">
        <v>5209</v>
      </c>
      <c r="BT13" s="22">
        <v>48525</v>
      </c>
      <c r="BU13" s="22">
        <v>63124</v>
      </c>
      <c r="BV13" s="21">
        <v>1812.4</v>
      </c>
      <c r="BW13" s="21">
        <v>1812.4</v>
      </c>
      <c r="BX13" s="22">
        <v>3586075</v>
      </c>
      <c r="BY13" s="22">
        <v>10248535</v>
      </c>
      <c r="BZ13" s="21">
        <v>809621</v>
      </c>
      <c r="CA13" s="21">
        <v>1934790</v>
      </c>
      <c r="CB13" s="22">
        <v>496394</v>
      </c>
      <c r="CC13" s="22">
        <v>1089282</v>
      </c>
      <c r="CD13" s="21">
        <v>326504</v>
      </c>
      <c r="CE13" s="21">
        <v>683091</v>
      </c>
      <c r="CF13" s="22">
        <v>143509</v>
      </c>
      <c r="CG13" s="22">
        <v>156309</v>
      </c>
      <c r="CH13" s="21">
        <v>121182</v>
      </c>
      <c r="CI13" s="21">
        <v>130799</v>
      </c>
      <c r="CJ13" s="22">
        <v>23608</v>
      </c>
      <c r="CK13" s="22">
        <v>31552</v>
      </c>
      <c r="CL13" s="21">
        <v>62280</v>
      </c>
      <c r="CM13" s="21">
        <v>195749</v>
      </c>
      <c r="CN13" s="22">
        <v>54650</v>
      </c>
      <c r="CO13" s="22">
        <v>95948</v>
      </c>
      <c r="CP13" s="21">
        <v>239.6</v>
      </c>
      <c r="CQ13" s="21">
        <v>239.6</v>
      </c>
      <c r="CR13" s="22">
        <v>140004</v>
      </c>
      <c r="CS13" s="22">
        <v>177023</v>
      </c>
      <c r="CT13" s="21">
        <v>18047.5</v>
      </c>
      <c r="CU13" s="21">
        <v>22002.7</v>
      </c>
      <c r="CV13" s="22">
        <v>160253</v>
      </c>
      <c r="CW13" s="22">
        <v>371217</v>
      </c>
      <c r="CX13" s="21">
        <v>187515</v>
      </c>
      <c r="CY13" s="21">
        <v>453523</v>
      </c>
      <c r="CZ13" s="22">
        <v>878205</v>
      </c>
      <c r="DA13" s="22">
        <v>3093223</v>
      </c>
      <c r="DB13" s="21">
        <v>101068</v>
      </c>
      <c r="DC13" s="21">
        <v>429200</v>
      </c>
      <c r="DD13" s="22">
        <v>22543</v>
      </c>
      <c r="DE13" s="22">
        <v>23101</v>
      </c>
      <c r="DF13" s="21">
        <v>35082</v>
      </c>
      <c r="DG13" s="21">
        <v>48733</v>
      </c>
      <c r="DH13" s="22">
        <v>94923</v>
      </c>
      <c r="DI13" s="22">
        <v>216683</v>
      </c>
      <c r="DJ13" s="21">
        <v>493069</v>
      </c>
      <c r="DK13" s="21">
        <v>963978</v>
      </c>
      <c r="DL13" s="22">
        <v>279669</v>
      </c>
      <c r="DM13" s="22">
        <v>540611</v>
      </c>
      <c r="DN13" s="21">
        <v>521144.4</v>
      </c>
      <c r="DO13" s="21">
        <v>1590486.4</v>
      </c>
      <c r="DP13" s="22">
        <v>1082112</v>
      </c>
      <c r="DQ13" s="22">
        <v>2271164</v>
      </c>
      <c r="DR13" s="21">
        <v>95972</v>
      </c>
      <c r="DS13" s="21">
        <v>119127</v>
      </c>
      <c r="DT13" s="22">
        <v>84853</v>
      </c>
      <c r="DU13" s="22">
        <v>122302</v>
      </c>
      <c r="DV13" s="21">
        <v>44434</v>
      </c>
      <c r="DW13" s="21">
        <v>48205</v>
      </c>
      <c r="DX13" s="22">
        <v>233950</v>
      </c>
      <c r="DY13" s="22">
        <v>373553</v>
      </c>
      <c r="DZ13" s="21">
        <v>343023</v>
      </c>
      <c r="EA13" s="21">
        <v>594468</v>
      </c>
      <c r="EB13" s="22">
        <v>257966</v>
      </c>
      <c r="EC13" s="22">
        <v>425773</v>
      </c>
      <c r="ED13" s="21">
        <v>640551</v>
      </c>
      <c r="EE13" s="21">
        <v>750769</v>
      </c>
      <c r="EF13" s="22">
        <v>251960</v>
      </c>
      <c r="EG13" s="22">
        <v>570278</v>
      </c>
      <c r="EH13" s="21">
        <v>193513</v>
      </c>
      <c r="EI13" s="21">
        <v>358710</v>
      </c>
      <c r="EJ13" s="22">
        <v>92803</v>
      </c>
      <c r="EK13" s="22">
        <v>118736</v>
      </c>
      <c r="EL13" s="21">
        <v>191114</v>
      </c>
      <c r="EM13" s="21">
        <v>370701</v>
      </c>
      <c r="EN13" s="22">
        <v>80227</v>
      </c>
      <c r="EO13" s="22">
        <v>96616</v>
      </c>
    </row>
    <row r="14" spans="1:145" s="1" customFormat="1">
      <c r="A14" s="16" t="s">
        <v>29</v>
      </c>
      <c r="B14" s="23">
        <v>119791638.70000002</v>
      </c>
      <c r="C14" s="23">
        <v>179967770.20000002</v>
      </c>
      <c r="D14" s="24">
        <v>30533166</v>
      </c>
      <c r="E14" s="24">
        <v>32141901</v>
      </c>
      <c r="F14" s="23">
        <v>4057538</v>
      </c>
      <c r="G14" s="23">
        <v>4372424</v>
      </c>
      <c r="H14" s="24">
        <v>14272291</v>
      </c>
      <c r="I14" s="24">
        <v>15116286</v>
      </c>
      <c r="J14" s="23">
        <v>24887589</v>
      </c>
      <c r="K14" s="23">
        <v>26811533</v>
      </c>
      <c r="L14" s="24">
        <v>10484492</v>
      </c>
      <c r="M14" s="24">
        <v>11251630</v>
      </c>
      <c r="N14" s="23">
        <v>264261</v>
      </c>
      <c r="O14" s="23">
        <v>320170</v>
      </c>
      <c r="P14" s="24">
        <v>15662169</v>
      </c>
      <c r="Q14" s="24">
        <v>23187382</v>
      </c>
      <c r="R14" s="23">
        <v>3051080</v>
      </c>
      <c r="S14" s="23">
        <v>3349182</v>
      </c>
      <c r="T14" s="24">
        <v>1211816</v>
      </c>
      <c r="U14" s="24">
        <v>1263015</v>
      </c>
      <c r="V14" s="23">
        <v>3644777.7</v>
      </c>
      <c r="W14" s="23">
        <v>3851685.8</v>
      </c>
      <c r="X14" s="24">
        <v>6739639.1999999993</v>
      </c>
      <c r="Y14" s="24">
        <v>7644491.8999999994</v>
      </c>
      <c r="Z14" s="23"/>
      <c r="AA14" s="23"/>
      <c r="AB14" s="24">
        <v>830884</v>
      </c>
      <c r="AC14" s="24">
        <v>838166</v>
      </c>
      <c r="AD14" s="23">
        <v>3932122</v>
      </c>
      <c r="AE14" s="23">
        <v>4299136</v>
      </c>
      <c r="AF14" s="24">
        <v>962625</v>
      </c>
      <c r="AG14" s="24">
        <v>1114604</v>
      </c>
      <c r="AH14" s="23">
        <v>54908</v>
      </c>
      <c r="AI14" s="23">
        <v>56489</v>
      </c>
      <c r="AJ14" s="24">
        <v>1269753</v>
      </c>
      <c r="AK14" s="24">
        <v>1612769</v>
      </c>
      <c r="AL14" s="23">
        <v>146820</v>
      </c>
      <c r="AM14" s="23">
        <v>149275</v>
      </c>
      <c r="AN14" s="24">
        <v>1995843.4</v>
      </c>
      <c r="AO14" s="24">
        <v>2511325.4</v>
      </c>
      <c r="AP14" s="23">
        <v>774000</v>
      </c>
      <c r="AQ14" s="23">
        <v>930475</v>
      </c>
      <c r="AR14" s="24">
        <v>1073520</v>
      </c>
      <c r="AS14" s="24">
        <v>1236520</v>
      </c>
      <c r="AT14" s="23">
        <v>4214030</v>
      </c>
      <c r="AU14" s="23">
        <v>4919509</v>
      </c>
      <c r="AV14" s="24">
        <v>430887</v>
      </c>
      <c r="AW14" s="24">
        <v>575712</v>
      </c>
      <c r="AX14" s="23">
        <v>392559</v>
      </c>
      <c r="AY14" s="23">
        <v>424603</v>
      </c>
      <c r="AZ14" s="24">
        <v>1301580</v>
      </c>
      <c r="BA14" s="24">
        <v>1485943</v>
      </c>
      <c r="BB14" s="23">
        <v>302567</v>
      </c>
      <c r="BC14" s="23">
        <v>322459</v>
      </c>
      <c r="BD14" s="24">
        <v>52328</v>
      </c>
      <c r="BE14" s="24">
        <v>55762</v>
      </c>
      <c r="BF14" s="23">
        <v>118161</v>
      </c>
      <c r="BG14" s="23">
        <v>134477</v>
      </c>
      <c r="BH14" s="24">
        <v>599052</v>
      </c>
      <c r="BI14" s="24">
        <v>676873</v>
      </c>
      <c r="BJ14" s="23">
        <v>4686307</v>
      </c>
      <c r="BK14" s="23">
        <v>5505790</v>
      </c>
      <c r="BL14" s="24">
        <v>1407428</v>
      </c>
      <c r="BM14" s="24">
        <v>1531298</v>
      </c>
      <c r="BN14" s="23">
        <v>988542</v>
      </c>
      <c r="BO14" s="23">
        <v>1071984</v>
      </c>
      <c r="BP14" s="24">
        <v>523531</v>
      </c>
      <c r="BQ14" s="24">
        <v>610307</v>
      </c>
      <c r="BR14" s="23">
        <v>85606</v>
      </c>
      <c r="BS14" s="23">
        <v>87404</v>
      </c>
      <c r="BT14" s="24">
        <v>466050</v>
      </c>
      <c r="BU14" s="24">
        <v>480512</v>
      </c>
      <c r="BV14" s="23">
        <v>190868.3</v>
      </c>
      <c r="BW14" s="23">
        <v>190868.3</v>
      </c>
      <c r="BX14" s="24">
        <v>19027070</v>
      </c>
      <c r="BY14" s="24">
        <v>25606103</v>
      </c>
      <c r="BZ14" s="23">
        <v>3606033</v>
      </c>
      <c r="CA14" s="23">
        <v>4720774</v>
      </c>
      <c r="CB14" s="24">
        <v>2308099</v>
      </c>
      <c r="CC14" s="24">
        <v>2892709</v>
      </c>
      <c r="CD14" s="23">
        <v>2079886</v>
      </c>
      <c r="CE14" s="23">
        <v>2431015</v>
      </c>
      <c r="CF14" s="24">
        <v>1031905</v>
      </c>
      <c r="CG14" s="24">
        <v>1043181</v>
      </c>
      <c r="CH14" s="23">
        <v>629198</v>
      </c>
      <c r="CI14" s="23">
        <v>638815</v>
      </c>
      <c r="CJ14" s="24">
        <v>441699</v>
      </c>
      <c r="CK14" s="24">
        <v>448581</v>
      </c>
      <c r="CL14" s="23">
        <v>420945</v>
      </c>
      <c r="CM14" s="23">
        <v>552561</v>
      </c>
      <c r="CN14" s="24">
        <v>491976</v>
      </c>
      <c r="CO14" s="24">
        <v>532383</v>
      </c>
      <c r="CP14" s="23">
        <v>40658.6</v>
      </c>
      <c r="CQ14" s="23">
        <v>40658.6</v>
      </c>
      <c r="CR14" s="24">
        <v>1089890</v>
      </c>
      <c r="CS14" s="24">
        <v>1125297</v>
      </c>
      <c r="CT14" s="23">
        <v>111310.3</v>
      </c>
      <c r="CU14" s="23">
        <v>115265.5</v>
      </c>
      <c r="CV14" s="24">
        <v>712385</v>
      </c>
      <c r="CW14" s="24">
        <v>923349</v>
      </c>
      <c r="CX14" s="23">
        <v>820272</v>
      </c>
      <c r="CY14" s="23">
        <v>1086280</v>
      </c>
      <c r="CZ14" s="24">
        <v>5926418</v>
      </c>
      <c r="DA14" s="24">
        <v>8123507</v>
      </c>
      <c r="DB14" s="23">
        <v>719906</v>
      </c>
      <c r="DC14" s="23">
        <v>1046883</v>
      </c>
      <c r="DD14" s="24">
        <v>185092</v>
      </c>
      <c r="DE14" s="24">
        <v>185650</v>
      </c>
      <c r="DF14" s="23">
        <v>156322</v>
      </c>
      <c r="DG14" s="23">
        <v>168877</v>
      </c>
      <c r="DH14" s="24">
        <v>589353</v>
      </c>
      <c r="DI14" s="24">
        <v>710108</v>
      </c>
      <c r="DJ14" s="23">
        <v>4044099</v>
      </c>
      <c r="DK14" s="23">
        <v>4491043</v>
      </c>
      <c r="DL14" s="24">
        <v>2579664</v>
      </c>
      <c r="DM14" s="24">
        <v>2834826</v>
      </c>
      <c r="DN14" s="23">
        <v>3959797.9999999995</v>
      </c>
      <c r="DO14" s="23">
        <v>5016738</v>
      </c>
      <c r="DP14" s="24">
        <v>8000165</v>
      </c>
      <c r="DQ14" s="24">
        <v>9151687</v>
      </c>
      <c r="DR14" s="23">
        <v>694314</v>
      </c>
      <c r="DS14" s="23">
        <v>714726</v>
      </c>
      <c r="DT14" s="24">
        <v>620309</v>
      </c>
      <c r="DU14" s="24">
        <v>656794</v>
      </c>
      <c r="DV14" s="23">
        <v>287867</v>
      </c>
      <c r="DW14" s="23">
        <v>291638</v>
      </c>
      <c r="DX14" s="24">
        <v>1802080</v>
      </c>
      <c r="DY14" s="24">
        <v>1937481</v>
      </c>
      <c r="DZ14" s="23">
        <v>1784482</v>
      </c>
      <c r="EA14" s="23">
        <v>2027067</v>
      </c>
      <c r="EB14" s="24">
        <v>926554</v>
      </c>
      <c r="EC14" s="24">
        <v>1093798</v>
      </c>
      <c r="ED14" s="23">
        <v>2741432</v>
      </c>
      <c r="EE14" s="23">
        <v>2847820</v>
      </c>
      <c r="EF14" s="24">
        <v>2225969</v>
      </c>
      <c r="EG14" s="24">
        <v>2539410</v>
      </c>
      <c r="EH14" s="23">
        <v>915933</v>
      </c>
      <c r="EI14" s="23">
        <v>1080305</v>
      </c>
      <c r="EJ14" s="24">
        <v>769292</v>
      </c>
      <c r="EK14" s="24">
        <v>794542</v>
      </c>
      <c r="EL14" s="23">
        <v>1249235</v>
      </c>
      <c r="EM14" s="23">
        <v>1422708</v>
      </c>
      <c r="EN14" s="24">
        <v>689676</v>
      </c>
      <c r="EO14" s="24">
        <v>705700</v>
      </c>
    </row>
    <row r="15" spans="1:145" ht="8.4" customHeight="1">
      <c r="A15" s="17"/>
      <c r="B15" s="18"/>
      <c r="C15" s="18"/>
      <c r="D15" s="19"/>
      <c r="E15" s="19"/>
      <c r="F15" s="18"/>
      <c r="G15" s="18"/>
      <c r="H15" s="19"/>
      <c r="I15" s="19"/>
      <c r="J15" s="18"/>
      <c r="K15" s="18"/>
      <c r="L15" s="19"/>
      <c r="M15" s="19"/>
      <c r="N15" s="18"/>
      <c r="O15" s="18"/>
      <c r="P15" s="19"/>
      <c r="Q15" s="19"/>
      <c r="R15" s="18"/>
      <c r="S15" s="18"/>
      <c r="T15" s="19"/>
      <c r="U15" s="19"/>
      <c r="V15" s="18"/>
      <c r="W15" s="18"/>
      <c r="X15" s="19"/>
      <c r="Y15" s="19"/>
      <c r="Z15" s="18"/>
      <c r="AA15" s="18"/>
      <c r="AB15" s="19"/>
      <c r="AC15" s="19"/>
      <c r="AD15" s="18"/>
      <c r="AE15" s="18"/>
      <c r="AF15" s="19"/>
      <c r="AG15" s="19"/>
      <c r="AH15" s="18"/>
      <c r="AI15" s="18"/>
      <c r="AJ15" s="19"/>
      <c r="AK15" s="19"/>
      <c r="AL15" s="18"/>
      <c r="AM15" s="18"/>
      <c r="AN15" s="19"/>
      <c r="AO15" s="19"/>
      <c r="AP15" s="18"/>
      <c r="AQ15" s="18"/>
      <c r="AR15" s="19"/>
      <c r="AS15" s="19"/>
      <c r="AT15" s="18"/>
      <c r="AU15" s="18"/>
      <c r="AV15" s="19"/>
      <c r="AW15" s="19"/>
      <c r="AX15" s="18"/>
      <c r="AY15" s="18"/>
      <c r="AZ15" s="19"/>
      <c r="BA15" s="19"/>
      <c r="BB15" s="18"/>
      <c r="BC15" s="18"/>
      <c r="BD15" s="19"/>
      <c r="BE15" s="19"/>
      <c r="BF15" s="18"/>
      <c r="BG15" s="18"/>
      <c r="BH15" s="19"/>
      <c r="BI15" s="19"/>
      <c r="BJ15" s="18"/>
      <c r="BK15" s="18"/>
      <c r="BL15" s="19"/>
      <c r="BM15" s="19"/>
      <c r="BN15" s="18"/>
      <c r="BO15" s="18"/>
      <c r="BP15" s="19"/>
      <c r="BQ15" s="19"/>
      <c r="BR15" s="18"/>
      <c r="BS15" s="18"/>
      <c r="BT15" s="19"/>
      <c r="BU15" s="19"/>
      <c r="BV15" s="18"/>
      <c r="BW15" s="18"/>
      <c r="BX15" s="19"/>
      <c r="BY15" s="19"/>
      <c r="BZ15" s="18"/>
      <c r="CA15" s="18"/>
      <c r="CB15" s="19"/>
      <c r="CC15" s="19"/>
      <c r="CD15" s="18"/>
      <c r="CE15" s="18"/>
      <c r="CF15" s="19"/>
      <c r="CG15" s="19"/>
      <c r="CH15" s="18"/>
      <c r="CI15" s="18"/>
      <c r="CJ15" s="19"/>
      <c r="CK15" s="19"/>
      <c r="CL15" s="18"/>
      <c r="CM15" s="18"/>
      <c r="CN15" s="19"/>
      <c r="CO15" s="19"/>
      <c r="CP15" s="18"/>
      <c r="CQ15" s="18"/>
      <c r="CR15" s="19"/>
      <c r="CS15" s="19"/>
      <c r="CT15" s="18"/>
      <c r="CU15" s="18"/>
      <c r="CV15" s="19"/>
      <c r="CW15" s="19"/>
      <c r="CX15" s="18"/>
      <c r="CY15" s="18"/>
      <c r="CZ15" s="19"/>
      <c r="DA15" s="19"/>
      <c r="DB15" s="18"/>
      <c r="DC15" s="18"/>
      <c r="DD15" s="19"/>
      <c r="DE15" s="19"/>
      <c r="DF15" s="18"/>
      <c r="DG15" s="18"/>
      <c r="DH15" s="19"/>
      <c r="DI15" s="19"/>
      <c r="DJ15" s="18"/>
      <c r="DK15" s="18"/>
      <c r="DL15" s="19"/>
      <c r="DM15" s="19"/>
      <c r="DN15" s="18"/>
      <c r="DO15" s="18"/>
      <c r="DP15" s="19"/>
      <c r="DQ15" s="19"/>
      <c r="DR15" s="18"/>
      <c r="DS15" s="18"/>
      <c r="DT15" s="19"/>
      <c r="DU15" s="19"/>
      <c r="DV15" s="18"/>
      <c r="DW15" s="18"/>
      <c r="DX15" s="19"/>
      <c r="DY15" s="19"/>
      <c r="DZ15" s="18"/>
      <c r="EA15" s="18"/>
      <c r="EB15" s="19"/>
      <c r="EC15" s="19"/>
      <c r="ED15" s="18"/>
      <c r="EE15" s="18"/>
      <c r="EF15" s="19"/>
      <c r="EG15" s="19"/>
      <c r="EH15" s="18"/>
      <c r="EI15" s="18"/>
      <c r="EJ15" s="19"/>
      <c r="EK15" s="19"/>
      <c r="EL15" s="18"/>
      <c r="EM15" s="18"/>
      <c r="EN15" s="19"/>
      <c r="EO15" s="19"/>
    </row>
    <row r="16" spans="1:145">
      <c r="A16" s="17" t="s">
        <v>30</v>
      </c>
      <c r="B16" s="18">
        <v>63178817.600000001</v>
      </c>
      <c r="C16" s="18">
        <v>77060777.799999997</v>
      </c>
      <c r="D16" s="19">
        <v>16294566</v>
      </c>
      <c r="E16" s="19">
        <v>16383595</v>
      </c>
      <c r="F16" s="18">
        <v>2382002</v>
      </c>
      <c r="G16" s="18">
        <v>2425898</v>
      </c>
      <c r="H16" s="19">
        <v>6786383</v>
      </c>
      <c r="I16" s="19">
        <v>6890733</v>
      </c>
      <c r="J16" s="18">
        <v>12434243</v>
      </c>
      <c r="K16" s="18">
        <v>12739529</v>
      </c>
      <c r="L16" s="19">
        <v>4727127</v>
      </c>
      <c r="M16" s="19">
        <v>4755953</v>
      </c>
      <c r="N16" s="18">
        <v>39178</v>
      </c>
      <c r="O16" s="18">
        <v>60779</v>
      </c>
      <c r="P16" s="19">
        <v>6621614</v>
      </c>
      <c r="Q16" s="19">
        <v>7980025</v>
      </c>
      <c r="R16" s="18">
        <v>1584166</v>
      </c>
      <c r="S16" s="18">
        <v>1639769</v>
      </c>
      <c r="T16" s="19">
        <v>675016</v>
      </c>
      <c r="U16" s="19">
        <v>675016</v>
      </c>
      <c r="V16" s="18">
        <v>1628914</v>
      </c>
      <c r="W16" s="18">
        <v>1657920</v>
      </c>
      <c r="X16" s="19">
        <v>3734897.6</v>
      </c>
      <c r="Y16" s="19">
        <v>4495998.0999999996</v>
      </c>
      <c r="Z16" s="18"/>
      <c r="AA16" s="18"/>
      <c r="AB16" s="19">
        <v>413005</v>
      </c>
      <c r="AC16" s="19">
        <v>413076</v>
      </c>
      <c r="AD16" s="18">
        <v>2021588</v>
      </c>
      <c r="AE16" s="18">
        <v>2176695</v>
      </c>
      <c r="AF16" s="19">
        <v>506509</v>
      </c>
      <c r="AG16" s="19">
        <v>530887</v>
      </c>
      <c r="AH16" s="18">
        <v>4576</v>
      </c>
      <c r="AI16" s="18">
        <v>4576</v>
      </c>
      <c r="AJ16" s="19">
        <v>778091</v>
      </c>
      <c r="AK16" s="19">
        <v>988683</v>
      </c>
      <c r="AL16" s="18">
        <v>77810</v>
      </c>
      <c r="AM16" s="18">
        <v>77810</v>
      </c>
      <c r="AN16" s="19">
        <v>1017369</v>
      </c>
      <c r="AO16" s="19">
        <v>1228732</v>
      </c>
      <c r="AP16" s="18">
        <v>391580</v>
      </c>
      <c r="AQ16" s="18">
        <v>487258</v>
      </c>
      <c r="AR16" s="19">
        <v>580073</v>
      </c>
      <c r="AS16" s="19">
        <v>624410</v>
      </c>
      <c r="AT16" s="18">
        <v>2355796</v>
      </c>
      <c r="AU16" s="18">
        <v>2517227</v>
      </c>
      <c r="AV16" s="19">
        <v>248885</v>
      </c>
      <c r="AW16" s="19">
        <v>366863</v>
      </c>
      <c r="AX16" s="18">
        <v>96474</v>
      </c>
      <c r="AY16" s="18">
        <v>106880</v>
      </c>
      <c r="AZ16" s="19">
        <v>704674</v>
      </c>
      <c r="BA16" s="19">
        <v>742485</v>
      </c>
      <c r="BB16" s="18">
        <v>135909</v>
      </c>
      <c r="BC16" s="18">
        <v>140080</v>
      </c>
      <c r="BD16" s="19">
        <v>5859</v>
      </c>
      <c r="BE16" s="19">
        <v>5859</v>
      </c>
      <c r="BF16" s="18">
        <v>73658</v>
      </c>
      <c r="BG16" s="18">
        <v>76670</v>
      </c>
      <c r="BH16" s="19">
        <v>350323</v>
      </c>
      <c r="BI16" s="19">
        <v>371564</v>
      </c>
      <c r="BJ16" s="18">
        <v>2857834</v>
      </c>
      <c r="BK16" s="18">
        <v>3021505</v>
      </c>
      <c r="BL16" s="19">
        <v>696929</v>
      </c>
      <c r="BM16" s="19">
        <v>700307</v>
      </c>
      <c r="BN16" s="18">
        <v>517535</v>
      </c>
      <c r="BO16" s="18">
        <v>540377</v>
      </c>
      <c r="BP16" s="19">
        <v>261530</v>
      </c>
      <c r="BQ16" s="19">
        <v>277377</v>
      </c>
      <c r="BR16" s="18">
        <v>9978</v>
      </c>
      <c r="BS16" s="18">
        <v>9978</v>
      </c>
      <c r="BT16" s="19">
        <v>190001</v>
      </c>
      <c r="BU16" s="19">
        <v>190301</v>
      </c>
      <c r="BV16" s="18">
        <v>10316.200000000001</v>
      </c>
      <c r="BW16" s="18">
        <v>10316.200000000001</v>
      </c>
      <c r="BX16" s="19">
        <v>11075013</v>
      </c>
      <c r="BY16" s="19">
        <v>14081595</v>
      </c>
      <c r="BZ16" s="18">
        <v>1913564</v>
      </c>
      <c r="CA16" s="18">
        <v>2284662</v>
      </c>
      <c r="CB16" s="19">
        <v>1170606</v>
      </c>
      <c r="CC16" s="19">
        <v>1462250</v>
      </c>
      <c r="CD16" s="18">
        <v>1126680</v>
      </c>
      <c r="CE16" s="18">
        <v>1207258</v>
      </c>
      <c r="CF16" s="19">
        <v>521158</v>
      </c>
      <c r="CG16" s="19">
        <v>521158</v>
      </c>
      <c r="CH16" s="18">
        <v>300563</v>
      </c>
      <c r="CI16" s="18">
        <v>300563</v>
      </c>
      <c r="CJ16" s="19">
        <v>216871</v>
      </c>
      <c r="CK16" s="19">
        <v>216871</v>
      </c>
      <c r="CL16" s="18">
        <v>237894</v>
      </c>
      <c r="CM16" s="18">
        <v>335062</v>
      </c>
      <c r="CN16" s="19">
        <v>271721</v>
      </c>
      <c r="CO16" s="19">
        <v>271721</v>
      </c>
      <c r="CP16" s="18">
        <v>5553.6</v>
      </c>
      <c r="CQ16" s="18">
        <v>5553.6</v>
      </c>
      <c r="CR16" s="19">
        <v>640610</v>
      </c>
      <c r="CS16" s="19">
        <v>640610</v>
      </c>
      <c r="CT16" s="18">
        <v>3488.8</v>
      </c>
      <c r="CU16" s="18">
        <v>3488.8</v>
      </c>
      <c r="CV16" s="19">
        <v>319667</v>
      </c>
      <c r="CW16" s="19">
        <v>457194</v>
      </c>
      <c r="CX16" s="18">
        <v>400981</v>
      </c>
      <c r="CY16" s="18">
        <v>445878</v>
      </c>
      <c r="CZ16" s="19">
        <v>3195612</v>
      </c>
      <c r="DA16" s="19">
        <v>3886052</v>
      </c>
      <c r="DB16" s="18">
        <v>445509</v>
      </c>
      <c r="DC16" s="18">
        <v>611735</v>
      </c>
      <c r="DD16" s="19">
        <v>24902</v>
      </c>
      <c r="DE16" s="19">
        <v>24902</v>
      </c>
      <c r="DF16" s="18">
        <v>69894</v>
      </c>
      <c r="DG16" s="18">
        <v>74170</v>
      </c>
      <c r="DH16" s="19">
        <v>350346</v>
      </c>
      <c r="DI16" s="19">
        <v>361141</v>
      </c>
      <c r="DJ16" s="18">
        <v>2210152</v>
      </c>
      <c r="DK16" s="18">
        <v>2296432</v>
      </c>
      <c r="DL16" s="19">
        <v>1187190</v>
      </c>
      <c r="DM16" s="19">
        <v>1235128</v>
      </c>
      <c r="DN16" s="18">
        <v>1911205.4</v>
      </c>
      <c r="DO16" s="18">
        <v>2457345.4</v>
      </c>
      <c r="DP16" s="19">
        <v>4656572</v>
      </c>
      <c r="DQ16" s="19">
        <v>4840302</v>
      </c>
      <c r="DR16" s="18">
        <v>328144</v>
      </c>
      <c r="DS16" s="18">
        <v>328144</v>
      </c>
      <c r="DT16" s="19">
        <v>262671</v>
      </c>
      <c r="DU16" s="19">
        <v>262671</v>
      </c>
      <c r="DV16" s="18">
        <v>128876</v>
      </c>
      <c r="DW16" s="18">
        <v>128876</v>
      </c>
      <c r="DX16" s="19">
        <v>871820</v>
      </c>
      <c r="DY16" s="19">
        <v>871929</v>
      </c>
      <c r="DZ16" s="18">
        <v>811309</v>
      </c>
      <c r="EA16" s="18">
        <v>820796</v>
      </c>
      <c r="EB16" s="19">
        <v>475419</v>
      </c>
      <c r="EC16" s="19">
        <v>515199</v>
      </c>
      <c r="ED16" s="18">
        <v>1487928</v>
      </c>
      <c r="EE16" s="18">
        <v>1490423</v>
      </c>
      <c r="EF16" s="19">
        <v>1067611</v>
      </c>
      <c r="EG16" s="19">
        <v>1129043</v>
      </c>
      <c r="EH16" s="18">
        <v>336659</v>
      </c>
      <c r="EI16" s="18">
        <v>348262</v>
      </c>
      <c r="EJ16" s="19">
        <v>273175</v>
      </c>
      <c r="EK16" s="19">
        <v>273175</v>
      </c>
      <c r="EL16" s="18">
        <v>598866</v>
      </c>
      <c r="EM16" s="18">
        <v>610470</v>
      </c>
      <c r="EN16" s="19">
        <v>364214</v>
      </c>
      <c r="EO16" s="19">
        <v>364214</v>
      </c>
    </row>
    <row r="17" spans="1:145">
      <c r="A17" s="17" t="s">
        <v>31</v>
      </c>
      <c r="B17" s="18">
        <v>4706001.7</v>
      </c>
      <c r="C17" s="18">
        <v>4810577.8</v>
      </c>
      <c r="D17" s="19">
        <v>1113350</v>
      </c>
      <c r="E17" s="19">
        <v>1113350</v>
      </c>
      <c r="F17" s="18">
        <v>108349</v>
      </c>
      <c r="G17" s="18">
        <v>110148</v>
      </c>
      <c r="H17" s="19">
        <v>188649</v>
      </c>
      <c r="I17" s="19">
        <v>188649</v>
      </c>
      <c r="J17" s="18">
        <v>985922</v>
      </c>
      <c r="K17" s="18">
        <v>995317</v>
      </c>
      <c r="L17" s="19">
        <v>93838</v>
      </c>
      <c r="M17" s="19">
        <v>93838</v>
      </c>
      <c r="N17" s="18">
        <v>0</v>
      </c>
      <c r="O17" s="18">
        <v>0</v>
      </c>
      <c r="P17" s="19">
        <v>569683</v>
      </c>
      <c r="Q17" s="19">
        <v>663720</v>
      </c>
      <c r="R17" s="18">
        <v>24801</v>
      </c>
      <c r="S17" s="18">
        <v>27926</v>
      </c>
      <c r="T17" s="19">
        <v>14699</v>
      </c>
      <c r="U17" s="19">
        <v>14699</v>
      </c>
      <c r="V17" s="18">
        <v>121234</v>
      </c>
      <c r="W17" s="18">
        <v>145770</v>
      </c>
      <c r="X17" s="19">
        <v>469015.3</v>
      </c>
      <c r="Y17" s="19">
        <v>471396.4</v>
      </c>
      <c r="Z17" s="18"/>
      <c r="AA17" s="18"/>
      <c r="AB17" s="19">
        <v>0</v>
      </c>
      <c r="AC17" s="19">
        <v>0</v>
      </c>
      <c r="AD17" s="18">
        <v>49658</v>
      </c>
      <c r="AE17" s="18">
        <v>49658</v>
      </c>
      <c r="AF17" s="19">
        <v>7612</v>
      </c>
      <c r="AG17" s="19">
        <v>7612</v>
      </c>
      <c r="AH17" s="18">
        <v>0</v>
      </c>
      <c r="AI17" s="18">
        <v>0</v>
      </c>
      <c r="AJ17" s="19">
        <v>26688</v>
      </c>
      <c r="AK17" s="19">
        <v>26688</v>
      </c>
      <c r="AL17" s="18">
        <v>0</v>
      </c>
      <c r="AM17" s="18">
        <v>0</v>
      </c>
      <c r="AN17" s="19">
        <v>140830</v>
      </c>
      <c r="AO17" s="19">
        <v>140830</v>
      </c>
      <c r="AP17" s="18">
        <v>7293</v>
      </c>
      <c r="AQ17" s="18">
        <v>7293</v>
      </c>
      <c r="AR17" s="19">
        <v>9724</v>
      </c>
      <c r="AS17" s="19">
        <v>9724</v>
      </c>
      <c r="AT17" s="18">
        <v>129362</v>
      </c>
      <c r="AU17" s="18">
        <v>129362</v>
      </c>
      <c r="AV17" s="19">
        <v>0</v>
      </c>
      <c r="AW17" s="19">
        <v>-3345</v>
      </c>
      <c r="AX17" s="18">
        <v>0</v>
      </c>
      <c r="AY17" s="18">
        <v>0</v>
      </c>
      <c r="AZ17" s="19">
        <v>19933</v>
      </c>
      <c r="BA17" s="19">
        <v>19933</v>
      </c>
      <c r="BB17" s="18">
        <v>0</v>
      </c>
      <c r="BC17" s="18">
        <v>0</v>
      </c>
      <c r="BD17" s="19">
        <v>0</v>
      </c>
      <c r="BE17" s="19">
        <v>0</v>
      </c>
      <c r="BF17" s="18">
        <v>0</v>
      </c>
      <c r="BG17" s="18">
        <v>0</v>
      </c>
      <c r="BH17" s="19">
        <v>2579</v>
      </c>
      <c r="BI17" s="19">
        <v>2579</v>
      </c>
      <c r="BJ17" s="18">
        <v>53823</v>
      </c>
      <c r="BK17" s="18">
        <v>59550</v>
      </c>
      <c r="BL17" s="19">
        <v>49807</v>
      </c>
      <c r="BM17" s="19">
        <v>49807</v>
      </c>
      <c r="BN17" s="18">
        <v>15274</v>
      </c>
      <c r="BO17" s="18">
        <v>15274</v>
      </c>
      <c r="BP17" s="19">
        <v>9573</v>
      </c>
      <c r="BQ17" s="19">
        <v>9573</v>
      </c>
      <c r="BR17" s="18">
        <v>0</v>
      </c>
      <c r="BS17" s="18">
        <v>0</v>
      </c>
      <c r="BT17" s="19">
        <v>0</v>
      </c>
      <c r="BU17" s="19">
        <v>0</v>
      </c>
      <c r="BV17" s="18">
        <v>0</v>
      </c>
      <c r="BW17" s="18">
        <v>0</v>
      </c>
      <c r="BX17" s="19">
        <v>978386</v>
      </c>
      <c r="BY17" s="19">
        <v>1024247</v>
      </c>
      <c r="BZ17" s="18">
        <v>102312</v>
      </c>
      <c r="CA17" s="18">
        <v>94970</v>
      </c>
      <c r="CB17" s="19">
        <v>117531</v>
      </c>
      <c r="CC17" s="19">
        <v>121686</v>
      </c>
      <c r="CD17" s="18">
        <v>40712</v>
      </c>
      <c r="CE17" s="18">
        <v>41787</v>
      </c>
      <c r="CF17" s="19">
        <v>0</v>
      </c>
      <c r="CG17" s="19">
        <v>0</v>
      </c>
      <c r="CH17" s="18">
        <v>0</v>
      </c>
      <c r="CI17" s="18">
        <v>0</v>
      </c>
      <c r="CJ17" s="19">
        <v>0</v>
      </c>
      <c r="CK17" s="19">
        <v>0</v>
      </c>
      <c r="CL17" s="18">
        <v>8455</v>
      </c>
      <c r="CM17" s="18">
        <v>8455</v>
      </c>
      <c r="CN17" s="19">
        <v>11068</v>
      </c>
      <c r="CO17" s="19">
        <v>11068</v>
      </c>
      <c r="CP17" s="18">
        <v>0</v>
      </c>
      <c r="CQ17" s="18">
        <v>0</v>
      </c>
      <c r="CR17" s="19">
        <v>0</v>
      </c>
      <c r="CS17" s="19">
        <v>0</v>
      </c>
      <c r="CT17" s="18">
        <v>0</v>
      </c>
      <c r="CU17" s="18">
        <v>0</v>
      </c>
      <c r="CV17" s="19">
        <v>6897</v>
      </c>
      <c r="CW17" s="19">
        <v>6897</v>
      </c>
      <c r="CX17" s="18">
        <v>32073</v>
      </c>
      <c r="CY17" s="18">
        <v>32073</v>
      </c>
      <c r="CZ17" s="19">
        <v>260911</v>
      </c>
      <c r="DA17" s="19">
        <v>270482</v>
      </c>
      <c r="DB17" s="18">
        <v>12296</v>
      </c>
      <c r="DC17" s="18">
        <v>12296</v>
      </c>
      <c r="DD17" s="19">
        <v>0</v>
      </c>
      <c r="DE17" s="19">
        <v>0</v>
      </c>
      <c r="DF17" s="18">
        <v>0</v>
      </c>
      <c r="DG17" s="18">
        <v>0</v>
      </c>
      <c r="DH17" s="19">
        <v>0</v>
      </c>
      <c r="DI17" s="19">
        <v>0</v>
      </c>
      <c r="DJ17" s="18">
        <v>35422</v>
      </c>
      <c r="DK17" s="18">
        <v>35422</v>
      </c>
      <c r="DL17" s="19">
        <v>34252</v>
      </c>
      <c r="DM17" s="19">
        <v>35964</v>
      </c>
      <c r="DN17" s="18">
        <v>357026.2</v>
      </c>
      <c r="DO17" s="18">
        <v>331521.2</v>
      </c>
      <c r="DP17" s="19">
        <v>24378</v>
      </c>
      <c r="DQ17" s="19">
        <v>25503</v>
      </c>
      <c r="DR17" s="18">
        <v>176</v>
      </c>
      <c r="DS17" s="18">
        <v>176</v>
      </c>
      <c r="DT17" s="19">
        <v>488</v>
      </c>
      <c r="DU17" s="19">
        <v>488</v>
      </c>
      <c r="DV17" s="18">
        <v>0</v>
      </c>
      <c r="DW17" s="18">
        <v>0</v>
      </c>
      <c r="DX17" s="19">
        <v>18397</v>
      </c>
      <c r="DY17" s="19">
        <v>18397</v>
      </c>
      <c r="DZ17" s="18">
        <v>1412</v>
      </c>
      <c r="EA17" s="18">
        <v>1412</v>
      </c>
      <c r="EB17" s="19">
        <v>0</v>
      </c>
      <c r="EC17" s="19">
        <v>0</v>
      </c>
      <c r="ED17" s="18">
        <v>56215</v>
      </c>
      <c r="EE17" s="18">
        <v>56215</v>
      </c>
      <c r="EF17" s="19">
        <v>41895</v>
      </c>
      <c r="EG17" s="19">
        <v>44921</v>
      </c>
      <c r="EH17" s="18">
        <v>1634</v>
      </c>
      <c r="EI17" s="18">
        <v>1706</v>
      </c>
      <c r="EJ17" s="19">
        <v>0</v>
      </c>
      <c r="EK17" s="19">
        <v>0</v>
      </c>
      <c r="EL17" s="18">
        <v>0</v>
      </c>
      <c r="EM17" s="18">
        <v>0</v>
      </c>
      <c r="EN17" s="19">
        <v>0</v>
      </c>
      <c r="EO17" s="19">
        <v>0</v>
      </c>
    </row>
    <row r="18" spans="1:145">
      <c r="A18" s="17" t="s">
        <v>32</v>
      </c>
      <c r="B18" s="18">
        <v>41802858.799999997</v>
      </c>
      <c r="C18" s="18">
        <v>54326670.899999999</v>
      </c>
      <c r="D18" s="19">
        <v>9614797</v>
      </c>
      <c r="E18" s="19">
        <v>10290728</v>
      </c>
      <c r="F18" s="18">
        <v>1701924</v>
      </c>
      <c r="G18" s="18">
        <v>1759699</v>
      </c>
      <c r="H18" s="19">
        <v>5670086</v>
      </c>
      <c r="I18" s="19">
        <v>5862414</v>
      </c>
      <c r="J18" s="18">
        <v>8767405</v>
      </c>
      <c r="K18" s="18">
        <v>9143727</v>
      </c>
      <c r="L18" s="19">
        <v>4220955</v>
      </c>
      <c r="M18" s="19">
        <v>4672024</v>
      </c>
      <c r="N18" s="18">
        <v>184922</v>
      </c>
      <c r="O18" s="18">
        <v>213783</v>
      </c>
      <c r="P18" s="19">
        <v>4946704</v>
      </c>
      <c r="Q18" s="19">
        <v>7968270</v>
      </c>
      <c r="R18" s="18">
        <v>827608</v>
      </c>
      <c r="S18" s="18">
        <v>911501</v>
      </c>
      <c r="T18" s="19">
        <v>418609</v>
      </c>
      <c r="U18" s="19">
        <v>441554</v>
      </c>
      <c r="V18" s="18">
        <v>1531189</v>
      </c>
      <c r="W18" s="18">
        <v>1576681</v>
      </c>
      <c r="X18" s="19">
        <v>1748717.4</v>
      </c>
      <c r="Y18" s="19">
        <v>1851876.7</v>
      </c>
      <c r="Z18" s="18"/>
      <c r="AA18" s="18"/>
      <c r="AB18" s="19">
        <v>319098</v>
      </c>
      <c r="AC18" s="19">
        <v>324809</v>
      </c>
      <c r="AD18" s="18">
        <v>1232565</v>
      </c>
      <c r="AE18" s="18">
        <v>1364432</v>
      </c>
      <c r="AF18" s="19">
        <v>310586</v>
      </c>
      <c r="AG18" s="19">
        <v>377193</v>
      </c>
      <c r="AH18" s="18">
        <v>43031</v>
      </c>
      <c r="AI18" s="18">
        <v>43729</v>
      </c>
      <c r="AJ18" s="19">
        <v>650891</v>
      </c>
      <c r="AK18" s="19">
        <v>410791</v>
      </c>
      <c r="AL18" s="18">
        <v>77234</v>
      </c>
      <c r="AM18" s="18">
        <v>77597</v>
      </c>
      <c r="AN18" s="19">
        <v>688278</v>
      </c>
      <c r="AO18" s="19">
        <v>816493</v>
      </c>
      <c r="AP18" s="18">
        <v>276714</v>
      </c>
      <c r="AQ18" s="18">
        <v>334038</v>
      </c>
      <c r="AR18" s="19">
        <v>422163</v>
      </c>
      <c r="AS18" s="19">
        <v>437784</v>
      </c>
      <c r="AT18" s="18">
        <v>1475345</v>
      </c>
      <c r="AU18" s="18">
        <v>1783718</v>
      </c>
      <c r="AV18" s="19">
        <v>180899</v>
      </c>
      <c r="AW18" s="19">
        <v>214602</v>
      </c>
      <c r="AX18" s="18">
        <v>207568</v>
      </c>
      <c r="AY18" s="18">
        <v>234012</v>
      </c>
      <c r="AZ18" s="19">
        <v>571292</v>
      </c>
      <c r="BA18" s="19">
        <v>647807</v>
      </c>
      <c r="BB18" s="18">
        <v>133572</v>
      </c>
      <c r="BC18" s="18">
        <v>142461</v>
      </c>
      <c r="BD18" s="19">
        <v>34514</v>
      </c>
      <c r="BE18" s="19">
        <v>36178</v>
      </c>
      <c r="BF18" s="18">
        <v>40523</v>
      </c>
      <c r="BG18" s="18">
        <v>46067</v>
      </c>
      <c r="BH18" s="19">
        <v>209818</v>
      </c>
      <c r="BI18" s="19">
        <v>245130</v>
      </c>
      <c r="BJ18" s="18">
        <v>1347295</v>
      </c>
      <c r="BK18" s="18">
        <v>1693369</v>
      </c>
      <c r="BL18" s="19">
        <v>555734</v>
      </c>
      <c r="BM18" s="19">
        <v>625977</v>
      </c>
      <c r="BN18" s="18">
        <v>394263</v>
      </c>
      <c r="BO18" s="18">
        <v>409600</v>
      </c>
      <c r="BP18" s="19">
        <v>252257</v>
      </c>
      <c r="BQ18" s="19">
        <v>278209</v>
      </c>
      <c r="BR18" s="18">
        <v>73104</v>
      </c>
      <c r="BS18" s="18">
        <v>73487</v>
      </c>
      <c r="BT18" s="19">
        <v>242557</v>
      </c>
      <c r="BU18" s="19">
        <v>256455</v>
      </c>
      <c r="BV18" s="18">
        <v>148231.6</v>
      </c>
      <c r="BW18" s="18">
        <v>148231.6</v>
      </c>
      <c r="BX18" s="19">
        <v>5926971</v>
      </c>
      <c r="BY18" s="19">
        <v>7385294</v>
      </c>
      <c r="BZ18" s="18">
        <v>951124</v>
      </c>
      <c r="CA18" s="18">
        <v>1336833</v>
      </c>
      <c r="CB18" s="19">
        <v>727617</v>
      </c>
      <c r="CC18" s="19">
        <v>848329</v>
      </c>
      <c r="CD18" s="18">
        <v>653056</v>
      </c>
      <c r="CE18" s="18">
        <v>752915</v>
      </c>
      <c r="CF18" s="19">
        <v>439487</v>
      </c>
      <c r="CG18" s="19">
        <v>438078</v>
      </c>
      <c r="CH18" s="18">
        <v>261492</v>
      </c>
      <c r="CI18" s="18">
        <v>266900</v>
      </c>
      <c r="CJ18" s="19">
        <v>137102</v>
      </c>
      <c r="CK18" s="19">
        <v>139865</v>
      </c>
      <c r="CL18" s="18">
        <v>160239</v>
      </c>
      <c r="CM18" s="18">
        <v>167173</v>
      </c>
      <c r="CN18" s="19">
        <v>198536</v>
      </c>
      <c r="CO18" s="19">
        <v>240535</v>
      </c>
      <c r="CP18" s="18">
        <v>16698.7</v>
      </c>
      <c r="CQ18" s="18">
        <v>16698.7</v>
      </c>
      <c r="CR18" s="19">
        <v>375721</v>
      </c>
      <c r="CS18" s="19">
        <v>385411</v>
      </c>
      <c r="CT18" s="18">
        <v>93978.9</v>
      </c>
      <c r="CU18" s="18">
        <v>95013.8</v>
      </c>
      <c r="CV18" s="19">
        <v>250549</v>
      </c>
      <c r="CW18" s="19">
        <v>291394</v>
      </c>
      <c r="CX18" s="18">
        <v>346024</v>
      </c>
      <c r="CY18" s="18">
        <v>426478</v>
      </c>
      <c r="CZ18" s="19">
        <v>1735275</v>
      </c>
      <c r="DA18" s="19">
        <v>2347545</v>
      </c>
      <c r="DB18" s="18">
        <v>403566</v>
      </c>
      <c r="DC18" s="18">
        <v>347113</v>
      </c>
      <c r="DD18" s="19">
        <v>104042</v>
      </c>
      <c r="DE18" s="19">
        <v>104196</v>
      </c>
      <c r="DF18" s="18">
        <v>39839</v>
      </c>
      <c r="DG18" s="18">
        <v>44847</v>
      </c>
      <c r="DH18" s="19">
        <v>207367</v>
      </c>
      <c r="DI18" s="19">
        <v>226412</v>
      </c>
      <c r="DJ18" s="18">
        <v>1138917</v>
      </c>
      <c r="DK18" s="18">
        <v>1204325</v>
      </c>
      <c r="DL18" s="19">
        <v>746604</v>
      </c>
      <c r="DM18" s="19">
        <v>818676</v>
      </c>
      <c r="DN18" s="18">
        <v>1384639.4</v>
      </c>
      <c r="DO18" s="18">
        <v>1659049.4</v>
      </c>
      <c r="DP18" s="19">
        <v>2660269</v>
      </c>
      <c r="DQ18" s="19">
        <v>2932306</v>
      </c>
      <c r="DR18" s="18">
        <v>222751</v>
      </c>
      <c r="DS18" s="18">
        <v>231508</v>
      </c>
      <c r="DT18" s="19">
        <v>277462</v>
      </c>
      <c r="DU18" s="19">
        <v>282473</v>
      </c>
      <c r="DV18" s="18">
        <v>152435</v>
      </c>
      <c r="DW18" s="18">
        <v>147717</v>
      </c>
      <c r="DX18" s="19">
        <v>651648</v>
      </c>
      <c r="DY18" s="19">
        <v>706630</v>
      </c>
      <c r="DZ18" s="18">
        <v>667578</v>
      </c>
      <c r="EA18" s="18">
        <v>738366</v>
      </c>
      <c r="EB18" s="19">
        <v>364752</v>
      </c>
      <c r="EC18" s="19">
        <v>405269</v>
      </c>
      <c r="ED18" s="18">
        <v>897625</v>
      </c>
      <c r="EE18" s="18">
        <v>935591</v>
      </c>
      <c r="EF18" s="19">
        <v>797433</v>
      </c>
      <c r="EG18" s="19">
        <v>862147</v>
      </c>
      <c r="EH18" s="18">
        <v>430434</v>
      </c>
      <c r="EI18" s="18">
        <v>498537</v>
      </c>
      <c r="EJ18" s="19">
        <v>363096</v>
      </c>
      <c r="EK18" s="19">
        <v>373030</v>
      </c>
      <c r="EL18" s="18">
        <v>537256</v>
      </c>
      <c r="EM18" s="18">
        <v>609270</v>
      </c>
      <c r="EN18" s="19">
        <v>273518</v>
      </c>
      <c r="EO18" s="19">
        <v>283378</v>
      </c>
    </row>
    <row r="19" spans="1:145">
      <c r="A19" s="20" t="s">
        <v>33</v>
      </c>
      <c r="B19" s="21">
        <v>4923351.2</v>
      </c>
      <c r="C19" s="21">
        <v>16661736.800000001</v>
      </c>
      <c r="D19" s="22">
        <v>1259356</v>
      </c>
      <c r="E19" s="22">
        <v>1477771</v>
      </c>
      <c r="F19" s="21">
        <v>161332</v>
      </c>
      <c r="G19" s="21">
        <v>197919</v>
      </c>
      <c r="H19" s="22">
        <v>799467</v>
      </c>
      <c r="I19" s="22">
        <v>917001</v>
      </c>
      <c r="J19" s="21">
        <v>716282</v>
      </c>
      <c r="K19" s="21">
        <v>979693</v>
      </c>
      <c r="L19" s="22">
        <v>285471</v>
      </c>
      <c r="M19" s="22">
        <v>342464</v>
      </c>
      <c r="N19" s="21">
        <v>2048</v>
      </c>
      <c r="O19" s="21">
        <v>10820</v>
      </c>
      <c r="P19" s="22">
        <v>485291</v>
      </c>
      <c r="Q19" s="22">
        <v>1514385</v>
      </c>
      <c r="R19" s="21">
        <v>199431</v>
      </c>
      <c r="S19" s="21">
        <v>249725</v>
      </c>
      <c r="T19" s="22">
        <v>41061</v>
      </c>
      <c r="U19" s="22">
        <v>49460</v>
      </c>
      <c r="V19" s="21">
        <v>182793</v>
      </c>
      <c r="W19" s="21">
        <v>222101</v>
      </c>
      <c r="X19" s="22">
        <v>190343.7</v>
      </c>
      <c r="Y19" s="22">
        <v>217815.7</v>
      </c>
      <c r="Z19" s="21"/>
      <c r="AA19" s="21"/>
      <c r="AB19" s="22">
        <v>41916</v>
      </c>
      <c r="AC19" s="22">
        <v>43352</v>
      </c>
      <c r="AD19" s="21">
        <v>84447</v>
      </c>
      <c r="AE19" s="21">
        <v>121835</v>
      </c>
      <c r="AF19" s="22">
        <v>41331</v>
      </c>
      <c r="AG19" s="22">
        <v>55734</v>
      </c>
      <c r="AH19" s="21">
        <v>208</v>
      </c>
      <c r="AI19" s="21">
        <v>2901</v>
      </c>
      <c r="AJ19" s="22">
        <v>59931</v>
      </c>
      <c r="AK19" s="22">
        <v>78215</v>
      </c>
      <c r="AL19" s="21">
        <v>1533</v>
      </c>
      <c r="AM19" s="21">
        <v>3185</v>
      </c>
      <c r="AN19" s="22">
        <v>69464</v>
      </c>
      <c r="AO19" s="22">
        <v>127138</v>
      </c>
      <c r="AP19" s="21">
        <v>19890</v>
      </c>
      <c r="AQ19" s="21">
        <v>33307</v>
      </c>
      <c r="AR19" s="22">
        <v>29152</v>
      </c>
      <c r="AS19" s="22">
        <v>56235</v>
      </c>
      <c r="AT19" s="21">
        <v>133852</v>
      </c>
      <c r="AU19" s="21">
        <v>215206</v>
      </c>
      <c r="AV19" s="22">
        <v>9827</v>
      </c>
      <c r="AW19" s="22">
        <v>15852</v>
      </c>
      <c r="AX19" s="21">
        <v>11707</v>
      </c>
      <c r="AY19" s="21">
        <v>21781</v>
      </c>
      <c r="AZ19" s="22">
        <v>46511</v>
      </c>
      <c r="BA19" s="22">
        <v>78250</v>
      </c>
      <c r="BB19" s="21">
        <v>11618</v>
      </c>
      <c r="BC19" s="21">
        <v>18781</v>
      </c>
      <c r="BD19" s="22">
        <v>735</v>
      </c>
      <c r="BE19" s="22">
        <v>1878</v>
      </c>
      <c r="BF19" s="21">
        <v>5270</v>
      </c>
      <c r="BG19" s="21">
        <v>7955</v>
      </c>
      <c r="BH19" s="22">
        <v>18051</v>
      </c>
      <c r="BI19" s="22">
        <v>26838</v>
      </c>
      <c r="BJ19" s="21">
        <v>114156</v>
      </c>
      <c r="BK19" s="21">
        <v>209233</v>
      </c>
      <c r="BL19" s="22">
        <v>29917</v>
      </c>
      <c r="BM19" s="22">
        <v>51036</v>
      </c>
      <c r="BN19" s="21">
        <v>38280</v>
      </c>
      <c r="BO19" s="21">
        <v>57985</v>
      </c>
      <c r="BP19" s="22">
        <v>16449</v>
      </c>
      <c r="BQ19" s="22">
        <v>33290</v>
      </c>
      <c r="BR19" s="21">
        <v>517</v>
      </c>
      <c r="BS19" s="21">
        <v>4655</v>
      </c>
      <c r="BT19" s="22">
        <v>10704</v>
      </c>
      <c r="BU19" s="22">
        <v>17103</v>
      </c>
      <c r="BV19" s="21">
        <v>6220.5</v>
      </c>
      <c r="BW19" s="21">
        <v>6220.5</v>
      </c>
      <c r="BX19" s="22">
        <v>868615</v>
      </c>
      <c r="BY19" s="22">
        <v>1496466</v>
      </c>
      <c r="BZ19" s="21">
        <v>66327</v>
      </c>
      <c r="CA19" s="21">
        <v>319945</v>
      </c>
      <c r="CB19" s="22">
        <v>107890</v>
      </c>
      <c r="CC19" s="22">
        <v>153395</v>
      </c>
      <c r="CD19" s="21">
        <v>87757</v>
      </c>
      <c r="CE19" s="21">
        <v>145554</v>
      </c>
      <c r="CF19" s="22">
        <v>29289</v>
      </c>
      <c r="CG19" s="22">
        <v>33404</v>
      </c>
      <c r="CH19" s="21">
        <v>18884</v>
      </c>
      <c r="CI19" s="21">
        <v>40844</v>
      </c>
      <c r="CJ19" s="22">
        <v>21286</v>
      </c>
      <c r="CK19" s="22">
        <v>23543</v>
      </c>
      <c r="CL19" s="21">
        <v>18001</v>
      </c>
      <c r="CM19" s="21">
        <v>26020</v>
      </c>
      <c r="CN19" s="22">
        <v>19462</v>
      </c>
      <c r="CO19" s="22">
        <v>28857</v>
      </c>
      <c r="CP19" s="21">
        <v>665.6</v>
      </c>
      <c r="CQ19" s="21">
        <v>665.6</v>
      </c>
      <c r="CR19" s="22">
        <v>32558</v>
      </c>
      <c r="CS19" s="22">
        <v>41146</v>
      </c>
      <c r="CT19" s="21">
        <v>3848</v>
      </c>
      <c r="CU19" s="21">
        <v>8907.5</v>
      </c>
      <c r="CV19" s="22">
        <v>40622</v>
      </c>
      <c r="CW19" s="22">
        <v>54053</v>
      </c>
      <c r="CX19" s="21">
        <v>17495</v>
      </c>
      <c r="CY19" s="21">
        <v>51755</v>
      </c>
      <c r="CZ19" s="22">
        <v>253889</v>
      </c>
      <c r="DA19" s="22">
        <v>524918</v>
      </c>
      <c r="DB19" s="21">
        <v>35686</v>
      </c>
      <c r="DC19" s="21">
        <v>55283</v>
      </c>
      <c r="DD19" s="22">
        <v>30465</v>
      </c>
      <c r="DE19" s="22">
        <v>30656</v>
      </c>
      <c r="DF19" s="21">
        <v>5211</v>
      </c>
      <c r="DG19" s="21">
        <v>9584</v>
      </c>
      <c r="DH19" s="22">
        <v>15726</v>
      </c>
      <c r="DI19" s="22">
        <v>24397</v>
      </c>
      <c r="DJ19" s="21">
        <v>169986</v>
      </c>
      <c r="DK19" s="21">
        <v>281387</v>
      </c>
      <c r="DL19" s="22">
        <v>116721</v>
      </c>
      <c r="DM19" s="22">
        <v>175005</v>
      </c>
      <c r="DN19" s="21">
        <v>133870</v>
      </c>
      <c r="DO19" s="21">
        <v>228221</v>
      </c>
      <c r="DP19" s="22">
        <v>312574</v>
      </c>
      <c r="DQ19" s="22">
        <v>462777</v>
      </c>
      <c r="DR19" s="21">
        <v>17055</v>
      </c>
      <c r="DS19" s="21">
        <v>32500</v>
      </c>
      <c r="DT19" s="22">
        <v>16218</v>
      </c>
      <c r="DU19" s="22">
        <v>17758</v>
      </c>
      <c r="DV19" s="21">
        <v>10017</v>
      </c>
      <c r="DW19" s="21">
        <v>14188</v>
      </c>
      <c r="DX19" s="22">
        <v>71797</v>
      </c>
      <c r="DY19" s="22">
        <v>82652</v>
      </c>
      <c r="DZ19" s="21">
        <v>61277</v>
      </c>
      <c r="EA19" s="21">
        <v>107988</v>
      </c>
      <c r="EB19" s="22">
        <v>21491</v>
      </c>
      <c r="EC19" s="22">
        <v>48496</v>
      </c>
      <c r="ED19" s="21">
        <v>102126</v>
      </c>
      <c r="EE19" s="21">
        <v>121170</v>
      </c>
      <c r="EF19" s="22">
        <v>105788</v>
      </c>
      <c r="EG19" s="22">
        <v>171015</v>
      </c>
      <c r="EH19" s="21">
        <v>42644</v>
      </c>
      <c r="EI19" s="21">
        <v>67936</v>
      </c>
      <c r="EJ19" s="22">
        <v>15451</v>
      </c>
      <c r="EK19" s="22">
        <v>25485</v>
      </c>
      <c r="EL19" s="21">
        <v>21655</v>
      </c>
      <c r="EM19" s="21">
        <v>49703</v>
      </c>
      <c r="EN19" s="22">
        <v>14979</v>
      </c>
      <c r="EO19" s="22">
        <v>17072</v>
      </c>
    </row>
    <row r="20" spans="1:145" s="1" customFormat="1">
      <c r="A20" s="16" t="s">
        <v>34</v>
      </c>
      <c r="B20" s="23">
        <v>114611029.3</v>
      </c>
      <c r="C20" s="23">
        <v>152859763.30000001</v>
      </c>
      <c r="D20" s="24">
        <v>28282069</v>
      </c>
      <c r="E20" s="24">
        <v>29265444</v>
      </c>
      <c r="F20" s="23">
        <v>4353607</v>
      </c>
      <c r="G20" s="23">
        <v>4493664</v>
      </c>
      <c r="H20" s="24">
        <v>13444585</v>
      </c>
      <c r="I20" s="24">
        <v>13858797</v>
      </c>
      <c r="J20" s="23">
        <v>22903852</v>
      </c>
      <c r="K20" s="23">
        <v>23858266</v>
      </c>
      <c r="L20" s="24">
        <v>9327391</v>
      </c>
      <c r="M20" s="24">
        <v>9864279</v>
      </c>
      <c r="N20" s="23">
        <v>226148</v>
      </c>
      <c r="O20" s="23">
        <v>285382</v>
      </c>
      <c r="P20" s="24">
        <v>12623292</v>
      </c>
      <c r="Q20" s="24">
        <v>18126400</v>
      </c>
      <c r="R20" s="23">
        <v>2636006</v>
      </c>
      <c r="S20" s="23">
        <v>2828921</v>
      </c>
      <c r="T20" s="24">
        <v>1149385</v>
      </c>
      <c r="U20" s="24">
        <v>1180729</v>
      </c>
      <c r="V20" s="23">
        <v>3464130</v>
      </c>
      <c r="W20" s="23">
        <v>3602472</v>
      </c>
      <c r="X20" s="24">
        <v>6142974.0000000009</v>
      </c>
      <c r="Y20" s="24">
        <v>7037086.9000000004</v>
      </c>
      <c r="Z20" s="23"/>
      <c r="AA20" s="23"/>
      <c r="AB20" s="24">
        <v>774019</v>
      </c>
      <c r="AC20" s="24">
        <v>781237</v>
      </c>
      <c r="AD20" s="23">
        <v>3388258</v>
      </c>
      <c r="AE20" s="23">
        <v>3712620</v>
      </c>
      <c r="AF20" s="24">
        <v>866038</v>
      </c>
      <c r="AG20" s="24">
        <v>971426</v>
      </c>
      <c r="AH20" s="23">
        <v>47815</v>
      </c>
      <c r="AI20" s="23">
        <v>51206</v>
      </c>
      <c r="AJ20" s="24">
        <v>1515601</v>
      </c>
      <c r="AK20" s="24">
        <v>1504377</v>
      </c>
      <c r="AL20" s="23">
        <v>156577</v>
      </c>
      <c r="AM20" s="23">
        <v>158592</v>
      </c>
      <c r="AN20" s="24">
        <v>1915941</v>
      </c>
      <c r="AO20" s="24">
        <v>2313193</v>
      </c>
      <c r="AP20" s="23">
        <v>695477</v>
      </c>
      <c r="AQ20" s="23">
        <v>861896</v>
      </c>
      <c r="AR20" s="24">
        <v>1041112</v>
      </c>
      <c r="AS20" s="24">
        <v>1128153</v>
      </c>
      <c r="AT20" s="23">
        <v>4094355</v>
      </c>
      <c r="AU20" s="23">
        <v>4645513</v>
      </c>
      <c r="AV20" s="24">
        <v>439611</v>
      </c>
      <c r="AW20" s="24">
        <v>593972</v>
      </c>
      <c r="AX20" s="23">
        <v>315749</v>
      </c>
      <c r="AY20" s="23">
        <v>362673</v>
      </c>
      <c r="AZ20" s="24">
        <v>1342410</v>
      </c>
      <c r="BA20" s="24">
        <v>1488475</v>
      </c>
      <c r="BB20" s="23">
        <v>281099</v>
      </c>
      <c r="BC20" s="23">
        <v>301322</v>
      </c>
      <c r="BD20" s="24">
        <v>41108</v>
      </c>
      <c r="BE20" s="24">
        <v>43915</v>
      </c>
      <c r="BF20" s="23">
        <v>119451</v>
      </c>
      <c r="BG20" s="23">
        <v>130692</v>
      </c>
      <c r="BH20" s="24">
        <v>580771</v>
      </c>
      <c r="BI20" s="24">
        <v>646111</v>
      </c>
      <c r="BJ20" s="23">
        <v>4373108</v>
      </c>
      <c r="BK20" s="23">
        <v>4983657</v>
      </c>
      <c r="BL20" s="24">
        <v>1332387</v>
      </c>
      <c r="BM20" s="24">
        <v>1427127</v>
      </c>
      <c r="BN20" s="23">
        <v>965352</v>
      </c>
      <c r="BO20" s="23">
        <v>1023236</v>
      </c>
      <c r="BP20" s="24">
        <v>539809</v>
      </c>
      <c r="BQ20" s="24">
        <v>598449</v>
      </c>
      <c r="BR20" s="23">
        <v>83599</v>
      </c>
      <c r="BS20" s="23">
        <v>88120</v>
      </c>
      <c r="BT20" s="24">
        <v>443262</v>
      </c>
      <c r="BU20" s="24">
        <v>463859</v>
      </c>
      <c r="BV20" s="23">
        <v>164768.30000000002</v>
      </c>
      <c r="BW20" s="23">
        <v>164768.30000000002</v>
      </c>
      <c r="BX20" s="24">
        <v>18848985</v>
      </c>
      <c r="BY20" s="24">
        <v>23987602</v>
      </c>
      <c r="BZ20" s="23">
        <v>3033327</v>
      </c>
      <c r="CA20" s="23">
        <v>4036410</v>
      </c>
      <c r="CB20" s="24">
        <v>2123644</v>
      </c>
      <c r="CC20" s="24">
        <v>2585660</v>
      </c>
      <c r="CD20" s="23">
        <v>1908205</v>
      </c>
      <c r="CE20" s="23">
        <v>2147514</v>
      </c>
      <c r="CF20" s="24">
        <v>989934</v>
      </c>
      <c r="CG20" s="24">
        <v>992640</v>
      </c>
      <c r="CH20" s="23">
        <v>580939</v>
      </c>
      <c r="CI20" s="23">
        <v>608307</v>
      </c>
      <c r="CJ20" s="24">
        <v>375259</v>
      </c>
      <c r="CK20" s="24">
        <v>380279</v>
      </c>
      <c r="CL20" s="23">
        <v>424589</v>
      </c>
      <c r="CM20" s="23">
        <v>536710</v>
      </c>
      <c r="CN20" s="24">
        <v>500787</v>
      </c>
      <c r="CO20" s="24">
        <v>552181</v>
      </c>
      <c r="CP20" s="23">
        <v>22917.9</v>
      </c>
      <c r="CQ20" s="23">
        <v>22917.9</v>
      </c>
      <c r="CR20" s="24">
        <v>1048889</v>
      </c>
      <c r="CS20" s="24">
        <v>1067167</v>
      </c>
      <c r="CT20" s="23">
        <v>101315.7</v>
      </c>
      <c r="CU20" s="23">
        <v>107410.1</v>
      </c>
      <c r="CV20" s="24">
        <v>617735</v>
      </c>
      <c r="CW20" s="24">
        <v>809538</v>
      </c>
      <c r="CX20" s="23">
        <v>796573</v>
      </c>
      <c r="CY20" s="23">
        <v>956184</v>
      </c>
      <c r="CZ20" s="24">
        <v>5445687</v>
      </c>
      <c r="DA20" s="24">
        <v>7028997</v>
      </c>
      <c r="DB20" s="23">
        <v>897057</v>
      </c>
      <c r="DC20" s="23">
        <v>1026427</v>
      </c>
      <c r="DD20" s="24">
        <v>159409</v>
      </c>
      <c r="DE20" s="24">
        <v>159754</v>
      </c>
      <c r="DF20" s="23">
        <v>114944</v>
      </c>
      <c r="DG20" s="23">
        <v>128601</v>
      </c>
      <c r="DH20" s="24">
        <v>573439</v>
      </c>
      <c r="DI20" s="24">
        <v>611950</v>
      </c>
      <c r="DJ20" s="23">
        <v>3554477</v>
      </c>
      <c r="DK20" s="23">
        <v>3817566</v>
      </c>
      <c r="DL20" s="24">
        <v>2084767</v>
      </c>
      <c r="DM20" s="24">
        <v>2264773</v>
      </c>
      <c r="DN20" s="23">
        <v>3786741</v>
      </c>
      <c r="DO20" s="23">
        <v>4676137</v>
      </c>
      <c r="DP20" s="24">
        <v>7653793</v>
      </c>
      <c r="DQ20" s="24">
        <v>8260888</v>
      </c>
      <c r="DR20" s="23">
        <v>568126</v>
      </c>
      <c r="DS20" s="23">
        <v>592328</v>
      </c>
      <c r="DT20" s="24">
        <v>556839</v>
      </c>
      <c r="DU20" s="24">
        <v>563390</v>
      </c>
      <c r="DV20" s="23">
        <v>291328</v>
      </c>
      <c r="DW20" s="23">
        <v>290781</v>
      </c>
      <c r="DX20" s="24">
        <v>1613662</v>
      </c>
      <c r="DY20" s="24">
        <v>1679608</v>
      </c>
      <c r="DZ20" s="23">
        <v>1541576</v>
      </c>
      <c r="EA20" s="23">
        <v>1668562</v>
      </c>
      <c r="EB20" s="24">
        <v>861662</v>
      </c>
      <c r="EC20" s="24">
        <v>968964</v>
      </c>
      <c r="ED20" s="23">
        <v>2543894</v>
      </c>
      <c r="EE20" s="23">
        <v>2603399</v>
      </c>
      <c r="EF20" s="24">
        <v>2012727</v>
      </c>
      <c r="EG20" s="24">
        <v>2207126</v>
      </c>
      <c r="EH20" s="23">
        <v>811371</v>
      </c>
      <c r="EI20" s="23">
        <v>916441</v>
      </c>
      <c r="EJ20" s="24">
        <v>651722</v>
      </c>
      <c r="EK20" s="24">
        <v>671690</v>
      </c>
      <c r="EL20" s="23">
        <v>1157777</v>
      </c>
      <c r="EM20" s="23">
        <v>1269443</v>
      </c>
      <c r="EN20" s="24">
        <v>652711</v>
      </c>
      <c r="EO20" s="24">
        <v>664664</v>
      </c>
    </row>
    <row r="21" spans="1:145" ht="8.4" customHeight="1">
      <c r="A21" s="17"/>
      <c r="B21" s="18"/>
      <c r="C21" s="18"/>
      <c r="D21" s="19"/>
      <c r="E21" s="19"/>
      <c r="F21" s="18"/>
      <c r="G21" s="18"/>
      <c r="H21" s="19"/>
      <c r="I21" s="19"/>
      <c r="J21" s="18"/>
      <c r="K21" s="18"/>
      <c r="L21" s="19"/>
      <c r="M21" s="19"/>
      <c r="N21" s="18"/>
      <c r="O21" s="18"/>
      <c r="P21" s="19"/>
      <c r="Q21" s="19"/>
      <c r="R21" s="18"/>
      <c r="S21" s="18"/>
      <c r="T21" s="19"/>
      <c r="U21" s="19"/>
      <c r="V21" s="18"/>
      <c r="W21" s="18"/>
      <c r="X21" s="19"/>
      <c r="Y21" s="19"/>
      <c r="Z21" s="18"/>
      <c r="AA21" s="18"/>
      <c r="AB21" s="19"/>
      <c r="AC21" s="19"/>
      <c r="AD21" s="18"/>
      <c r="AE21" s="18"/>
      <c r="AF21" s="19"/>
      <c r="AG21" s="19"/>
      <c r="AH21" s="18"/>
      <c r="AI21" s="18"/>
      <c r="AJ21" s="19"/>
      <c r="AK21" s="19"/>
      <c r="AL21" s="18"/>
      <c r="AM21" s="18"/>
      <c r="AN21" s="19"/>
      <c r="AO21" s="19"/>
      <c r="AP21" s="18"/>
      <c r="AQ21" s="18"/>
      <c r="AR21" s="19"/>
      <c r="AS21" s="19"/>
      <c r="AT21" s="18"/>
      <c r="AU21" s="18"/>
      <c r="AV21" s="19"/>
      <c r="AW21" s="19"/>
      <c r="AX21" s="18"/>
      <c r="AY21" s="18"/>
      <c r="AZ21" s="19"/>
      <c r="BA21" s="19"/>
      <c r="BB21" s="18"/>
      <c r="BC21" s="18"/>
      <c r="BD21" s="19"/>
      <c r="BE21" s="19"/>
      <c r="BF21" s="18"/>
      <c r="BG21" s="18"/>
      <c r="BH21" s="19"/>
      <c r="BI21" s="19"/>
      <c r="BJ21" s="18"/>
      <c r="BK21" s="18"/>
      <c r="BL21" s="19"/>
      <c r="BM21" s="19"/>
      <c r="BN21" s="18"/>
      <c r="BO21" s="18"/>
      <c r="BP21" s="19"/>
      <c r="BQ21" s="19"/>
      <c r="BR21" s="18"/>
      <c r="BS21" s="18"/>
      <c r="BT21" s="19"/>
      <c r="BU21" s="19"/>
      <c r="BV21" s="18"/>
      <c r="BW21" s="18"/>
      <c r="BX21" s="19"/>
      <c r="BY21" s="19"/>
      <c r="BZ21" s="18"/>
      <c r="CA21" s="18"/>
      <c r="CB21" s="19"/>
      <c r="CC21" s="19"/>
      <c r="CD21" s="18"/>
      <c r="CE21" s="18"/>
      <c r="CF21" s="19"/>
      <c r="CG21" s="19"/>
      <c r="CH21" s="18"/>
      <c r="CI21" s="18"/>
      <c r="CJ21" s="19"/>
      <c r="CK21" s="19"/>
      <c r="CL21" s="18"/>
      <c r="CM21" s="18"/>
      <c r="CN21" s="19"/>
      <c r="CO21" s="19"/>
      <c r="CP21" s="18"/>
      <c r="CQ21" s="18"/>
      <c r="CR21" s="19"/>
      <c r="CS21" s="19"/>
      <c r="CT21" s="18"/>
      <c r="CU21" s="18"/>
      <c r="CV21" s="19"/>
      <c r="CW21" s="19"/>
      <c r="CX21" s="18"/>
      <c r="CY21" s="18"/>
      <c r="CZ21" s="19"/>
      <c r="DA21" s="19"/>
      <c r="DB21" s="18"/>
      <c r="DC21" s="18"/>
      <c r="DD21" s="19"/>
      <c r="DE21" s="19"/>
      <c r="DF21" s="18"/>
      <c r="DG21" s="18"/>
      <c r="DH21" s="19"/>
      <c r="DI21" s="19"/>
      <c r="DJ21" s="18"/>
      <c r="DK21" s="18"/>
      <c r="DL21" s="19"/>
      <c r="DM21" s="19"/>
      <c r="DN21" s="18"/>
      <c r="DO21" s="18"/>
      <c r="DP21" s="19"/>
      <c r="DQ21" s="19"/>
      <c r="DR21" s="18"/>
      <c r="DS21" s="18"/>
      <c r="DT21" s="19"/>
      <c r="DU21" s="19"/>
      <c r="DV21" s="18"/>
      <c r="DW21" s="18"/>
      <c r="DX21" s="19"/>
      <c r="DY21" s="19"/>
      <c r="DZ21" s="18"/>
      <c r="EA21" s="18"/>
      <c r="EB21" s="19"/>
      <c r="EC21" s="19"/>
      <c r="ED21" s="18"/>
      <c r="EE21" s="18"/>
      <c r="EF21" s="19"/>
      <c r="EG21" s="19"/>
      <c r="EH21" s="18"/>
      <c r="EI21" s="18"/>
      <c r="EJ21" s="19"/>
      <c r="EK21" s="19"/>
      <c r="EL21" s="18"/>
      <c r="EM21" s="18"/>
      <c r="EN21" s="19"/>
      <c r="EO21" s="19"/>
    </row>
    <row r="22" spans="1:145" s="1" customFormat="1">
      <c r="A22" s="25" t="s">
        <v>35</v>
      </c>
      <c r="B22" s="23">
        <f>B14-B20</f>
        <v>5180609.4000000209</v>
      </c>
      <c r="C22" s="23">
        <f t="shared" ref="C22:BN22" si="0">C14-C20</f>
        <v>27108006.900000006</v>
      </c>
      <c r="D22" s="24">
        <f t="shared" si="0"/>
        <v>2251097</v>
      </c>
      <c r="E22" s="24">
        <f t="shared" si="0"/>
        <v>2876457</v>
      </c>
      <c r="F22" s="23">
        <f t="shared" si="0"/>
        <v>-296069</v>
      </c>
      <c r="G22" s="23">
        <f t="shared" si="0"/>
        <v>-121240</v>
      </c>
      <c r="H22" s="24">
        <f t="shared" si="0"/>
        <v>827706</v>
      </c>
      <c r="I22" s="24">
        <f t="shared" si="0"/>
        <v>1257489</v>
      </c>
      <c r="J22" s="23">
        <f t="shared" si="0"/>
        <v>1983737</v>
      </c>
      <c r="K22" s="23">
        <f t="shared" si="0"/>
        <v>2953267</v>
      </c>
      <c r="L22" s="24">
        <f t="shared" si="0"/>
        <v>1157101</v>
      </c>
      <c r="M22" s="24">
        <f t="shared" si="0"/>
        <v>1387351</v>
      </c>
      <c r="N22" s="23">
        <f t="shared" si="0"/>
        <v>38113</v>
      </c>
      <c r="O22" s="23">
        <f t="shared" si="0"/>
        <v>34788</v>
      </c>
      <c r="P22" s="24">
        <f t="shared" si="0"/>
        <v>3038877</v>
      </c>
      <c r="Q22" s="24">
        <f t="shared" si="0"/>
        <v>5060982</v>
      </c>
      <c r="R22" s="23">
        <f t="shared" si="0"/>
        <v>415074</v>
      </c>
      <c r="S22" s="23">
        <f t="shared" si="0"/>
        <v>520261</v>
      </c>
      <c r="T22" s="24">
        <f t="shared" si="0"/>
        <v>62431</v>
      </c>
      <c r="U22" s="24">
        <f t="shared" si="0"/>
        <v>82286</v>
      </c>
      <c r="V22" s="23">
        <f t="shared" si="0"/>
        <v>180647.70000000019</v>
      </c>
      <c r="W22" s="23">
        <f t="shared" si="0"/>
        <v>249213.79999999981</v>
      </c>
      <c r="X22" s="24">
        <f t="shared" si="0"/>
        <v>596665.19999999832</v>
      </c>
      <c r="Y22" s="24">
        <f t="shared" si="0"/>
        <v>607404.99999999907</v>
      </c>
      <c r="Z22" s="23"/>
      <c r="AA22" s="23"/>
      <c r="AB22" s="24">
        <f t="shared" si="0"/>
        <v>56865</v>
      </c>
      <c r="AC22" s="24">
        <f t="shared" si="0"/>
        <v>56929</v>
      </c>
      <c r="AD22" s="23">
        <f t="shared" si="0"/>
        <v>543864</v>
      </c>
      <c r="AE22" s="23">
        <f t="shared" si="0"/>
        <v>586516</v>
      </c>
      <c r="AF22" s="24">
        <f t="shared" si="0"/>
        <v>96587</v>
      </c>
      <c r="AG22" s="24">
        <f t="shared" si="0"/>
        <v>143178</v>
      </c>
      <c r="AH22" s="23">
        <f t="shared" si="0"/>
        <v>7093</v>
      </c>
      <c r="AI22" s="23">
        <f t="shared" si="0"/>
        <v>5283</v>
      </c>
      <c r="AJ22" s="24">
        <f t="shared" si="0"/>
        <v>-245848</v>
      </c>
      <c r="AK22" s="24">
        <f t="shared" si="0"/>
        <v>108392</v>
      </c>
      <c r="AL22" s="23">
        <f t="shared" si="0"/>
        <v>-9757</v>
      </c>
      <c r="AM22" s="23">
        <f t="shared" si="0"/>
        <v>-9317</v>
      </c>
      <c r="AN22" s="24">
        <f t="shared" si="0"/>
        <v>79902.399999999907</v>
      </c>
      <c r="AO22" s="24">
        <f t="shared" si="0"/>
        <v>198132.39999999991</v>
      </c>
      <c r="AP22" s="23">
        <f t="shared" si="0"/>
        <v>78523</v>
      </c>
      <c r="AQ22" s="23">
        <f t="shared" si="0"/>
        <v>68579</v>
      </c>
      <c r="AR22" s="24">
        <f t="shared" si="0"/>
        <v>32408</v>
      </c>
      <c r="AS22" s="24">
        <f t="shared" si="0"/>
        <v>108367</v>
      </c>
      <c r="AT22" s="23">
        <f t="shared" si="0"/>
        <v>119675</v>
      </c>
      <c r="AU22" s="23">
        <f t="shared" si="0"/>
        <v>273996</v>
      </c>
      <c r="AV22" s="24">
        <f t="shared" si="0"/>
        <v>-8724</v>
      </c>
      <c r="AW22" s="24">
        <f t="shared" si="0"/>
        <v>-18260</v>
      </c>
      <c r="AX22" s="23">
        <f t="shared" si="0"/>
        <v>76810</v>
      </c>
      <c r="AY22" s="23">
        <f t="shared" si="0"/>
        <v>61930</v>
      </c>
      <c r="AZ22" s="24">
        <f t="shared" si="0"/>
        <v>-40830</v>
      </c>
      <c r="BA22" s="24">
        <f t="shared" si="0"/>
        <v>-2532</v>
      </c>
      <c r="BB22" s="23">
        <f t="shared" si="0"/>
        <v>21468</v>
      </c>
      <c r="BC22" s="23">
        <f t="shared" si="0"/>
        <v>21137</v>
      </c>
      <c r="BD22" s="24">
        <f t="shared" si="0"/>
        <v>11220</v>
      </c>
      <c r="BE22" s="24">
        <f t="shared" si="0"/>
        <v>11847</v>
      </c>
      <c r="BF22" s="23">
        <f t="shared" si="0"/>
        <v>-1290</v>
      </c>
      <c r="BG22" s="23">
        <f t="shared" si="0"/>
        <v>3785</v>
      </c>
      <c r="BH22" s="24">
        <f t="shared" si="0"/>
        <v>18281</v>
      </c>
      <c r="BI22" s="24">
        <f t="shared" si="0"/>
        <v>30762</v>
      </c>
      <c r="BJ22" s="23">
        <f t="shared" si="0"/>
        <v>313199</v>
      </c>
      <c r="BK22" s="23">
        <f t="shared" si="0"/>
        <v>522133</v>
      </c>
      <c r="BL22" s="24">
        <f t="shared" si="0"/>
        <v>75041</v>
      </c>
      <c r="BM22" s="24">
        <f t="shared" si="0"/>
        <v>104171</v>
      </c>
      <c r="BN22" s="23">
        <f t="shared" si="0"/>
        <v>23190</v>
      </c>
      <c r="BO22" s="23">
        <f t="shared" ref="BO22:DZ22" si="1">BO14-BO20</f>
        <v>48748</v>
      </c>
      <c r="BP22" s="24">
        <f t="shared" si="1"/>
        <v>-16278</v>
      </c>
      <c r="BQ22" s="24">
        <f t="shared" si="1"/>
        <v>11858</v>
      </c>
      <c r="BR22" s="23">
        <f t="shared" si="1"/>
        <v>2007</v>
      </c>
      <c r="BS22" s="23">
        <f t="shared" si="1"/>
        <v>-716</v>
      </c>
      <c r="BT22" s="24">
        <f t="shared" si="1"/>
        <v>22788</v>
      </c>
      <c r="BU22" s="24">
        <f t="shared" si="1"/>
        <v>16653</v>
      </c>
      <c r="BV22" s="23">
        <f t="shared" si="1"/>
        <v>26099.999999999971</v>
      </c>
      <c r="BW22" s="23">
        <f t="shared" si="1"/>
        <v>26099.999999999971</v>
      </c>
      <c r="BX22" s="24">
        <f t="shared" si="1"/>
        <v>178085</v>
      </c>
      <c r="BY22" s="24">
        <f t="shared" si="1"/>
        <v>1618501</v>
      </c>
      <c r="BZ22" s="23">
        <f t="shared" si="1"/>
        <v>572706</v>
      </c>
      <c r="CA22" s="23">
        <f t="shared" si="1"/>
        <v>684364</v>
      </c>
      <c r="CB22" s="24">
        <f t="shared" si="1"/>
        <v>184455</v>
      </c>
      <c r="CC22" s="24">
        <f t="shared" si="1"/>
        <v>307049</v>
      </c>
      <c r="CD22" s="23">
        <f t="shared" si="1"/>
        <v>171681</v>
      </c>
      <c r="CE22" s="23">
        <f t="shared" si="1"/>
        <v>283501</v>
      </c>
      <c r="CF22" s="24">
        <f t="shared" si="1"/>
        <v>41971</v>
      </c>
      <c r="CG22" s="24">
        <f t="shared" si="1"/>
        <v>50541</v>
      </c>
      <c r="CH22" s="23">
        <f t="shared" si="1"/>
        <v>48259</v>
      </c>
      <c r="CI22" s="23">
        <f t="shared" si="1"/>
        <v>30508</v>
      </c>
      <c r="CJ22" s="24">
        <f t="shared" si="1"/>
        <v>66440</v>
      </c>
      <c r="CK22" s="24">
        <f t="shared" si="1"/>
        <v>68302</v>
      </c>
      <c r="CL22" s="23">
        <f t="shared" si="1"/>
        <v>-3644</v>
      </c>
      <c r="CM22" s="23">
        <f t="shared" si="1"/>
        <v>15851</v>
      </c>
      <c r="CN22" s="24">
        <f t="shared" si="1"/>
        <v>-8811</v>
      </c>
      <c r="CO22" s="24">
        <f t="shared" si="1"/>
        <v>-19798</v>
      </c>
      <c r="CP22" s="23">
        <f t="shared" si="1"/>
        <v>17740.699999999997</v>
      </c>
      <c r="CQ22" s="23">
        <f t="shared" si="1"/>
        <v>17740.699999999997</v>
      </c>
      <c r="CR22" s="24">
        <f t="shared" si="1"/>
        <v>41001</v>
      </c>
      <c r="CS22" s="24">
        <f t="shared" si="1"/>
        <v>58130</v>
      </c>
      <c r="CT22" s="23">
        <f t="shared" si="1"/>
        <v>9994.6000000000058</v>
      </c>
      <c r="CU22" s="23">
        <f t="shared" si="1"/>
        <v>7855.3999999999942</v>
      </c>
      <c r="CV22" s="24">
        <f t="shared" si="1"/>
        <v>94650</v>
      </c>
      <c r="CW22" s="24">
        <f t="shared" si="1"/>
        <v>113811</v>
      </c>
      <c r="CX22" s="23">
        <f t="shared" si="1"/>
        <v>23699</v>
      </c>
      <c r="CY22" s="23">
        <f t="shared" si="1"/>
        <v>130096</v>
      </c>
      <c r="CZ22" s="24">
        <f t="shared" si="1"/>
        <v>480731</v>
      </c>
      <c r="DA22" s="24">
        <f t="shared" si="1"/>
        <v>1094510</v>
      </c>
      <c r="DB22" s="23">
        <f t="shared" si="1"/>
        <v>-177151</v>
      </c>
      <c r="DC22" s="23">
        <f t="shared" si="1"/>
        <v>20456</v>
      </c>
      <c r="DD22" s="24">
        <f t="shared" si="1"/>
        <v>25683</v>
      </c>
      <c r="DE22" s="24">
        <f t="shared" si="1"/>
        <v>25896</v>
      </c>
      <c r="DF22" s="23">
        <f t="shared" si="1"/>
        <v>41378</v>
      </c>
      <c r="DG22" s="23">
        <f t="shared" si="1"/>
        <v>40276</v>
      </c>
      <c r="DH22" s="24">
        <f t="shared" si="1"/>
        <v>15914</v>
      </c>
      <c r="DI22" s="24">
        <f t="shared" si="1"/>
        <v>98158</v>
      </c>
      <c r="DJ22" s="23">
        <f t="shared" si="1"/>
        <v>489622</v>
      </c>
      <c r="DK22" s="23">
        <f t="shared" si="1"/>
        <v>673477</v>
      </c>
      <c r="DL22" s="24">
        <f t="shared" si="1"/>
        <v>494897</v>
      </c>
      <c r="DM22" s="24">
        <f t="shared" si="1"/>
        <v>570053</v>
      </c>
      <c r="DN22" s="23">
        <f t="shared" si="1"/>
        <v>173056.99999999953</v>
      </c>
      <c r="DO22" s="23">
        <f t="shared" si="1"/>
        <v>340601</v>
      </c>
      <c r="DP22" s="24">
        <f t="shared" si="1"/>
        <v>346372</v>
      </c>
      <c r="DQ22" s="24">
        <f t="shared" si="1"/>
        <v>890799</v>
      </c>
      <c r="DR22" s="23">
        <f t="shared" si="1"/>
        <v>126188</v>
      </c>
      <c r="DS22" s="23">
        <f t="shared" si="1"/>
        <v>122398</v>
      </c>
      <c r="DT22" s="24">
        <f t="shared" si="1"/>
        <v>63470</v>
      </c>
      <c r="DU22" s="24">
        <f t="shared" si="1"/>
        <v>93404</v>
      </c>
      <c r="DV22" s="23">
        <f t="shared" si="1"/>
        <v>-3461</v>
      </c>
      <c r="DW22" s="23">
        <f t="shared" si="1"/>
        <v>857</v>
      </c>
      <c r="DX22" s="24">
        <f t="shared" si="1"/>
        <v>188418</v>
      </c>
      <c r="DY22" s="24">
        <f t="shared" si="1"/>
        <v>257873</v>
      </c>
      <c r="DZ22" s="23">
        <f t="shared" si="1"/>
        <v>242906</v>
      </c>
      <c r="EA22" s="23">
        <f t="shared" ref="EA22:EO22" si="2">EA14-EA20</f>
        <v>358505</v>
      </c>
      <c r="EB22" s="24">
        <f t="shared" si="2"/>
        <v>64892</v>
      </c>
      <c r="EC22" s="24">
        <f t="shared" si="2"/>
        <v>124834</v>
      </c>
      <c r="ED22" s="23">
        <f t="shared" si="2"/>
        <v>197538</v>
      </c>
      <c r="EE22" s="23">
        <f t="shared" si="2"/>
        <v>244421</v>
      </c>
      <c r="EF22" s="24">
        <f t="shared" si="2"/>
        <v>213242</v>
      </c>
      <c r="EG22" s="24">
        <f t="shared" si="2"/>
        <v>332284</v>
      </c>
      <c r="EH22" s="23">
        <f t="shared" si="2"/>
        <v>104562</v>
      </c>
      <c r="EI22" s="23">
        <f t="shared" si="2"/>
        <v>163864</v>
      </c>
      <c r="EJ22" s="24">
        <f t="shared" si="2"/>
        <v>117570</v>
      </c>
      <c r="EK22" s="24">
        <f t="shared" si="2"/>
        <v>122852</v>
      </c>
      <c r="EL22" s="23">
        <f t="shared" si="2"/>
        <v>91458</v>
      </c>
      <c r="EM22" s="23">
        <f t="shared" si="2"/>
        <v>153265</v>
      </c>
      <c r="EN22" s="24">
        <f t="shared" si="2"/>
        <v>36965</v>
      </c>
      <c r="EO22" s="24">
        <f t="shared" si="2"/>
        <v>41036</v>
      </c>
    </row>
    <row r="23" spans="1:145" ht="7.2" customHeight="1">
      <c r="A23" s="17"/>
      <c r="B23" s="18"/>
      <c r="C23" s="18"/>
      <c r="D23" s="19"/>
      <c r="E23" s="19"/>
      <c r="F23" s="18"/>
      <c r="G23" s="18"/>
      <c r="H23" s="19"/>
      <c r="I23" s="19"/>
      <c r="J23" s="18"/>
      <c r="K23" s="18"/>
      <c r="L23" s="19"/>
      <c r="M23" s="19"/>
      <c r="N23" s="18"/>
      <c r="O23" s="18"/>
      <c r="P23" s="19"/>
      <c r="Q23" s="19"/>
      <c r="R23" s="18"/>
      <c r="S23" s="18"/>
      <c r="T23" s="19"/>
      <c r="U23" s="19"/>
      <c r="V23" s="18"/>
      <c r="W23" s="18"/>
      <c r="X23" s="19"/>
      <c r="Y23" s="19"/>
      <c r="Z23" s="18"/>
      <c r="AA23" s="18"/>
      <c r="AB23" s="19"/>
      <c r="AC23" s="19"/>
      <c r="AD23" s="18"/>
      <c r="AE23" s="18"/>
      <c r="AF23" s="19"/>
      <c r="AG23" s="19"/>
      <c r="AH23" s="18"/>
      <c r="AI23" s="18"/>
      <c r="AJ23" s="19"/>
      <c r="AK23" s="19"/>
      <c r="AL23" s="18"/>
      <c r="AM23" s="18"/>
      <c r="AN23" s="19"/>
      <c r="AO23" s="19"/>
      <c r="AP23" s="18"/>
      <c r="AQ23" s="18"/>
      <c r="AR23" s="19"/>
      <c r="AS23" s="19"/>
      <c r="AT23" s="18"/>
      <c r="AU23" s="18"/>
      <c r="AV23" s="19"/>
      <c r="AW23" s="19"/>
      <c r="AX23" s="18"/>
      <c r="AY23" s="18"/>
      <c r="AZ23" s="19"/>
      <c r="BA23" s="19"/>
      <c r="BB23" s="18"/>
      <c r="BC23" s="18"/>
      <c r="BD23" s="19"/>
      <c r="BE23" s="19"/>
      <c r="BF23" s="18"/>
      <c r="BG23" s="18"/>
      <c r="BH23" s="19"/>
      <c r="BI23" s="19"/>
      <c r="BJ23" s="18"/>
      <c r="BK23" s="18"/>
      <c r="BL23" s="19"/>
      <c r="BM23" s="19"/>
      <c r="BN23" s="18"/>
      <c r="BO23" s="18"/>
      <c r="BP23" s="19"/>
      <c r="BQ23" s="19"/>
      <c r="BR23" s="18"/>
      <c r="BS23" s="18"/>
      <c r="BT23" s="19"/>
      <c r="BU23" s="19"/>
      <c r="BV23" s="18"/>
      <c r="BW23" s="18"/>
      <c r="BX23" s="19"/>
      <c r="BY23" s="19"/>
      <c r="BZ23" s="18"/>
      <c r="CA23" s="18"/>
      <c r="CB23" s="19"/>
      <c r="CC23" s="19"/>
      <c r="CD23" s="18"/>
      <c r="CE23" s="18"/>
      <c r="CF23" s="19"/>
      <c r="CG23" s="19"/>
      <c r="CH23" s="18"/>
      <c r="CI23" s="18"/>
      <c r="CJ23" s="19"/>
      <c r="CK23" s="19"/>
      <c r="CL23" s="18"/>
      <c r="CM23" s="18"/>
      <c r="CN23" s="19"/>
      <c r="CO23" s="19"/>
      <c r="CP23" s="18"/>
      <c r="CQ23" s="18"/>
      <c r="CR23" s="19"/>
      <c r="CS23" s="19"/>
      <c r="CT23" s="18"/>
      <c r="CU23" s="18"/>
      <c r="CV23" s="19"/>
      <c r="CW23" s="19"/>
      <c r="CX23" s="18"/>
      <c r="CY23" s="18"/>
      <c r="CZ23" s="19"/>
      <c r="DA23" s="19"/>
      <c r="DB23" s="18"/>
      <c r="DC23" s="18"/>
      <c r="DD23" s="19"/>
      <c r="DE23" s="19"/>
      <c r="DF23" s="18"/>
      <c r="DG23" s="18"/>
      <c r="DH23" s="19"/>
      <c r="DI23" s="19"/>
      <c r="DJ23" s="18"/>
      <c r="DK23" s="18"/>
      <c r="DL23" s="19"/>
      <c r="DM23" s="19"/>
      <c r="DN23" s="18"/>
      <c r="DO23" s="18"/>
      <c r="DP23" s="19"/>
      <c r="DQ23" s="19"/>
      <c r="DR23" s="18"/>
      <c r="DS23" s="18"/>
      <c r="DT23" s="19"/>
      <c r="DU23" s="19"/>
      <c r="DV23" s="18"/>
      <c r="DW23" s="18"/>
      <c r="DX23" s="19"/>
      <c r="DY23" s="19"/>
      <c r="DZ23" s="18"/>
      <c r="EA23" s="18"/>
      <c r="EB23" s="19"/>
      <c r="EC23" s="19"/>
      <c r="ED23" s="18"/>
      <c r="EE23" s="18"/>
      <c r="EF23" s="19"/>
      <c r="EG23" s="19"/>
      <c r="EH23" s="18"/>
      <c r="EI23" s="18"/>
      <c r="EJ23" s="19"/>
      <c r="EK23" s="19"/>
      <c r="EL23" s="18"/>
      <c r="EM23" s="18"/>
      <c r="EN23" s="19"/>
      <c r="EO23" s="19"/>
    </row>
    <row r="24" spans="1:145">
      <c r="A24" s="17" t="s">
        <v>36</v>
      </c>
      <c r="B24" s="18">
        <v>-455100.39999999979</v>
      </c>
      <c r="C24" s="18">
        <v>-18103013.300000001</v>
      </c>
      <c r="D24" s="19">
        <v>-1484395</v>
      </c>
      <c r="E24" s="19">
        <v>-2012134</v>
      </c>
      <c r="F24" s="18">
        <v>32042</v>
      </c>
      <c r="G24" s="18">
        <v>-45515</v>
      </c>
      <c r="H24" s="19">
        <v>-385749</v>
      </c>
      <c r="I24" s="19">
        <v>-451672</v>
      </c>
      <c r="J24" s="18">
        <v>-1493504</v>
      </c>
      <c r="K24" s="18">
        <v>-1824062</v>
      </c>
      <c r="L24" s="19">
        <v>-453968</v>
      </c>
      <c r="M24" s="19">
        <v>-554976</v>
      </c>
      <c r="N24" s="18">
        <v>-1575</v>
      </c>
      <c r="O24" s="18">
        <v>-17449</v>
      </c>
      <c r="P24" s="19">
        <v>-362134</v>
      </c>
      <c r="Q24" s="19">
        <v>-2212223</v>
      </c>
      <c r="R24" s="18">
        <v>55820</v>
      </c>
      <c r="S24" s="18">
        <v>-17799</v>
      </c>
      <c r="T24" s="19">
        <v>-24134</v>
      </c>
      <c r="U24" s="19">
        <v>-34346</v>
      </c>
      <c r="V24" s="18">
        <v>-123511.50000000001</v>
      </c>
      <c r="W24" s="18">
        <v>-196011</v>
      </c>
      <c r="X24" s="19">
        <v>147052.30000000002</v>
      </c>
      <c r="Y24" s="19">
        <v>131513.20000000001</v>
      </c>
      <c r="Z24" s="18"/>
      <c r="AA24" s="18"/>
      <c r="AB24" s="19">
        <v>23638</v>
      </c>
      <c r="AC24" s="19">
        <v>23683</v>
      </c>
      <c r="AD24" s="18">
        <v>-33571</v>
      </c>
      <c r="AE24" s="18">
        <v>-84871</v>
      </c>
      <c r="AF24" s="19">
        <v>-65953</v>
      </c>
      <c r="AG24" s="19">
        <v>-91045</v>
      </c>
      <c r="AH24" s="18">
        <v>741</v>
      </c>
      <c r="AI24" s="18">
        <v>604</v>
      </c>
      <c r="AJ24" s="19">
        <v>-100861</v>
      </c>
      <c r="AK24" s="19">
        <v>-112283</v>
      </c>
      <c r="AL24" s="18">
        <v>6092</v>
      </c>
      <c r="AM24" s="18">
        <v>3163</v>
      </c>
      <c r="AN24" s="19">
        <v>-28391</v>
      </c>
      <c r="AO24" s="19">
        <v>-72798</v>
      </c>
      <c r="AP24" s="18">
        <v>2470</v>
      </c>
      <c r="AQ24" s="18">
        <v>-19755</v>
      </c>
      <c r="AR24" s="19">
        <v>-8399</v>
      </c>
      <c r="AS24" s="19">
        <v>-56201</v>
      </c>
      <c r="AT24" s="18">
        <v>-133896</v>
      </c>
      <c r="AU24" s="18">
        <v>-230125</v>
      </c>
      <c r="AV24" s="19">
        <v>1528</v>
      </c>
      <c r="AW24" s="19">
        <v>-1689</v>
      </c>
      <c r="AX24" s="18">
        <v>-8344</v>
      </c>
      <c r="AY24" s="18">
        <v>-21555</v>
      </c>
      <c r="AZ24" s="19">
        <v>-60550</v>
      </c>
      <c r="BA24" s="19">
        <v>-93563</v>
      </c>
      <c r="BB24" s="18">
        <v>-874</v>
      </c>
      <c r="BC24" s="18">
        <v>-2101</v>
      </c>
      <c r="BD24" s="19">
        <v>1642</v>
      </c>
      <c r="BE24" s="19">
        <v>114</v>
      </c>
      <c r="BF24" s="18">
        <v>1026</v>
      </c>
      <c r="BG24" s="18">
        <v>190</v>
      </c>
      <c r="BH24" s="19">
        <v>-31119</v>
      </c>
      <c r="BI24" s="19">
        <v>-38208</v>
      </c>
      <c r="BJ24" s="18">
        <v>-221703</v>
      </c>
      <c r="BK24" s="18">
        <v>-280096</v>
      </c>
      <c r="BL24" s="19">
        <v>9720</v>
      </c>
      <c r="BM24" s="19">
        <v>-17341</v>
      </c>
      <c r="BN24" s="18">
        <v>-24768</v>
      </c>
      <c r="BO24" s="18">
        <v>-49600</v>
      </c>
      <c r="BP24" s="19">
        <v>16756</v>
      </c>
      <c r="BQ24" s="19">
        <v>4668</v>
      </c>
      <c r="BR24" s="18">
        <v>527</v>
      </c>
      <c r="BS24" s="18">
        <v>-419</v>
      </c>
      <c r="BT24" s="19">
        <v>-5637</v>
      </c>
      <c r="BU24" s="19">
        <v>-15608</v>
      </c>
      <c r="BV24" s="18">
        <v>2034.8000000000002</v>
      </c>
      <c r="BW24" s="18">
        <v>2034.8000000000002</v>
      </c>
      <c r="BX24" s="19">
        <v>-561907</v>
      </c>
      <c r="BY24" s="19">
        <v>-1192414</v>
      </c>
      <c r="BZ24" s="18">
        <v>-112357</v>
      </c>
      <c r="CA24" s="18">
        <v>-229773</v>
      </c>
      <c r="CB24" s="19">
        <v>8899</v>
      </c>
      <c r="CC24" s="19">
        <v>-28069</v>
      </c>
      <c r="CD24" s="18">
        <v>-4548</v>
      </c>
      <c r="CE24" s="18">
        <v>-44045</v>
      </c>
      <c r="CF24" s="19">
        <v>5548</v>
      </c>
      <c r="CG24" s="19">
        <v>-5664</v>
      </c>
      <c r="CH24" s="18">
        <v>-5440</v>
      </c>
      <c r="CI24" s="18">
        <v>-5440</v>
      </c>
      <c r="CJ24" s="19">
        <v>10039</v>
      </c>
      <c r="CK24" s="19">
        <v>4415</v>
      </c>
      <c r="CL24" s="18">
        <v>2292</v>
      </c>
      <c r="CM24" s="18">
        <v>-9159</v>
      </c>
      <c r="CN24" s="19">
        <v>195171</v>
      </c>
      <c r="CO24" s="19">
        <v>194278</v>
      </c>
      <c r="CP24" s="18">
        <v>340.9</v>
      </c>
      <c r="CQ24" s="18">
        <v>340.9</v>
      </c>
      <c r="CR24" s="19">
        <v>-12451</v>
      </c>
      <c r="CS24" s="19">
        <v>-24592</v>
      </c>
      <c r="CT24" s="18">
        <v>574.20000000000005</v>
      </c>
      <c r="CU24" s="18">
        <v>587.79999999999995</v>
      </c>
      <c r="CV24" s="19">
        <v>-21715</v>
      </c>
      <c r="CW24" s="19">
        <v>-27560</v>
      </c>
      <c r="CX24" s="18">
        <v>-11337</v>
      </c>
      <c r="CY24" s="18">
        <v>-46295</v>
      </c>
      <c r="CZ24" s="19">
        <v>-277724</v>
      </c>
      <c r="DA24" s="19">
        <v>-364700</v>
      </c>
      <c r="DB24" s="18">
        <v>2935</v>
      </c>
      <c r="DC24" s="18">
        <v>-21023</v>
      </c>
      <c r="DD24" s="19">
        <v>6692</v>
      </c>
      <c r="DE24" s="19">
        <v>6063</v>
      </c>
      <c r="DF24" s="18">
        <v>419</v>
      </c>
      <c r="DG24" s="18">
        <v>-2189</v>
      </c>
      <c r="DH24" s="19">
        <v>-20043</v>
      </c>
      <c r="DI24" s="19">
        <v>-21275</v>
      </c>
      <c r="DJ24" s="18">
        <v>-358681</v>
      </c>
      <c r="DK24" s="18">
        <v>-448076</v>
      </c>
      <c r="DL24" s="19">
        <v>-7548</v>
      </c>
      <c r="DM24" s="19">
        <v>-28554</v>
      </c>
      <c r="DN24" s="18">
        <v>168217</v>
      </c>
      <c r="DO24" s="18">
        <v>157306</v>
      </c>
      <c r="DP24" s="19">
        <v>-396323</v>
      </c>
      <c r="DQ24" s="19">
        <v>-669360</v>
      </c>
      <c r="DR24" s="18">
        <v>5908</v>
      </c>
      <c r="DS24" s="18">
        <v>-30268</v>
      </c>
      <c r="DT24" s="19">
        <v>-8609</v>
      </c>
      <c r="DU24" s="19">
        <v>-12377</v>
      </c>
      <c r="DV24" s="18">
        <v>7064</v>
      </c>
      <c r="DW24" s="18">
        <v>5665</v>
      </c>
      <c r="DX24" s="19">
        <v>61191</v>
      </c>
      <c r="DY24" s="19">
        <v>39049</v>
      </c>
      <c r="DZ24" s="18">
        <v>-44370</v>
      </c>
      <c r="EA24" s="18">
        <v>-119673</v>
      </c>
      <c r="EB24" s="19">
        <v>-19430</v>
      </c>
      <c r="EC24" s="19">
        <v>-51034</v>
      </c>
      <c r="ED24" s="18">
        <v>-174189</v>
      </c>
      <c r="EE24" s="18">
        <v>-184748</v>
      </c>
      <c r="EF24" s="19">
        <v>-62675</v>
      </c>
      <c r="EG24" s="19">
        <v>-89525</v>
      </c>
      <c r="EH24" s="18">
        <v>-18400</v>
      </c>
      <c r="EI24" s="18">
        <v>-53768</v>
      </c>
      <c r="EJ24" s="19">
        <v>8673</v>
      </c>
      <c r="EK24" s="19">
        <v>-7919</v>
      </c>
      <c r="EL24" s="18">
        <v>-13959</v>
      </c>
      <c r="EM24" s="18">
        <v>-30623</v>
      </c>
      <c r="EN24" s="19">
        <v>8553</v>
      </c>
      <c r="EO24" s="19">
        <v>-1792</v>
      </c>
    </row>
    <row r="25" spans="1:145" ht="8.4" customHeight="1">
      <c r="A25" s="17"/>
      <c r="B25" s="18"/>
      <c r="C25" s="18"/>
      <c r="D25" s="19"/>
      <c r="E25" s="19"/>
      <c r="F25" s="18"/>
      <c r="G25" s="18"/>
      <c r="H25" s="19"/>
      <c r="I25" s="19"/>
      <c r="J25" s="18"/>
      <c r="K25" s="18"/>
      <c r="L25" s="19"/>
      <c r="M25" s="19"/>
      <c r="N25" s="18"/>
      <c r="O25" s="18"/>
      <c r="P25" s="19"/>
      <c r="Q25" s="19"/>
      <c r="R25" s="18"/>
      <c r="S25" s="18"/>
      <c r="T25" s="19"/>
      <c r="U25" s="19"/>
      <c r="V25" s="18"/>
      <c r="W25" s="18"/>
      <c r="X25" s="19"/>
      <c r="Y25" s="19"/>
      <c r="Z25" s="18"/>
      <c r="AA25" s="18"/>
      <c r="AB25" s="19"/>
      <c r="AC25" s="19"/>
      <c r="AD25" s="18"/>
      <c r="AE25" s="18"/>
      <c r="AF25" s="19"/>
      <c r="AG25" s="19"/>
      <c r="AH25" s="18"/>
      <c r="AI25" s="18"/>
      <c r="AJ25" s="19"/>
      <c r="AK25" s="19"/>
      <c r="AL25" s="18"/>
      <c r="AM25" s="18"/>
      <c r="AN25" s="19"/>
      <c r="AO25" s="19"/>
      <c r="AP25" s="18"/>
      <c r="AQ25" s="18"/>
      <c r="AR25" s="19"/>
      <c r="AS25" s="19"/>
      <c r="AT25" s="18"/>
      <c r="AU25" s="18"/>
      <c r="AV25" s="19"/>
      <c r="AW25" s="19"/>
      <c r="AX25" s="18"/>
      <c r="AY25" s="18"/>
      <c r="AZ25" s="19"/>
      <c r="BA25" s="19"/>
      <c r="BB25" s="18"/>
      <c r="BC25" s="18"/>
      <c r="BD25" s="19"/>
      <c r="BE25" s="19"/>
      <c r="BF25" s="18"/>
      <c r="BG25" s="18"/>
      <c r="BH25" s="19"/>
      <c r="BI25" s="19"/>
      <c r="BJ25" s="18"/>
      <c r="BK25" s="18"/>
      <c r="BL25" s="19"/>
      <c r="BM25" s="19"/>
      <c r="BN25" s="18"/>
      <c r="BO25" s="18"/>
      <c r="BP25" s="19"/>
      <c r="BQ25" s="19"/>
      <c r="BR25" s="18"/>
      <c r="BS25" s="18"/>
      <c r="BT25" s="19"/>
      <c r="BU25" s="19"/>
      <c r="BV25" s="18"/>
      <c r="BW25" s="18"/>
      <c r="BX25" s="19"/>
      <c r="BY25" s="19"/>
      <c r="BZ25" s="18"/>
      <c r="CA25" s="18"/>
      <c r="CB25" s="19"/>
      <c r="CC25" s="19"/>
      <c r="CD25" s="18"/>
      <c r="CE25" s="18"/>
      <c r="CF25" s="19"/>
      <c r="CG25" s="19"/>
      <c r="CH25" s="18"/>
      <c r="CI25" s="18"/>
      <c r="CJ25" s="19"/>
      <c r="CK25" s="19"/>
      <c r="CL25" s="18"/>
      <c r="CM25" s="18"/>
      <c r="CN25" s="19"/>
      <c r="CO25" s="19"/>
      <c r="CP25" s="18"/>
      <c r="CQ25" s="18"/>
      <c r="CR25" s="19"/>
      <c r="CS25" s="19"/>
      <c r="CT25" s="18"/>
      <c r="CU25" s="18"/>
      <c r="CV25" s="19"/>
      <c r="CW25" s="19"/>
      <c r="CX25" s="18"/>
      <c r="CY25" s="18"/>
      <c r="CZ25" s="19"/>
      <c r="DA25" s="19"/>
      <c r="DB25" s="18"/>
      <c r="DC25" s="18"/>
      <c r="DD25" s="19"/>
      <c r="DE25" s="19"/>
      <c r="DF25" s="18"/>
      <c r="DG25" s="18"/>
      <c r="DH25" s="19"/>
      <c r="DI25" s="19"/>
      <c r="DJ25" s="18"/>
      <c r="DK25" s="18"/>
      <c r="DL25" s="19"/>
      <c r="DM25" s="19"/>
      <c r="DN25" s="18"/>
      <c r="DO25" s="18"/>
      <c r="DP25" s="19"/>
      <c r="DQ25" s="19"/>
      <c r="DR25" s="18"/>
      <c r="DS25" s="18"/>
      <c r="DT25" s="19"/>
      <c r="DU25" s="19"/>
      <c r="DV25" s="18"/>
      <c r="DW25" s="18"/>
      <c r="DX25" s="19"/>
      <c r="DY25" s="19"/>
      <c r="DZ25" s="18"/>
      <c r="EA25" s="18"/>
      <c r="EB25" s="19"/>
      <c r="EC25" s="19"/>
      <c r="ED25" s="18"/>
      <c r="EE25" s="18"/>
      <c r="EF25" s="19"/>
      <c r="EG25" s="19"/>
      <c r="EH25" s="18"/>
      <c r="EI25" s="18"/>
      <c r="EJ25" s="19"/>
      <c r="EK25" s="19"/>
      <c r="EL25" s="18"/>
      <c r="EM25" s="18"/>
      <c r="EN25" s="19"/>
      <c r="EO25" s="19"/>
    </row>
    <row r="26" spans="1:145" s="1" customFormat="1">
      <c r="A26" s="25" t="s">
        <v>37</v>
      </c>
      <c r="B26" s="23">
        <f>B22+B24</f>
        <v>4725509.0000000214</v>
      </c>
      <c r="C26" s="23">
        <f t="shared" ref="C26:BN26" si="3">C22+C24</f>
        <v>9004993.6000000052</v>
      </c>
      <c r="D26" s="24">
        <f t="shared" si="3"/>
        <v>766702</v>
      </c>
      <c r="E26" s="24">
        <f t="shared" si="3"/>
        <v>864323</v>
      </c>
      <c r="F26" s="23">
        <f t="shared" si="3"/>
        <v>-264027</v>
      </c>
      <c r="G26" s="23">
        <f t="shared" si="3"/>
        <v>-166755</v>
      </c>
      <c r="H26" s="24">
        <f t="shared" si="3"/>
        <v>441957</v>
      </c>
      <c r="I26" s="24">
        <f t="shared" si="3"/>
        <v>805817</v>
      </c>
      <c r="J26" s="23">
        <f t="shared" si="3"/>
        <v>490233</v>
      </c>
      <c r="K26" s="23">
        <f t="shared" si="3"/>
        <v>1129205</v>
      </c>
      <c r="L26" s="24">
        <f t="shared" si="3"/>
        <v>703133</v>
      </c>
      <c r="M26" s="24">
        <f t="shared" si="3"/>
        <v>832375</v>
      </c>
      <c r="N26" s="23">
        <f t="shared" si="3"/>
        <v>36538</v>
      </c>
      <c r="O26" s="23">
        <f t="shared" si="3"/>
        <v>17339</v>
      </c>
      <c r="P26" s="24">
        <f t="shared" si="3"/>
        <v>2676743</v>
      </c>
      <c r="Q26" s="24">
        <f t="shared" si="3"/>
        <v>2848759</v>
      </c>
      <c r="R26" s="23">
        <f t="shared" si="3"/>
        <v>470894</v>
      </c>
      <c r="S26" s="23">
        <f t="shared" si="3"/>
        <v>502462</v>
      </c>
      <c r="T26" s="24">
        <f t="shared" si="3"/>
        <v>38297</v>
      </c>
      <c r="U26" s="24">
        <f t="shared" si="3"/>
        <v>47940</v>
      </c>
      <c r="V26" s="23">
        <f t="shared" si="3"/>
        <v>57136.200000000172</v>
      </c>
      <c r="W26" s="23">
        <f t="shared" si="3"/>
        <v>53202.799999999814</v>
      </c>
      <c r="X26" s="24">
        <f t="shared" si="3"/>
        <v>743717.49999999837</v>
      </c>
      <c r="Y26" s="24">
        <f t="shared" si="3"/>
        <v>738918.19999999902</v>
      </c>
      <c r="Z26" s="23"/>
      <c r="AA26" s="23"/>
      <c r="AB26" s="24">
        <f t="shared" si="3"/>
        <v>80503</v>
      </c>
      <c r="AC26" s="24">
        <f t="shared" si="3"/>
        <v>80612</v>
      </c>
      <c r="AD26" s="23">
        <f t="shared" si="3"/>
        <v>510293</v>
      </c>
      <c r="AE26" s="23">
        <f t="shared" si="3"/>
        <v>501645</v>
      </c>
      <c r="AF26" s="24">
        <f t="shared" si="3"/>
        <v>30634</v>
      </c>
      <c r="AG26" s="24">
        <f t="shared" si="3"/>
        <v>52133</v>
      </c>
      <c r="AH26" s="23">
        <f t="shared" si="3"/>
        <v>7834</v>
      </c>
      <c r="AI26" s="23">
        <f t="shared" si="3"/>
        <v>5887</v>
      </c>
      <c r="AJ26" s="24">
        <f t="shared" si="3"/>
        <v>-346709</v>
      </c>
      <c r="AK26" s="24">
        <f t="shared" si="3"/>
        <v>-3891</v>
      </c>
      <c r="AL26" s="23">
        <f t="shared" si="3"/>
        <v>-3665</v>
      </c>
      <c r="AM26" s="23">
        <f t="shared" si="3"/>
        <v>-6154</v>
      </c>
      <c r="AN26" s="24">
        <f t="shared" si="3"/>
        <v>51511.399999999907</v>
      </c>
      <c r="AO26" s="24">
        <f t="shared" si="3"/>
        <v>125334.39999999991</v>
      </c>
      <c r="AP26" s="23">
        <f t="shared" si="3"/>
        <v>80993</v>
      </c>
      <c r="AQ26" s="23">
        <f t="shared" si="3"/>
        <v>48824</v>
      </c>
      <c r="AR26" s="24">
        <f t="shared" si="3"/>
        <v>24009</v>
      </c>
      <c r="AS26" s="24">
        <f t="shared" si="3"/>
        <v>52166</v>
      </c>
      <c r="AT26" s="23">
        <f t="shared" si="3"/>
        <v>-14221</v>
      </c>
      <c r="AU26" s="23">
        <f t="shared" si="3"/>
        <v>43871</v>
      </c>
      <c r="AV26" s="24">
        <f t="shared" si="3"/>
        <v>-7196</v>
      </c>
      <c r="AW26" s="24">
        <f t="shared" si="3"/>
        <v>-19949</v>
      </c>
      <c r="AX26" s="23">
        <f t="shared" si="3"/>
        <v>68466</v>
      </c>
      <c r="AY26" s="23">
        <f t="shared" si="3"/>
        <v>40375</v>
      </c>
      <c r="AZ26" s="24">
        <f t="shared" si="3"/>
        <v>-101380</v>
      </c>
      <c r="BA26" s="24">
        <f t="shared" si="3"/>
        <v>-96095</v>
      </c>
      <c r="BB26" s="23">
        <f t="shared" si="3"/>
        <v>20594</v>
      </c>
      <c r="BC26" s="23">
        <f t="shared" si="3"/>
        <v>19036</v>
      </c>
      <c r="BD26" s="24">
        <f t="shared" si="3"/>
        <v>12862</v>
      </c>
      <c r="BE26" s="24">
        <f t="shared" si="3"/>
        <v>11961</v>
      </c>
      <c r="BF26" s="23">
        <f t="shared" si="3"/>
        <v>-264</v>
      </c>
      <c r="BG26" s="23">
        <f t="shared" si="3"/>
        <v>3975</v>
      </c>
      <c r="BH26" s="24">
        <f t="shared" si="3"/>
        <v>-12838</v>
      </c>
      <c r="BI26" s="24">
        <f t="shared" si="3"/>
        <v>-7446</v>
      </c>
      <c r="BJ26" s="23">
        <f t="shared" si="3"/>
        <v>91496</v>
      </c>
      <c r="BK26" s="23">
        <f t="shared" si="3"/>
        <v>242037</v>
      </c>
      <c r="BL26" s="24">
        <f t="shared" si="3"/>
        <v>84761</v>
      </c>
      <c r="BM26" s="24">
        <f t="shared" si="3"/>
        <v>86830</v>
      </c>
      <c r="BN26" s="23">
        <f t="shared" si="3"/>
        <v>-1578</v>
      </c>
      <c r="BO26" s="23">
        <f t="shared" ref="BO26:DZ26" si="4">BO22+BO24</f>
        <v>-852</v>
      </c>
      <c r="BP26" s="24">
        <f t="shared" si="4"/>
        <v>478</v>
      </c>
      <c r="BQ26" s="24">
        <f t="shared" si="4"/>
        <v>16526</v>
      </c>
      <c r="BR26" s="23">
        <f t="shared" si="4"/>
        <v>2534</v>
      </c>
      <c r="BS26" s="23">
        <f t="shared" si="4"/>
        <v>-1135</v>
      </c>
      <c r="BT26" s="24">
        <f t="shared" si="4"/>
        <v>17151</v>
      </c>
      <c r="BU26" s="24">
        <f t="shared" si="4"/>
        <v>1045</v>
      </c>
      <c r="BV26" s="23">
        <f t="shared" si="4"/>
        <v>28134.79999999997</v>
      </c>
      <c r="BW26" s="23">
        <f t="shared" si="4"/>
        <v>28134.79999999997</v>
      </c>
      <c r="BX26" s="24">
        <f t="shared" si="4"/>
        <v>-383822</v>
      </c>
      <c r="BY26" s="24">
        <f t="shared" si="4"/>
        <v>426087</v>
      </c>
      <c r="BZ26" s="23">
        <f t="shared" si="4"/>
        <v>460349</v>
      </c>
      <c r="CA26" s="23">
        <f t="shared" si="4"/>
        <v>454591</v>
      </c>
      <c r="CB26" s="24">
        <f t="shared" si="4"/>
        <v>193354</v>
      </c>
      <c r="CC26" s="24">
        <f t="shared" si="4"/>
        <v>278980</v>
      </c>
      <c r="CD26" s="23">
        <f t="shared" si="4"/>
        <v>167133</v>
      </c>
      <c r="CE26" s="23">
        <f t="shared" si="4"/>
        <v>239456</v>
      </c>
      <c r="CF26" s="24">
        <f t="shared" si="4"/>
        <v>47519</v>
      </c>
      <c r="CG26" s="24">
        <f t="shared" si="4"/>
        <v>44877</v>
      </c>
      <c r="CH26" s="23">
        <f t="shared" si="4"/>
        <v>42819</v>
      </c>
      <c r="CI26" s="23">
        <f t="shared" si="4"/>
        <v>25068</v>
      </c>
      <c r="CJ26" s="24">
        <f t="shared" si="4"/>
        <v>76479</v>
      </c>
      <c r="CK26" s="24">
        <f t="shared" si="4"/>
        <v>72717</v>
      </c>
      <c r="CL26" s="23">
        <f t="shared" si="4"/>
        <v>-1352</v>
      </c>
      <c r="CM26" s="23">
        <f t="shared" si="4"/>
        <v>6692</v>
      </c>
      <c r="CN26" s="24">
        <f t="shared" si="4"/>
        <v>186360</v>
      </c>
      <c r="CO26" s="24">
        <f t="shared" si="4"/>
        <v>174480</v>
      </c>
      <c r="CP26" s="23">
        <f t="shared" si="4"/>
        <v>18081.599999999999</v>
      </c>
      <c r="CQ26" s="23">
        <f t="shared" si="4"/>
        <v>18081.599999999999</v>
      </c>
      <c r="CR26" s="24">
        <f t="shared" si="4"/>
        <v>28550</v>
      </c>
      <c r="CS26" s="24">
        <f t="shared" si="4"/>
        <v>33538</v>
      </c>
      <c r="CT26" s="23">
        <f t="shared" si="4"/>
        <v>10568.800000000007</v>
      </c>
      <c r="CU26" s="23">
        <f t="shared" si="4"/>
        <v>8443.1999999999935</v>
      </c>
      <c r="CV26" s="24">
        <f t="shared" si="4"/>
        <v>72935</v>
      </c>
      <c r="CW26" s="24">
        <f t="shared" si="4"/>
        <v>86251</v>
      </c>
      <c r="CX26" s="23">
        <f t="shared" si="4"/>
        <v>12362</v>
      </c>
      <c r="CY26" s="23">
        <f t="shared" si="4"/>
        <v>83801</v>
      </c>
      <c r="CZ26" s="24">
        <f t="shared" si="4"/>
        <v>203007</v>
      </c>
      <c r="DA26" s="24">
        <f t="shared" si="4"/>
        <v>729810</v>
      </c>
      <c r="DB26" s="23">
        <f t="shared" si="4"/>
        <v>-174216</v>
      </c>
      <c r="DC26" s="23">
        <f t="shared" si="4"/>
        <v>-567</v>
      </c>
      <c r="DD26" s="24">
        <f t="shared" si="4"/>
        <v>32375</v>
      </c>
      <c r="DE26" s="24">
        <f t="shared" si="4"/>
        <v>31959</v>
      </c>
      <c r="DF26" s="23">
        <f t="shared" si="4"/>
        <v>41797</v>
      </c>
      <c r="DG26" s="23">
        <f t="shared" si="4"/>
        <v>38087</v>
      </c>
      <c r="DH26" s="24">
        <f t="shared" si="4"/>
        <v>-4129</v>
      </c>
      <c r="DI26" s="24">
        <f t="shared" si="4"/>
        <v>76883</v>
      </c>
      <c r="DJ26" s="23">
        <f t="shared" si="4"/>
        <v>130941</v>
      </c>
      <c r="DK26" s="23">
        <f t="shared" si="4"/>
        <v>225401</v>
      </c>
      <c r="DL26" s="24">
        <f t="shared" si="4"/>
        <v>487349</v>
      </c>
      <c r="DM26" s="24">
        <f t="shared" si="4"/>
        <v>541499</v>
      </c>
      <c r="DN26" s="23">
        <f t="shared" si="4"/>
        <v>341273.99999999953</v>
      </c>
      <c r="DO26" s="23">
        <f t="shared" si="4"/>
        <v>497907</v>
      </c>
      <c r="DP26" s="24">
        <f t="shared" si="4"/>
        <v>-49951</v>
      </c>
      <c r="DQ26" s="24">
        <f t="shared" si="4"/>
        <v>221439</v>
      </c>
      <c r="DR26" s="23">
        <f t="shared" si="4"/>
        <v>132096</v>
      </c>
      <c r="DS26" s="23">
        <f t="shared" si="4"/>
        <v>92130</v>
      </c>
      <c r="DT26" s="24">
        <f t="shared" si="4"/>
        <v>54861</v>
      </c>
      <c r="DU26" s="24">
        <f t="shared" si="4"/>
        <v>81027</v>
      </c>
      <c r="DV26" s="23">
        <f t="shared" si="4"/>
        <v>3603</v>
      </c>
      <c r="DW26" s="23">
        <f t="shared" si="4"/>
        <v>6522</v>
      </c>
      <c r="DX26" s="24">
        <f t="shared" si="4"/>
        <v>249609</v>
      </c>
      <c r="DY26" s="24">
        <f t="shared" si="4"/>
        <v>296922</v>
      </c>
      <c r="DZ26" s="23">
        <f t="shared" si="4"/>
        <v>198536</v>
      </c>
      <c r="EA26" s="23">
        <f t="shared" ref="EA26:EO26" si="5">EA22+EA24</f>
        <v>238832</v>
      </c>
      <c r="EB26" s="24">
        <f t="shared" si="5"/>
        <v>45462</v>
      </c>
      <c r="EC26" s="24">
        <f t="shared" si="5"/>
        <v>73800</v>
      </c>
      <c r="ED26" s="23">
        <f t="shared" si="5"/>
        <v>23349</v>
      </c>
      <c r="EE26" s="23">
        <f t="shared" si="5"/>
        <v>59673</v>
      </c>
      <c r="EF26" s="24">
        <f t="shared" si="5"/>
        <v>150567</v>
      </c>
      <c r="EG26" s="24">
        <f t="shared" si="5"/>
        <v>242759</v>
      </c>
      <c r="EH26" s="23">
        <f t="shared" si="5"/>
        <v>86162</v>
      </c>
      <c r="EI26" s="23">
        <f t="shared" si="5"/>
        <v>110096</v>
      </c>
      <c r="EJ26" s="24">
        <f t="shared" si="5"/>
        <v>126243</v>
      </c>
      <c r="EK26" s="24">
        <f t="shared" si="5"/>
        <v>114933</v>
      </c>
      <c r="EL26" s="23">
        <f t="shared" si="5"/>
        <v>77499</v>
      </c>
      <c r="EM26" s="23">
        <f t="shared" si="5"/>
        <v>122642</v>
      </c>
      <c r="EN26" s="24">
        <f t="shared" si="5"/>
        <v>45518</v>
      </c>
      <c r="EO26" s="24">
        <f t="shared" si="5"/>
        <v>39244</v>
      </c>
    </row>
    <row r="27" spans="1:145" ht="7.95" customHeight="1">
      <c r="A27" s="17"/>
      <c r="B27" s="18"/>
      <c r="C27" s="18"/>
      <c r="D27" s="19"/>
      <c r="E27" s="19"/>
      <c r="F27" s="18"/>
      <c r="G27" s="18"/>
      <c r="H27" s="19"/>
      <c r="I27" s="19"/>
      <c r="J27" s="18"/>
      <c r="K27" s="18"/>
      <c r="L27" s="19"/>
      <c r="M27" s="19"/>
      <c r="N27" s="18"/>
      <c r="O27" s="18"/>
      <c r="P27" s="19"/>
      <c r="Q27" s="19"/>
      <c r="R27" s="18"/>
      <c r="S27" s="18"/>
      <c r="T27" s="19"/>
      <c r="U27" s="19"/>
      <c r="V27" s="18"/>
      <c r="W27" s="18"/>
      <c r="X27" s="19"/>
      <c r="Y27" s="19"/>
      <c r="Z27" s="18"/>
      <c r="AA27" s="18"/>
      <c r="AB27" s="19"/>
      <c r="AC27" s="19"/>
      <c r="AD27" s="18"/>
      <c r="AE27" s="18"/>
      <c r="AF27" s="19"/>
      <c r="AG27" s="19"/>
      <c r="AH27" s="18"/>
      <c r="AI27" s="18"/>
      <c r="AJ27" s="19"/>
      <c r="AK27" s="19"/>
      <c r="AL27" s="18"/>
      <c r="AM27" s="18"/>
      <c r="AN27" s="19"/>
      <c r="AO27" s="19"/>
      <c r="AP27" s="18"/>
      <c r="AQ27" s="18"/>
      <c r="AR27" s="19"/>
      <c r="AS27" s="19"/>
      <c r="AT27" s="18"/>
      <c r="AU27" s="18"/>
      <c r="AV27" s="19"/>
      <c r="AW27" s="19"/>
      <c r="AX27" s="18"/>
      <c r="AY27" s="18"/>
      <c r="AZ27" s="19"/>
      <c r="BA27" s="19"/>
      <c r="BB27" s="18"/>
      <c r="BC27" s="18"/>
      <c r="BD27" s="19"/>
      <c r="BE27" s="19"/>
      <c r="BF27" s="18"/>
      <c r="BG27" s="18"/>
      <c r="BH27" s="19"/>
      <c r="BI27" s="19"/>
      <c r="BJ27" s="18"/>
      <c r="BK27" s="18"/>
      <c r="BL27" s="19"/>
      <c r="BM27" s="19"/>
      <c r="BN27" s="18"/>
      <c r="BO27" s="18"/>
      <c r="BP27" s="19"/>
      <c r="BQ27" s="19"/>
      <c r="BR27" s="18"/>
      <c r="BS27" s="18"/>
      <c r="BT27" s="19"/>
      <c r="BU27" s="19"/>
      <c r="BV27" s="18"/>
      <c r="BW27" s="18"/>
      <c r="BX27" s="19"/>
      <c r="BY27" s="19"/>
      <c r="BZ27" s="18"/>
      <c r="CA27" s="18"/>
      <c r="CB27" s="19"/>
      <c r="CC27" s="19"/>
      <c r="CD27" s="18"/>
      <c r="CE27" s="18"/>
      <c r="CF27" s="19"/>
      <c r="CG27" s="19"/>
      <c r="CH27" s="18"/>
      <c r="CI27" s="18"/>
      <c r="CJ27" s="19"/>
      <c r="CK27" s="19"/>
      <c r="CL27" s="18"/>
      <c r="CM27" s="18"/>
      <c r="CN27" s="19"/>
      <c r="CO27" s="19"/>
      <c r="CP27" s="18"/>
      <c r="CQ27" s="18"/>
      <c r="CR27" s="19"/>
      <c r="CS27" s="19"/>
      <c r="CT27" s="18"/>
      <c r="CU27" s="18"/>
      <c r="CV27" s="19"/>
      <c r="CW27" s="19"/>
      <c r="CX27" s="18"/>
      <c r="CY27" s="18"/>
      <c r="CZ27" s="19"/>
      <c r="DA27" s="19"/>
      <c r="DB27" s="18"/>
      <c r="DC27" s="18"/>
      <c r="DD27" s="19"/>
      <c r="DE27" s="19"/>
      <c r="DF27" s="18"/>
      <c r="DG27" s="18"/>
      <c r="DH27" s="19"/>
      <c r="DI27" s="19"/>
      <c r="DJ27" s="18"/>
      <c r="DK27" s="18"/>
      <c r="DL27" s="19"/>
      <c r="DM27" s="19"/>
      <c r="DN27" s="18"/>
      <c r="DO27" s="18"/>
      <c r="DP27" s="19"/>
      <c r="DQ27" s="19"/>
      <c r="DR27" s="18"/>
      <c r="DS27" s="18"/>
      <c r="DT27" s="19"/>
      <c r="DU27" s="19"/>
      <c r="DV27" s="18"/>
      <c r="DW27" s="18"/>
      <c r="DX27" s="19"/>
      <c r="DY27" s="19"/>
      <c r="DZ27" s="18"/>
      <c r="EA27" s="18"/>
      <c r="EB27" s="19"/>
      <c r="EC27" s="19"/>
      <c r="ED27" s="18"/>
      <c r="EE27" s="18"/>
      <c r="EF27" s="19"/>
      <c r="EG27" s="19"/>
      <c r="EH27" s="18"/>
      <c r="EI27" s="18"/>
      <c r="EJ27" s="19"/>
      <c r="EK27" s="19"/>
      <c r="EL27" s="18"/>
      <c r="EM27" s="18"/>
      <c r="EN27" s="19"/>
      <c r="EO27" s="19"/>
    </row>
    <row r="28" spans="1:145">
      <c r="A28" s="17" t="s">
        <v>38</v>
      </c>
      <c r="B28" s="18">
        <v>0</v>
      </c>
      <c r="C28" s="18">
        <v>3336658.1999999997</v>
      </c>
      <c r="D28" s="19">
        <v>409015</v>
      </c>
      <c r="E28" s="19">
        <v>427759</v>
      </c>
      <c r="F28" s="18">
        <v>0</v>
      </c>
      <c r="G28" s="18">
        <v>-7043</v>
      </c>
      <c r="H28" s="19">
        <v>0</v>
      </c>
      <c r="I28" s="19">
        <v>0</v>
      </c>
      <c r="J28" s="18">
        <v>0</v>
      </c>
      <c r="K28" s="18">
        <v>0</v>
      </c>
      <c r="L28" s="19">
        <v>0</v>
      </c>
      <c r="M28" s="19">
        <v>-20412</v>
      </c>
      <c r="N28" s="18">
        <v>0</v>
      </c>
      <c r="O28" s="18">
        <v>0</v>
      </c>
      <c r="P28" s="19">
        <v>0</v>
      </c>
      <c r="Q28" s="19">
        <v>-475254</v>
      </c>
      <c r="R28" s="18">
        <v>0</v>
      </c>
      <c r="S28" s="18">
        <v>0</v>
      </c>
      <c r="T28" s="19">
        <v>0</v>
      </c>
      <c r="U28" s="19">
        <v>0</v>
      </c>
      <c r="V28" s="18">
        <v>0</v>
      </c>
      <c r="W28" s="18">
        <v>0</v>
      </c>
      <c r="X28" s="19">
        <v>70817.100000000006</v>
      </c>
      <c r="Y28" s="19">
        <v>87150.2</v>
      </c>
      <c r="Z28" s="18"/>
      <c r="AA28" s="18"/>
      <c r="AB28" s="19">
        <v>-5773</v>
      </c>
      <c r="AC28" s="19">
        <v>-5773</v>
      </c>
      <c r="AD28" s="18">
        <v>0</v>
      </c>
      <c r="AE28" s="18">
        <v>-596</v>
      </c>
      <c r="AF28" s="19">
        <v>0</v>
      </c>
      <c r="AG28" s="19">
        <v>0</v>
      </c>
      <c r="AH28" s="18">
        <v>0</v>
      </c>
      <c r="AI28" s="18">
        <v>0</v>
      </c>
      <c r="AJ28" s="19">
        <v>0</v>
      </c>
      <c r="AK28" s="19">
        <v>9404</v>
      </c>
      <c r="AL28" s="18">
        <v>0</v>
      </c>
      <c r="AM28" s="18">
        <v>0</v>
      </c>
      <c r="AN28" s="19">
        <v>0</v>
      </c>
      <c r="AO28" s="19">
        <v>0</v>
      </c>
      <c r="AP28" s="18">
        <v>0</v>
      </c>
      <c r="AQ28" s="18">
        <v>613</v>
      </c>
      <c r="AR28" s="19">
        <v>0</v>
      </c>
      <c r="AS28" s="19">
        <v>0</v>
      </c>
      <c r="AT28" s="18">
        <v>0</v>
      </c>
      <c r="AU28" s="18">
        <v>0</v>
      </c>
      <c r="AV28" s="19">
        <v>0</v>
      </c>
      <c r="AW28" s="19">
        <v>0</v>
      </c>
      <c r="AX28" s="18">
        <v>0</v>
      </c>
      <c r="AY28" s="18">
        <v>0</v>
      </c>
      <c r="AZ28" s="19">
        <v>0</v>
      </c>
      <c r="BA28" s="19">
        <v>0</v>
      </c>
      <c r="BB28" s="18">
        <v>0</v>
      </c>
      <c r="BC28" s="18">
        <v>0</v>
      </c>
      <c r="BD28" s="19">
        <v>9700</v>
      </c>
      <c r="BE28" s="19">
        <v>9700</v>
      </c>
      <c r="BF28" s="18">
        <v>0</v>
      </c>
      <c r="BG28" s="18">
        <v>-1688</v>
      </c>
      <c r="BH28" s="19">
        <v>0</v>
      </c>
      <c r="BI28" s="19">
        <v>1403</v>
      </c>
      <c r="BJ28" s="18">
        <v>0</v>
      </c>
      <c r="BK28" s="18">
        <v>-1248</v>
      </c>
      <c r="BL28" s="19">
        <v>-6342</v>
      </c>
      <c r="BM28" s="19">
        <v>-1702</v>
      </c>
      <c r="BN28" s="18">
        <v>0</v>
      </c>
      <c r="BO28" s="18">
        <v>0</v>
      </c>
      <c r="BP28" s="19">
        <v>0</v>
      </c>
      <c r="BQ28" s="19">
        <v>0</v>
      </c>
      <c r="BR28" s="18">
        <v>-3000</v>
      </c>
      <c r="BS28" s="18">
        <v>0</v>
      </c>
      <c r="BT28" s="19">
        <v>0</v>
      </c>
      <c r="BU28" s="19">
        <v>0</v>
      </c>
      <c r="BV28" s="18">
        <v>0</v>
      </c>
      <c r="BW28" s="18">
        <v>0</v>
      </c>
      <c r="BX28" s="19">
        <v>0</v>
      </c>
      <c r="BY28" s="19">
        <v>-48650</v>
      </c>
      <c r="BZ28" s="18">
        <v>0</v>
      </c>
      <c r="CA28" s="18">
        <v>2183</v>
      </c>
      <c r="CB28" s="19">
        <v>0</v>
      </c>
      <c r="CC28" s="19">
        <v>0</v>
      </c>
      <c r="CD28" s="18">
        <v>0</v>
      </c>
      <c r="CE28" s="18">
        <v>-17112</v>
      </c>
      <c r="CF28" s="19">
        <v>0</v>
      </c>
      <c r="CG28" s="19">
        <v>0</v>
      </c>
      <c r="CH28" s="18">
        <v>0</v>
      </c>
      <c r="CI28" s="18">
        <v>0</v>
      </c>
      <c r="CJ28" s="19">
        <v>0</v>
      </c>
      <c r="CK28" s="19">
        <v>0</v>
      </c>
      <c r="CL28" s="18">
        <v>0</v>
      </c>
      <c r="CM28" s="18">
        <v>0</v>
      </c>
      <c r="CN28" s="19">
        <v>0</v>
      </c>
      <c r="CO28" s="19">
        <v>0</v>
      </c>
      <c r="CP28" s="18">
        <v>0</v>
      </c>
      <c r="CQ28" s="18">
        <v>0</v>
      </c>
      <c r="CR28" s="19">
        <v>0</v>
      </c>
      <c r="CS28" s="19">
        <v>-7539</v>
      </c>
      <c r="CT28" s="18">
        <v>0</v>
      </c>
      <c r="CU28" s="18">
        <v>404.2</v>
      </c>
      <c r="CV28" s="19">
        <v>0</v>
      </c>
      <c r="CW28" s="19">
        <v>0</v>
      </c>
      <c r="CX28" s="18">
        <v>0</v>
      </c>
      <c r="CY28" s="18">
        <v>0</v>
      </c>
      <c r="CZ28" s="19">
        <v>0</v>
      </c>
      <c r="DA28" s="19">
        <v>9101</v>
      </c>
      <c r="DB28" s="18">
        <v>0</v>
      </c>
      <c r="DC28" s="18">
        <v>0</v>
      </c>
      <c r="DD28" s="19">
        <v>0</v>
      </c>
      <c r="DE28" s="19">
        <v>0</v>
      </c>
      <c r="DF28" s="18">
        <v>0</v>
      </c>
      <c r="DG28" s="18">
        <v>0</v>
      </c>
      <c r="DH28" s="19">
        <v>0</v>
      </c>
      <c r="DI28" s="19">
        <v>74</v>
      </c>
      <c r="DJ28" s="18">
        <v>0</v>
      </c>
      <c r="DK28" s="18">
        <v>-16174</v>
      </c>
      <c r="DL28" s="19">
        <v>0</v>
      </c>
      <c r="DM28" s="19">
        <v>0</v>
      </c>
      <c r="DN28" s="18">
        <v>0</v>
      </c>
      <c r="DO28" s="18">
        <v>0</v>
      </c>
      <c r="DP28" s="19">
        <v>0</v>
      </c>
      <c r="DQ28" s="19">
        <v>-26683</v>
      </c>
      <c r="DR28" s="18">
        <v>0</v>
      </c>
      <c r="DS28" s="18">
        <v>239</v>
      </c>
      <c r="DT28" s="19">
        <v>0</v>
      </c>
      <c r="DU28" s="19">
        <v>0</v>
      </c>
      <c r="DV28" s="18">
        <v>0</v>
      </c>
      <c r="DW28" s="18">
        <v>0</v>
      </c>
      <c r="DX28" s="19">
        <v>0</v>
      </c>
      <c r="DY28" s="19">
        <v>-951</v>
      </c>
      <c r="DZ28" s="18">
        <v>0</v>
      </c>
      <c r="EA28" s="18">
        <v>-5054</v>
      </c>
      <c r="EB28" s="19">
        <v>0</v>
      </c>
      <c r="EC28" s="19">
        <v>-7866</v>
      </c>
      <c r="ED28" s="18">
        <v>0</v>
      </c>
      <c r="EE28" s="18">
        <v>0</v>
      </c>
      <c r="EF28" s="19">
        <v>0</v>
      </c>
      <c r="EG28" s="19">
        <v>0</v>
      </c>
      <c r="EH28" s="18">
        <v>0</v>
      </c>
      <c r="EI28" s="18">
        <v>0</v>
      </c>
      <c r="EJ28" s="19">
        <v>0</v>
      </c>
      <c r="EK28" s="19">
        <v>-484</v>
      </c>
      <c r="EL28" s="18">
        <v>0</v>
      </c>
      <c r="EM28" s="18">
        <v>-12073</v>
      </c>
      <c r="EN28" s="19">
        <v>0</v>
      </c>
      <c r="EO28" s="19">
        <v>0</v>
      </c>
    </row>
    <row r="29" spans="1:145" ht="7.95" customHeight="1">
      <c r="A29" s="17"/>
      <c r="B29" s="18"/>
      <c r="C29" s="18"/>
      <c r="D29" s="19"/>
      <c r="E29" s="19"/>
      <c r="F29" s="18"/>
      <c r="G29" s="18"/>
      <c r="H29" s="19"/>
      <c r="I29" s="19"/>
      <c r="J29" s="18"/>
      <c r="K29" s="18"/>
      <c r="L29" s="19"/>
      <c r="M29" s="19"/>
      <c r="N29" s="18"/>
      <c r="O29" s="18"/>
      <c r="P29" s="19"/>
      <c r="Q29" s="19"/>
      <c r="R29" s="18"/>
      <c r="S29" s="18"/>
      <c r="T29" s="19"/>
      <c r="U29" s="19"/>
      <c r="V29" s="18"/>
      <c r="W29" s="18"/>
      <c r="X29" s="19"/>
      <c r="Y29" s="19"/>
      <c r="Z29" s="18"/>
      <c r="AA29" s="18"/>
      <c r="AB29" s="19"/>
      <c r="AC29" s="19"/>
      <c r="AD29" s="18"/>
      <c r="AE29" s="18"/>
      <c r="AF29" s="19"/>
      <c r="AG29" s="19"/>
      <c r="AH29" s="18"/>
      <c r="AI29" s="18"/>
      <c r="AJ29" s="19"/>
      <c r="AK29" s="19"/>
      <c r="AL29" s="18"/>
      <c r="AM29" s="18"/>
      <c r="AN29" s="19"/>
      <c r="AO29" s="19"/>
      <c r="AP29" s="18"/>
      <c r="AQ29" s="18"/>
      <c r="AR29" s="19"/>
      <c r="AS29" s="19"/>
      <c r="AT29" s="18"/>
      <c r="AU29" s="18"/>
      <c r="AV29" s="19"/>
      <c r="AW29" s="19"/>
      <c r="AX29" s="18"/>
      <c r="AY29" s="18"/>
      <c r="AZ29" s="19"/>
      <c r="BA29" s="19"/>
      <c r="BB29" s="18"/>
      <c r="BC29" s="18"/>
      <c r="BD29" s="19"/>
      <c r="BE29" s="19"/>
      <c r="BF29" s="18"/>
      <c r="BG29" s="18"/>
      <c r="BH29" s="19"/>
      <c r="BI29" s="19"/>
      <c r="BJ29" s="18"/>
      <c r="BK29" s="18"/>
      <c r="BL29" s="19"/>
      <c r="BM29" s="19"/>
      <c r="BN29" s="18"/>
      <c r="BO29" s="18"/>
      <c r="BP29" s="19"/>
      <c r="BQ29" s="19"/>
      <c r="BR29" s="18"/>
      <c r="BS29" s="18"/>
      <c r="BT29" s="19"/>
      <c r="BU29" s="19"/>
      <c r="BV29" s="18"/>
      <c r="BW29" s="18"/>
      <c r="BX29" s="19"/>
      <c r="BY29" s="19"/>
      <c r="BZ29" s="18"/>
      <c r="CA29" s="18"/>
      <c r="CB29" s="19"/>
      <c r="CC29" s="19"/>
      <c r="CD29" s="18"/>
      <c r="CE29" s="18"/>
      <c r="CF29" s="19"/>
      <c r="CG29" s="19"/>
      <c r="CH29" s="18"/>
      <c r="CI29" s="18"/>
      <c r="CJ29" s="19"/>
      <c r="CK29" s="19"/>
      <c r="CL29" s="18"/>
      <c r="CM29" s="18"/>
      <c r="CN29" s="19"/>
      <c r="CO29" s="19"/>
      <c r="CP29" s="18"/>
      <c r="CQ29" s="18"/>
      <c r="CR29" s="19"/>
      <c r="CS29" s="19"/>
      <c r="CT29" s="18"/>
      <c r="CU29" s="18"/>
      <c r="CV29" s="19"/>
      <c r="CW29" s="19"/>
      <c r="CX29" s="18"/>
      <c r="CY29" s="18"/>
      <c r="CZ29" s="19"/>
      <c r="DA29" s="19"/>
      <c r="DB29" s="18"/>
      <c r="DC29" s="18"/>
      <c r="DD29" s="19"/>
      <c r="DE29" s="19"/>
      <c r="DF29" s="18"/>
      <c r="DG29" s="18"/>
      <c r="DH29" s="19"/>
      <c r="DI29" s="19"/>
      <c r="DJ29" s="18"/>
      <c r="DK29" s="18"/>
      <c r="DL29" s="19"/>
      <c r="DM29" s="19"/>
      <c r="DN29" s="18"/>
      <c r="DO29" s="18"/>
      <c r="DP29" s="19"/>
      <c r="DQ29" s="19"/>
      <c r="DR29" s="18"/>
      <c r="DS29" s="18"/>
      <c r="DT29" s="19"/>
      <c r="DU29" s="19"/>
      <c r="DV29" s="18"/>
      <c r="DW29" s="18"/>
      <c r="DX29" s="19"/>
      <c r="DY29" s="19"/>
      <c r="DZ29" s="18"/>
      <c r="EA29" s="18"/>
      <c r="EB29" s="19"/>
      <c r="EC29" s="19"/>
      <c r="ED29" s="18"/>
      <c r="EE29" s="18"/>
      <c r="EF29" s="19"/>
      <c r="EG29" s="19"/>
      <c r="EH29" s="18"/>
      <c r="EI29" s="18"/>
      <c r="EJ29" s="19"/>
      <c r="EK29" s="19"/>
      <c r="EL29" s="18"/>
      <c r="EM29" s="18"/>
      <c r="EN29" s="19"/>
      <c r="EO29" s="19"/>
    </row>
    <row r="30" spans="1:145" s="1" customFormat="1" ht="15" thickBot="1">
      <c r="A30" s="26" t="s">
        <v>39</v>
      </c>
      <c r="B30" s="27">
        <v>4725509.0000000214</v>
      </c>
      <c r="C30" s="27">
        <v>12341651.800000004</v>
      </c>
      <c r="D30" s="28">
        <v>1175717</v>
      </c>
      <c r="E30" s="28">
        <v>1292082</v>
      </c>
      <c r="F30" s="27">
        <v>-264027</v>
      </c>
      <c r="G30" s="27">
        <v>-173798</v>
      </c>
      <c r="H30" s="28">
        <v>441957</v>
      </c>
      <c r="I30" s="28">
        <v>805817</v>
      </c>
      <c r="J30" s="27">
        <v>490233</v>
      </c>
      <c r="K30" s="27">
        <v>1129205</v>
      </c>
      <c r="L30" s="28">
        <v>703133</v>
      </c>
      <c r="M30" s="28">
        <v>811963</v>
      </c>
      <c r="N30" s="27">
        <v>36538</v>
      </c>
      <c r="O30" s="27">
        <v>17339</v>
      </c>
      <c r="P30" s="28">
        <v>2676743</v>
      </c>
      <c r="Q30" s="28">
        <v>2373505</v>
      </c>
      <c r="R30" s="27">
        <v>470894</v>
      </c>
      <c r="S30" s="27">
        <v>502462</v>
      </c>
      <c r="T30" s="28">
        <v>38297</v>
      </c>
      <c r="U30" s="28">
        <v>47940</v>
      </c>
      <c r="V30" s="27">
        <v>57136.200000000172</v>
      </c>
      <c r="W30" s="27">
        <v>53202.799999999814</v>
      </c>
      <c r="X30" s="28">
        <v>814534.59999999835</v>
      </c>
      <c r="Y30" s="28">
        <v>826068.39999999898</v>
      </c>
      <c r="Z30" s="27"/>
      <c r="AA30" s="27"/>
      <c r="AB30" s="28">
        <v>74730</v>
      </c>
      <c r="AC30" s="28">
        <v>74839</v>
      </c>
      <c r="AD30" s="27">
        <v>510293</v>
      </c>
      <c r="AE30" s="27">
        <v>501049</v>
      </c>
      <c r="AF30" s="28">
        <v>30634</v>
      </c>
      <c r="AG30" s="28">
        <v>52133</v>
      </c>
      <c r="AH30" s="27">
        <v>7834</v>
      </c>
      <c r="AI30" s="27">
        <v>5887</v>
      </c>
      <c r="AJ30" s="28">
        <v>-346709</v>
      </c>
      <c r="AK30" s="28">
        <v>5513</v>
      </c>
      <c r="AL30" s="27">
        <v>-3665</v>
      </c>
      <c r="AM30" s="27">
        <v>-6154</v>
      </c>
      <c r="AN30" s="28">
        <v>51511.399999999907</v>
      </c>
      <c r="AO30" s="28">
        <v>125334.39999999991</v>
      </c>
      <c r="AP30" s="27">
        <v>80993</v>
      </c>
      <c r="AQ30" s="27">
        <v>49437</v>
      </c>
      <c r="AR30" s="28">
        <v>24009</v>
      </c>
      <c r="AS30" s="28">
        <v>52166</v>
      </c>
      <c r="AT30" s="27">
        <v>-14221</v>
      </c>
      <c r="AU30" s="27">
        <v>43871</v>
      </c>
      <c r="AV30" s="28">
        <v>-7196</v>
      </c>
      <c r="AW30" s="28">
        <v>-19949</v>
      </c>
      <c r="AX30" s="27">
        <v>68466</v>
      </c>
      <c r="AY30" s="27">
        <v>40375</v>
      </c>
      <c r="AZ30" s="28">
        <v>-101380</v>
      </c>
      <c r="BA30" s="28">
        <v>-96095</v>
      </c>
      <c r="BB30" s="27">
        <v>20594</v>
      </c>
      <c r="BC30" s="27">
        <v>19036</v>
      </c>
      <c r="BD30" s="28">
        <v>22562</v>
      </c>
      <c r="BE30" s="28">
        <v>21661</v>
      </c>
      <c r="BF30" s="27">
        <v>-264</v>
      </c>
      <c r="BG30" s="27">
        <v>2287</v>
      </c>
      <c r="BH30" s="28">
        <v>-12838</v>
      </c>
      <c r="BI30" s="28">
        <v>-6043</v>
      </c>
      <c r="BJ30" s="27">
        <v>91496</v>
      </c>
      <c r="BK30" s="27">
        <v>240789</v>
      </c>
      <c r="BL30" s="28">
        <v>78419</v>
      </c>
      <c r="BM30" s="28">
        <v>85128</v>
      </c>
      <c r="BN30" s="27">
        <v>-1578</v>
      </c>
      <c r="BO30" s="27">
        <v>-852</v>
      </c>
      <c r="BP30" s="28">
        <v>478</v>
      </c>
      <c r="BQ30" s="28">
        <v>16526</v>
      </c>
      <c r="BR30" s="27">
        <v>-466</v>
      </c>
      <c r="BS30" s="27">
        <v>-1135</v>
      </c>
      <c r="BT30" s="28">
        <v>17151</v>
      </c>
      <c r="BU30" s="28">
        <v>1045</v>
      </c>
      <c r="BV30" s="27">
        <v>28134.79999999997</v>
      </c>
      <c r="BW30" s="27">
        <v>28134.79999999997</v>
      </c>
      <c r="BX30" s="28">
        <v>-383822</v>
      </c>
      <c r="BY30" s="28">
        <v>377437</v>
      </c>
      <c r="BZ30" s="27">
        <v>460349</v>
      </c>
      <c r="CA30" s="27">
        <v>456774</v>
      </c>
      <c r="CB30" s="28">
        <v>193354</v>
      </c>
      <c r="CC30" s="28">
        <v>278980</v>
      </c>
      <c r="CD30" s="27">
        <v>167133</v>
      </c>
      <c r="CE30" s="27">
        <v>222344</v>
      </c>
      <c r="CF30" s="28">
        <v>47519</v>
      </c>
      <c r="CG30" s="28">
        <v>44877</v>
      </c>
      <c r="CH30" s="27">
        <v>42819</v>
      </c>
      <c r="CI30" s="27">
        <v>25068</v>
      </c>
      <c r="CJ30" s="28">
        <v>76479</v>
      </c>
      <c r="CK30" s="28">
        <v>72717</v>
      </c>
      <c r="CL30" s="27">
        <v>-1352</v>
      </c>
      <c r="CM30" s="27">
        <v>6692</v>
      </c>
      <c r="CN30" s="28">
        <v>186360</v>
      </c>
      <c r="CO30" s="28">
        <v>174480</v>
      </c>
      <c r="CP30" s="27">
        <v>18081.599999999999</v>
      </c>
      <c r="CQ30" s="27">
        <v>18081.599999999999</v>
      </c>
      <c r="CR30" s="28">
        <v>28550</v>
      </c>
      <c r="CS30" s="28">
        <v>25999</v>
      </c>
      <c r="CT30" s="27">
        <v>10568.800000000007</v>
      </c>
      <c r="CU30" s="27">
        <v>8847.3999999999942</v>
      </c>
      <c r="CV30" s="28">
        <v>72935</v>
      </c>
      <c r="CW30" s="28">
        <v>86251</v>
      </c>
      <c r="CX30" s="27">
        <v>12362</v>
      </c>
      <c r="CY30" s="27">
        <v>83801</v>
      </c>
      <c r="CZ30" s="28">
        <v>203007</v>
      </c>
      <c r="DA30" s="28">
        <v>738911</v>
      </c>
      <c r="DB30" s="27">
        <v>-174216</v>
      </c>
      <c r="DC30" s="27">
        <v>-567</v>
      </c>
      <c r="DD30" s="28">
        <v>32375</v>
      </c>
      <c r="DE30" s="28">
        <v>31959</v>
      </c>
      <c r="DF30" s="27">
        <v>41797</v>
      </c>
      <c r="DG30" s="27">
        <v>38087</v>
      </c>
      <c r="DH30" s="28">
        <v>-4129</v>
      </c>
      <c r="DI30" s="28">
        <v>76957</v>
      </c>
      <c r="DJ30" s="27">
        <v>130941</v>
      </c>
      <c r="DK30" s="27">
        <v>209227</v>
      </c>
      <c r="DL30" s="28">
        <v>487349</v>
      </c>
      <c r="DM30" s="28">
        <v>541499</v>
      </c>
      <c r="DN30" s="27">
        <v>341273.99999999953</v>
      </c>
      <c r="DO30" s="27">
        <v>497907</v>
      </c>
      <c r="DP30" s="28">
        <v>-49951</v>
      </c>
      <c r="DQ30" s="28">
        <v>194756</v>
      </c>
      <c r="DR30" s="27">
        <v>132096</v>
      </c>
      <c r="DS30" s="27">
        <v>92369</v>
      </c>
      <c r="DT30" s="28">
        <v>54861</v>
      </c>
      <c r="DU30" s="28">
        <v>81027</v>
      </c>
      <c r="DV30" s="27">
        <v>3603</v>
      </c>
      <c r="DW30" s="27">
        <v>6522</v>
      </c>
      <c r="DX30" s="28">
        <v>249609</v>
      </c>
      <c r="DY30" s="28">
        <v>295971</v>
      </c>
      <c r="DZ30" s="27">
        <v>198536</v>
      </c>
      <c r="EA30" s="27">
        <v>233778</v>
      </c>
      <c r="EB30" s="28">
        <v>45462</v>
      </c>
      <c r="EC30" s="28">
        <v>65934</v>
      </c>
      <c r="ED30" s="27">
        <v>23349</v>
      </c>
      <c r="EE30" s="27">
        <v>59673</v>
      </c>
      <c r="EF30" s="28">
        <v>150567</v>
      </c>
      <c r="EG30" s="28">
        <v>242759</v>
      </c>
      <c r="EH30" s="27">
        <v>86162</v>
      </c>
      <c r="EI30" s="27">
        <v>110096</v>
      </c>
      <c r="EJ30" s="28">
        <v>126243</v>
      </c>
      <c r="EK30" s="28">
        <v>114449</v>
      </c>
      <c r="EL30" s="27">
        <v>77499</v>
      </c>
      <c r="EM30" s="27">
        <v>110569</v>
      </c>
      <c r="EN30" s="28">
        <v>45518</v>
      </c>
      <c r="EO30" s="28">
        <v>39244</v>
      </c>
    </row>
    <row r="31" spans="1:145" ht="9" customHeight="1" thickTop="1">
      <c r="B31" s="18"/>
      <c r="C31" s="18"/>
      <c r="D31" s="19"/>
      <c r="E31" s="19"/>
      <c r="F31" s="18"/>
      <c r="G31" s="18"/>
      <c r="H31" s="19"/>
      <c r="I31" s="19"/>
      <c r="J31" s="18"/>
      <c r="K31" s="18"/>
      <c r="L31" s="19"/>
      <c r="M31" s="19"/>
      <c r="N31" s="18"/>
      <c r="O31" s="18"/>
      <c r="P31" s="19"/>
      <c r="Q31" s="19"/>
      <c r="R31" s="18"/>
      <c r="S31" s="18"/>
      <c r="T31" s="19"/>
      <c r="U31" s="19"/>
      <c r="V31" s="18"/>
      <c r="W31" s="18"/>
      <c r="X31" s="19"/>
      <c r="Y31" s="19"/>
      <c r="Z31" s="18"/>
      <c r="AA31" s="18"/>
      <c r="AB31" s="19"/>
      <c r="AC31" s="19"/>
      <c r="AD31" s="18"/>
      <c r="AE31" s="18"/>
      <c r="AF31" s="19"/>
      <c r="AG31" s="19"/>
      <c r="AH31" s="18"/>
      <c r="AI31" s="18"/>
      <c r="AJ31" s="19"/>
      <c r="AK31" s="19"/>
      <c r="AL31" s="18"/>
      <c r="AM31" s="18"/>
      <c r="AN31" s="19"/>
      <c r="AO31" s="19"/>
      <c r="AP31" s="18"/>
      <c r="AQ31" s="18"/>
      <c r="AR31" s="19"/>
      <c r="AS31" s="19"/>
      <c r="AT31" s="18"/>
      <c r="AU31" s="18"/>
      <c r="AV31" s="19"/>
      <c r="AW31" s="19"/>
      <c r="AX31" s="18"/>
      <c r="AY31" s="18"/>
      <c r="AZ31" s="19"/>
      <c r="BA31" s="19"/>
      <c r="BB31" s="18"/>
      <c r="BC31" s="18"/>
      <c r="BD31" s="19"/>
      <c r="BE31" s="19"/>
      <c r="BF31" s="18"/>
      <c r="BG31" s="18"/>
      <c r="BH31" s="19"/>
      <c r="BI31" s="19"/>
      <c r="BJ31" s="18"/>
      <c r="BK31" s="18"/>
      <c r="BL31" s="19"/>
      <c r="BM31" s="19"/>
      <c r="BN31" s="18"/>
      <c r="BO31" s="18"/>
      <c r="BP31" s="19"/>
      <c r="BQ31" s="19"/>
      <c r="BR31" s="18"/>
      <c r="BS31" s="18"/>
      <c r="BT31" s="19"/>
      <c r="BU31" s="19"/>
      <c r="BV31" s="18"/>
      <c r="BW31" s="18"/>
      <c r="BX31" s="19"/>
      <c r="BY31" s="19"/>
      <c r="BZ31" s="18"/>
      <c r="CA31" s="18"/>
      <c r="CB31" s="19"/>
      <c r="CC31" s="19"/>
      <c r="CD31" s="18"/>
      <c r="CE31" s="18"/>
      <c r="CF31" s="19"/>
      <c r="CG31" s="19"/>
      <c r="CH31" s="18"/>
      <c r="CI31" s="18"/>
      <c r="CJ31" s="19"/>
      <c r="CK31" s="19"/>
      <c r="CL31" s="18"/>
      <c r="CM31" s="18"/>
      <c r="CN31" s="19"/>
      <c r="CO31" s="19"/>
      <c r="CP31" s="18"/>
      <c r="CQ31" s="18"/>
      <c r="CR31" s="19"/>
      <c r="CS31" s="19"/>
      <c r="CT31" s="18"/>
      <c r="CU31" s="18"/>
      <c r="CV31" s="19"/>
      <c r="CW31" s="19"/>
      <c r="CX31" s="18"/>
      <c r="CY31" s="18"/>
      <c r="CZ31" s="19"/>
      <c r="DA31" s="19"/>
      <c r="DB31" s="18"/>
      <c r="DC31" s="18"/>
      <c r="DD31" s="19"/>
      <c r="DE31" s="19"/>
      <c r="DF31" s="18"/>
      <c r="DG31" s="18"/>
      <c r="DH31" s="19"/>
      <c r="DI31" s="19"/>
      <c r="DJ31" s="18"/>
      <c r="DK31" s="18"/>
      <c r="DL31" s="19"/>
      <c r="DM31" s="19"/>
      <c r="DN31" s="18"/>
      <c r="DO31" s="18"/>
      <c r="DP31" s="19"/>
      <c r="DQ31" s="19"/>
      <c r="DR31" s="18"/>
      <c r="DS31" s="18"/>
      <c r="DT31" s="19"/>
      <c r="DU31" s="19"/>
      <c r="DV31" s="18"/>
      <c r="DW31" s="18"/>
      <c r="DX31" s="19"/>
      <c r="DY31" s="19"/>
      <c r="DZ31" s="18"/>
      <c r="EA31" s="18"/>
      <c r="EB31" s="19"/>
      <c r="EC31" s="19"/>
      <c r="ED31" s="18"/>
      <c r="EE31" s="18"/>
      <c r="EF31" s="19"/>
      <c r="EG31" s="19"/>
      <c r="EH31" s="18"/>
      <c r="EI31" s="18"/>
      <c r="EJ31" s="19"/>
      <c r="EK31" s="19"/>
      <c r="EL31" s="18"/>
      <c r="EM31" s="18"/>
      <c r="EN31" s="19"/>
      <c r="EO31" s="19"/>
    </row>
    <row r="32" spans="1:145">
      <c r="A32" s="16" t="s">
        <v>40</v>
      </c>
      <c r="B32" s="18"/>
      <c r="C32" s="18"/>
      <c r="D32" s="19"/>
      <c r="E32" s="19"/>
      <c r="F32" s="18"/>
      <c r="G32" s="18"/>
      <c r="H32" s="19"/>
      <c r="I32" s="19"/>
      <c r="J32" s="18"/>
      <c r="K32" s="18"/>
      <c r="L32" s="19"/>
      <c r="M32" s="19"/>
      <c r="N32" s="18"/>
      <c r="O32" s="18"/>
      <c r="P32" s="19"/>
      <c r="Q32" s="19"/>
      <c r="R32" s="18"/>
      <c r="S32" s="18"/>
      <c r="T32" s="19"/>
      <c r="U32" s="19"/>
      <c r="V32" s="18"/>
      <c r="W32" s="18"/>
      <c r="X32" s="19"/>
      <c r="Y32" s="19"/>
      <c r="Z32" s="18"/>
      <c r="AA32" s="18"/>
      <c r="AB32" s="19"/>
      <c r="AC32" s="19"/>
      <c r="AD32" s="18"/>
      <c r="AE32" s="18"/>
      <c r="AF32" s="19"/>
      <c r="AG32" s="19"/>
      <c r="AH32" s="18"/>
      <c r="AI32" s="18"/>
      <c r="AJ32" s="19"/>
      <c r="AK32" s="19"/>
      <c r="AL32" s="18"/>
      <c r="AM32" s="18"/>
      <c r="AN32" s="19"/>
      <c r="AO32" s="19"/>
      <c r="AP32" s="18"/>
      <c r="AQ32" s="18"/>
      <c r="AR32" s="19"/>
      <c r="AS32" s="19"/>
      <c r="AT32" s="18"/>
      <c r="AU32" s="18"/>
      <c r="AV32" s="19"/>
      <c r="AW32" s="19"/>
      <c r="AX32" s="18"/>
      <c r="AY32" s="18"/>
      <c r="AZ32" s="19"/>
      <c r="BA32" s="19"/>
      <c r="BB32" s="18"/>
      <c r="BC32" s="18"/>
      <c r="BD32" s="19"/>
      <c r="BE32" s="19"/>
      <c r="BF32" s="18"/>
      <c r="BG32" s="18"/>
      <c r="BH32" s="19"/>
      <c r="BI32" s="19"/>
      <c r="BJ32" s="18"/>
      <c r="BK32" s="18"/>
      <c r="BL32" s="19"/>
      <c r="BM32" s="19"/>
      <c r="BN32" s="18"/>
      <c r="BO32" s="18"/>
      <c r="BP32" s="19"/>
      <c r="BQ32" s="19"/>
      <c r="BR32" s="18"/>
      <c r="BS32" s="18"/>
      <c r="BT32" s="19"/>
      <c r="BU32" s="19"/>
      <c r="BV32" s="18"/>
      <c r="BW32" s="18"/>
      <c r="BX32" s="19"/>
      <c r="BY32" s="19"/>
      <c r="BZ32" s="18"/>
      <c r="CA32" s="18"/>
      <c r="CB32" s="19"/>
      <c r="CC32" s="19"/>
      <c r="CD32" s="18"/>
      <c r="CE32" s="18"/>
      <c r="CF32" s="19"/>
      <c r="CG32" s="19"/>
      <c r="CH32" s="18"/>
      <c r="CI32" s="18"/>
      <c r="CJ32" s="19"/>
      <c r="CK32" s="19"/>
      <c r="CL32" s="18"/>
      <c r="CM32" s="18"/>
      <c r="CN32" s="19"/>
      <c r="CO32" s="19"/>
      <c r="CP32" s="18"/>
      <c r="CQ32" s="18"/>
      <c r="CR32" s="19"/>
      <c r="CS32" s="19"/>
      <c r="CT32" s="18"/>
      <c r="CU32" s="18"/>
      <c r="CV32" s="19"/>
      <c r="CW32" s="19"/>
      <c r="CX32" s="18"/>
      <c r="CY32" s="18"/>
      <c r="CZ32" s="19"/>
      <c r="DA32" s="19"/>
      <c r="DB32" s="18"/>
      <c r="DC32" s="18"/>
      <c r="DD32" s="19"/>
      <c r="DE32" s="19"/>
      <c r="DF32" s="18"/>
      <c r="DG32" s="18"/>
      <c r="DH32" s="19"/>
      <c r="DI32" s="19"/>
      <c r="DJ32" s="18"/>
      <c r="DK32" s="18"/>
      <c r="DL32" s="19"/>
      <c r="DM32" s="19"/>
      <c r="DN32" s="18"/>
      <c r="DO32" s="18"/>
      <c r="DP32" s="19"/>
      <c r="DQ32" s="19"/>
      <c r="DR32" s="18"/>
      <c r="DS32" s="18"/>
      <c r="DT32" s="19"/>
      <c r="DU32" s="19"/>
      <c r="DV32" s="18"/>
      <c r="DW32" s="18"/>
      <c r="DX32" s="19"/>
      <c r="DY32" s="19"/>
      <c r="DZ32" s="18"/>
      <c r="EA32" s="18"/>
      <c r="EB32" s="19"/>
      <c r="EC32" s="19"/>
      <c r="ED32" s="18"/>
      <c r="EE32" s="18"/>
      <c r="EF32" s="19"/>
      <c r="EG32" s="19"/>
      <c r="EH32" s="18"/>
      <c r="EI32" s="18"/>
      <c r="EJ32" s="19"/>
      <c r="EK32" s="19"/>
      <c r="EL32" s="18"/>
      <c r="EM32" s="18"/>
      <c r="EN32" s="19"/>
      <c r="EO32" s="19"/>
    </row>
    <row r="33" spans="1:145">
      <c r="A33" s="17" t="s">
        <v>41</v>
      </c>
      <c r="B33" s="18">
        <v>145282807.79999998</v>
      </c>
      <c r="C33" s="18">
        <v>555860331</v>
      </c>
      <c r="D33" s="19">
        <v>45483177</v>
      </c>
      <c r="E33" s="19">
        <v>64630407</v>
      </c>
      <c r="F33" s="18">
        <v>5031260</v>
      </c>
      <c r="G33" s="18">
        <v>7731786</v>
      </c>
      <c r="H33" s="19">
        <v>23064390</v>
      </c>
      <c r="I33" s="19">
        <v>26673124</v>
      </c>
      <c r="J33" s="18">
        <v>38952833</v>
      </c>
      <c r="K33" s="18">
        <v>49859625</v>
      </c>
      <c r="L33" s="19">
        <v>14288615</v>
      </c>
      <c r="M33" s="19">
        <v>15818346</v>
      </c>
      <c r="N33" s="18">
        <v>85410</v>
      </c>
      <c r="O33" s="18">
        <v>706609</v>
      </c>
      <c r="P33" s="19">
        <v>19830398</v>
      </c>
      <c r="Q33" s="19">
        <v>51208422</v>
      </c>
      <c r="R33" s="18">
        <v>6298071</v>
      </c>
      <c r="S33" s="18">
        <v>7568604</v>
      </c>
      <c r="T33" s="19">
        <v>1699853</v>
      </c>
      <c r="U33" s="19">
        <v>1895884</v>
      </c>
      <c r="V33" s="18">
        <v>5619760</v>
      </c>
      <c r="W33" s="18">
        <v>6500415.5</v>
      </c>
      <c r="X33" s="19">
        <v>4636522.3999999994</v>
      </c>
      <c r="Y33" s="19">
        <v>5163883.9000000004</v>
      </c>
      <c r="Z33" s="18"/>
      <c r="AA33" s="18"/>
      <c r="AB33" s="19">
        <v>1311262</v>
      </c>
      <c r="AC33" s="19">
        <v>1330114</v>
      </c>
      <c r="AD33" s="18">
        <v>3742887</v>
      </c>
      <c r="AE33" s="18">
        <v>4873113</v>
      </c>
      <c r="AF33" s="19">
        <v>1517752</v>
      </c>
      <c r="AG33" s="19">
        <v>1938131</v>
      </c>
      <c r="AH33" s="18">
        <v>5772</v>
      </c>
      <c r="AI33" s="18">
        <v>37127</v>
      </c>
      <c r="AJ33" s="19">
        <v>2360978</v>
      </c>
      <c r="AK33" s="19">
        <v>2666061</v>
      </c>
      <c r="AL33" s="18">
        <v>70345</v>
      </c>
      <c r="AM33" s="18">
        <v>108249</v>
      </c>
      <c r="AN33" s="19">
        <v>2924781</v>
      </c>
      <c r="AO33" s="19">
        <v>4643863</v>
      </c>
      <c r="AP33" s="18">
        <v>645946</v>
      </c>
      <c r="AQ33" s="18">
        <v>1037401</v>
      </c>
      <c r="AR33" s="19">
        <v>907124</v>
      </c>
      <c r="AS33" s="19">
        <v>1621431</v>
      </c>
      <c r="AT33" s="18">
        <v>4337533</v>
      </c>
      <c r="AU33" s="18">
        <v>6568146</v>
      </c>
      <c r="AV33" s="19">
        <v>292208</v>
      </c>
      <c r="AW33" s="19">
        <v>511469</v>
      </c>
      <c r="AX33" s="18">
        <v>263626</v>
      </c>
      <c r="AY33" s="18">
        <v>509739</v>
      </c>
      <c r="AZ33" s="19">
        <v>1468226</v>
      </c>
      <c r="BA33" s="19">
        <v>2083990</v>
      </c>
      <c r="BB33" s="18">
        <v>215345</v>
      </c>
      <c r="BC33" s="18">
        <v>326450</v>
      </c>
      <c r="BD33" s="19">
        <v>34679</v>
      </c>
      <c r="BE33" s="19">
        <v>52859</v>
      </c>
      <c r="BF33" s="18">
        <v>134033</v>
      </c>
      <c r="BG33" s="18">
        <v>164623</v>
      </c>
      <c r="BH33" s="19">
        <v>726882</v>
      </c>
      <c r="BI33" s="19">
        <v>897046</v>
      </c>
      <c r="BJ33" s="18">
        <v>6055026</v>
      </c>
      <c r="BK33" s="18">
        <v>7974426</v>
      </c>
      <c r="BL33" s="19">
        <v>924153</v>
      </c>
      <c r="BM33" s="19">
        <v>1584860</v>
      </c>
      <c r="BN33" s="18">
        <v>1463336</v>
      </c>
      <c r="BO33" s="18">
        <v>1869290</v>
      </c>
      <c r="BP33" s="19">
        <v>610460</v>
      </c>
      <c r="BQ33" s="19">
        <v>1169213</v>
      </c>
      <c r="BR33" s="18">
        <v>22304</v>
      </c>
      <c r="BS33" s="18">
        <v>65539</v>
      </c>
      <c r="BT33" s="19">
        <v>333894</v>
      </c>
      <c r="BU33" s="19">
        <v>512429</v>
      </c>
      <c r="BV33" s="18">
        <v>121439.9</v>
      </c>
      <c r="BW33" s="18">
        <v>121439.9</v>
      </c>
      <c r="BX33" s="19">
        <v>25886829</v>
      </c>
      <c r="BY33" s="19">
        <v>45292453</v>
      </c>
      <c r="BZ33" s="18">
        <v>3507785</v>
      </c>
      <c r="CA33" s="18">
        <v>6831949</v>
      </c>
      <c r="CB33" s="19">
        <v>3650018</v>
      </c>
      <c r="CC33" s="19">
        <v>4517022</v>
      </c>
      <c r="CD33" s="18">
        <v>2787320</v>
      </c>
      <c r="CE33" s="18">
        <v>3948419</v>
      </c>
      <c r="CF33" s="19">
        <v>810073</v>
      </c>
      <c r="CG33" s="19">
        <v>899075</v>
      </c>
      <c r="CH33" s="18">
        <v>577311</v>
      </c>
      <c r="CI33" s="18">
        <v>620355</v>
      </c>
      <c r="CJ33" s="19">
        <v>472277</v>
      </c>
      <c r="CK33" s="19">
        <v>614450</v>
      </c>
      <c r="CL33" s="18">
        <v>363845</v>
      </c>
      <c r="CM33" s="18">
        <v>603851</v>
      </c>
      <c r="CN33" s="19">
        <v>325393</v>
      </c>
      <c r="CO33" s="19">
        <v>524021</v>
      </c>
      <c r="CP33" s="18">
        <v>13638.5</v>
      </c>
      <c r="CQ33" s="18">
        <v>13638.5</v>
      </c>
      <c r="CR33" s="19">
        <v>480134</v>
      </c>
      <c r="CS33" s="19">
        <v>652873</v>
      </c>
      <c r="CT33" s="18">
        <v>84663.7</v>
      </c>
      <c r="CU33" s="18">
        <v>169714</v>
      </c>
      <c r="CV33" s="19">
        <v>997707</v>
      </c>
      <c r="CW33" s="19">
        <v>1218873</v>
      </c>
      <c r="CX33" s="18">
        <v>668753</v>
      </c>
      <c r="CY33" s="18">
        <v>1271039</v>
      </c>
      <c r="CZ33" s="19">
        <v>7537319</v>
      </c>
      <c r="DA33" s="19">
        <v>12366536</v>
      </c>
      <c r="DB33" s="18">
        <v>930919</v>
      </c>
      <c r="DC33" s="18">
        <v>1405281</v>
      </c>
      <c r="DD33" s="19">
        <v>605383</v>
      </c>
      <c r="DE33" s="19">
        <v>607808</v>
      </c>
      <c r="DF33" s="18">
        <v>169373</v>
      </c>
      <c r="DG33" s="18">
        <v>315920</v>
      </c>
      <c r="DH33" s="19">
        <v>454021</v>
      </c>
      <c r="DI33" s="19">
        <v>706382</v>
      </c>
      <c r="DJ33" s="18">
        <v>4615065</v>
      </c>
      <c r="DK33" s="18">
        <v>7352931</v>
      </c>
      <c r="DL33" s="19">
        <v>4148029</v>
      </c>
      <c r="DM33" s="19">
        <v>5451151</v>
      </c>
      <c r="DN33" s="18">
        <v>5954438</v>
      </c>
      <c r="DO33" s="18">
        <v>8916686</v>
      </c>
      <c r="DP33" s="19">
        <v>11052163</v>
      </c>
      <c r="DQ33" s="19">
        <v>14894106</v>
      </c>
      <c r="DR33" s="18">
        <v>578210</v>
      </c>
      <c r="DS33" s="18">
        <v>1073520</v>
      </c>
      <c r="DT33" s="19">
        <v>392898</v>
      </c>
      <c r="DU33" s="19">
        <v>469029</v>
      </c>
      <c r="DV33" s="18">
        <v>209251</v>
      </c>
      <c r="DW33" s="18">
        <v>332291</v>
      </c>
      <c r="DX33" s="19">
        <v>2499421</v>
      </c>
      <c r="DY33" s="19">
        <v>2725421</v>
      </c>
      <c r="DZ33" s="18">
        <v>1517831</v>
      </c>
      <c r="EA33" s="18">
        <v>2837978</v>
      </c>
      <c r="EB33" s="19">
        <v>677127</v>
      </c>
      <c r="EC33" s="19">
        <v>1154473</v>
      </c>
      <c r="ED33" s="18">
        <v>3942281</v>
      </c>
      <c r="EE33" s="18">
        <v>4188883</v>
      </c>
      <c r="EF33" s="19">
        <v>2901122</v>
      </c>
      <c r="EG33" s="19">
        <v>4228006</v>
      </c>
      <c r="EH33" s="18">
        <v>1064515</v>
      </c>
      <c r="EI33" s="18">
        <v>1439481</v>
      </c>
      <c r="EJ33" s="19">
        <v>564036</v>
      </c>
      <c r="EK33" s="19">
        <v>772171</v>
      </c>
      <c r="EL33" s="18">
        <v>993141</v>
      </c>
      <c r="EM33" s="18">
        <v>1376809</v>
      </c>
      <c r="EN33" s="19">
        <v>409494</v>
      </c>
      <c r="EO33" s="19">
        <v>495212</v>
      </c>
    </row>
    <row r="34" spans="1:145">
      <c r="A34" s="20" t="s">
        <v>42</v>
      </c>
      <c r="B34" s="21">
        <v>34522645.299999997</v>
      </c>
      <c r="C34" s="21">
        <v>28309879.700000003</v>
      </c>
      <c r="D34" s="22">
        <v>7710518</v>
      </c>
      <c r="E34" s="22">
        <v>3751948</v>
      </c>
      <c r="F34" s="21">
        <v>1470320</v>
      </c>
      <c r="G34" s="21">
        <v>736026</v>
      </c>
      <c r="H34" s="22">
        <v>2766525</v>
      </c>
      <c r="I34" s="22">
        <v>2942400</v>
      </c>
      <c r="J34" s="21">
        <v>3566396</v>
      </c>
      <c r="K34" s="21">
        <v>2964403</v>
      </c>
      <c r="L34" s="22">
        <v>1529001</v>
      </c>
      <c r="M34" s="22">
        <v>1847837</v>
      </c>
      <c r="N34" s="21">
        <v>242792</v>
      </c>
      <c r="O34" s="21">
        <v>7169</v>
      </c>
      <c r="P34" s="22">
        <v>7139747</v>
      </c>
      <c r="Q34" s="22">
        <v>3629617</v>
      </c>
      <c r="R34" s="21">
        <v>758991</v>
      </c>
      <c r="S34" s="21">
        <v>295654</v>
      </c>
      <c r="T34" s="22">
        <v>98262</v>
      </c>
      <c r="U34" s="22">
        <v>98262</v>
      </c>
      <c r="V34" s="21">
        <v>488904.6</v>
      </c>
      <c r="W34" s="21">
        <v>407263.5</v>
      </c>
      <c r="X34" s="22">
        <v>5979171.4000000004</v>
      </c>
      <c r="Y34" s="22">
        <v>5671098.5999999996</v>
      </c>
      <c r="Z34" s="21"/>
      <c r="AA34" s="21"/>
      <c r="AB34" s="22">
        <v>899587</v>
      </c>
      <c r="AC34" s="22">
        <v>899587</v>
      </c>
      <c r="AD34" s="21">
        <v>1308110</v>
      </c>
      <c r="AE34" s="21">
        <v>1978340</v>
      </c>
      <c r="AF34" s="22">
        <v>371623</v>
      </c>
      <c r="AG34" s="22">
        <v>260773</v>
      </c>
      <c r="AH34" s="21">
        <v>35031</v>
      </c>
      <c r="AI34" s="21">
        <v>23001</v>
      </c>
      <c r="AJ34" s="22">
        <v>349037</v>
      </c>
      <c r="AK34" s="22">
        <v>295023</v>
      </c>
      <c r="AL34" s="21">
        <v>64424</v>
      </c>
      <c r="AM34" s="21">
        <v>28710</v>
      </c>
      <c r="AN34" s="22">
        <v>917207</v>
      </c>
      <c r="AO34" s="22">
        <v>306281</v>
      </c>
      <c r="AP34" s="21">
        <v>356246</v>
      </c>
      <c r="AQ34" s="21">
        <v>138926</v>
      </c>
      <c r="AR34" s="22">
        <v>432688</v>
      </c>
      <c r="AS34" s="22">
        <v>409605</v>
      </c>
      <c r="AT34" s="21">
        <v>1002714</v>
      </c>
      <c r="AU34" s="21">
        <v>1624266</v>
      </c>
      <c r="AV34" s="22">
        <v>140992</v>
      </c>
      <c r="AW34" s="22">
        <v>27315</v>
      </c>
      <c r="AX34" s="21">
        <v>156609</v>
      </c>
      <c r="AY34" s="21">
        <v>39312</v>
      </c>
      <c r="AZ34" s="22">
        <v>237040</v>
      </c>
      <c r="BA34" s="22">
        <v>237040</v>
      </c>
      <c r="BB34" s="21">
        <v>113625</v>
      </c>
      <c r="BC34" s="21">
        <v>113625</v>
      </c>
      <c r="BD34" s="22">
        <v>14747</v>
      </c>
      <c r="BE34" s="22">
        <v>4602</v>
      </c>
      <c r="BF34" s="21">
        <v>79488</v>
      </c>
      <c r="BG34" s="21">
        <v>77322</v>
      </c>
      <c r="BH34" s="22">
        <v>78810</v>
      </c>
      <c r="BI34" s="22">
        <v>65197</v>
      </c>
      <c r="BJ34" s="21">
        <v>633168</v>
      </c>
      <c r="BK34" s="21">
        <v>648903</v>
      </c>
      <c r="BL34" s="22">
        <v>353574</v>
      </c>
      <c r="BM34" s="22">
        <v>149487</v>
      </c>
      <c r="BN34" s="21">
        <v>306840</v>
      </c>
      <c r="BO34" s="21">
        <v>178335</v>
      </c>
      <c r="BP34" s="22">
        <v>88780</v>
      </c>
      <c r="BQ34" s="22">
        <v>88780</v>
      </c>
      <c r="BR34" s="21">
        <v>9048</v>
      </c>
      <c r="BS34" s="21">
        <v>4048</v>
      </c>
      <c r="BT34" s="22">
        <v>85705</v>
      </c>
      <c r="BU34" s="22">
        <v>78205</v>
      </c>
      <c r="BV34" s="21">
        <v>11435.7</v>
      </c>
      <c r="BW34" s="21">
        <v>11435.7</v>
      </c>
      <c r="BX34" s="22">
        <v>2782012</v>
      </c>
      <c r="BY34" s="22">
        <v>3337120</v>
      </c>
      <c r="BZ34" s="21">
        <v>877775</v>
      </c>
      <c r="CA34" s="21">
        <v>662801</v>
      </c>
      <c r="CB34" s="22">
        <v>711497</v>
      </c>
      <c r="CC34" s="22">
        <v>417914</v>
      </c>
      <c r="CD34" s="21">
        <v>440349</v>
      </c>
      <c r="CE34" s="21">
        <v>364098</v>
      </c>
      <c r="CF34" s="22">
        <v>191569</v>
      </c>
      <c r="CG34" s="22">
        <v>104993</v>
      </c>
      <c r="CH34" s="21">
        <v>182978</v>
      </c>
      <c r="CI34" s="21">
        <v>79228</v>
      </c>
      <c r="CJ34" s="22">
        <v>120207</v>
      </c>
      <c r="CK34" s="22">
        <v>56433</v>
      </c>
      <c r="CL34" s="21">
        <v>124755</v>
      </c>
      <c r="CM34" s="21">
        <v>88242</v>
      </c>
      <c r="CN34" s="22">
        <v>64870</v>
      </c>
      <c r="CO34" s="22">
        <v>74052</v>
      </c>
      <c r="CP34" s="21">
        <v>13904.6</v>
      </c>
      <c r="CQ34" s="21">
        <v>13904.6</v>
      </c>
      <c r="CR34" s="22">
        <v>135370</v>
      </c>
      <c r="CS34" s="22">
        <v>112835</v>
      </c>
      <c r="CT34" s="21">
        <v>23205.9</v>
      </c>
      <c r="CU34" s="21">
        <v>14705.9</v>
      </c>
      <c r="CV34" s="22">
        <v>107738</v>
      </c>
      <c r="CW34" s="22">
        <v>51727</v>
      </c>
      <c r="CX34" s="21">
        <v>124524</v>
      </c>
      <c r="CY34" s="21">
        <v>109515</v>
      </c>
      <c r="CZ34" s="22">
        <v>991936</v>
      </c>
      <c r="DA34" s="22">
        <v>905952</v>
      </c>
      <c r="DB34" s="21">
        <v>148400</v>
      </c>
      <c r="DC34" s="21">
        <v>81324</v>
      </c>
      <c r="DD34" s="22">
        <v>4480</v>
      </c>
      <c r="DE34" s="22">
        <v>4480</v>
      </c>
      <c r="DF34" s="21">
        <v>11668</v>
      </c>
      <c r="DG34" s="21">
        <v>11668</v>
      </c>
      <c r="DH34" s="22">
        <v>67849</v>
      </c>
      <c r="DI34" s="22">
        <v>45349</v>
      </c>
      <c r="DJ34" s="21">
        <v>837207</v>
      </c>
      <c r="DK34" s="21">
        <v>1444071</v>
      </c>
      <c r="DL34" s="22">
        <v>345092</v>
      </c>
      <c r="DM34" s="22">
        <v>301916</v>
      </c>
      <c r="DN34" s="21">
        <v>1223659</v>
      </c>
      <c r="DO34" s="21">
        <v>765613</v>
      </c>
      <c r="DP34" s="22">
        <v>1143249</v>
      </c>
      <c r="DQ34" s="22">
        <v>1056858</v>
      </c>
      <c r="DR34" s="21">
        <v>538220</v>
      </c>
      <c r="DS34" s="21">
        <v>172189</v>
      </c>
      <c r="DT34" s="22">
        <v>163535</v>
      </c>
      <c r="DU34" s="22">
        <v>76913</v>
      </c>
      <c r="DV34" s="21">
        <v>133904</v>
      </c>
      <c r="DW34" s="21">
        <v>57690</v>
      </c>
      <c r="DX34" s="22">
        <v>430503</v>
      </c>
      <c r="DY34" s="22">
        <v>382821</v>
      </c>
      <c r="DZ34" s="21">
        <v>1064517</v>
      </c>
      <c r="EA34" s="21">
        <v>334256</v>
      </c>
      <c r="EB34" s="22">
        <v>378920</v>
      </c>
      <c r="EC34" s="22">
        <v>144483</v>
      </c>
      <c r="ED34" s="21">
        <v>405002</v>
      </c>
      <c r="EE34" s="21">
        <v>346496</v>
      </c>
      <c r="EF34" s="22">
        <v>425293</v>
      </c>
      <c r="EG34" s="22">
        <v>381624</v>
      </c>
      <c r="EH34" s="21">
        <v>153121</v>
      </c>
      <c r="EI34" s="21">
        <v>80482</v>
      </c>
      <c r="EJ34" s="22">
        <v>303112</v>
      </c>
      <c r="EK34" s="22">
        <v>119540</v>
      </c>
      <c r="EL34" s="21">
        <v>363765</v>
      </c>
      <c r="EM34" s="21">
        <v>237730</v>
      </c>
      <c r="EN34" s="22">
        <v>220992</v>
      </c>
      <c r="EO34" s="22">
        <v>89813</v>
      </c>
    </row>
    <row r="35" spans="1:145">
      <c r="A35" s="17" t="s">
        <v>43</v>
      </c>
      <c r="B35" s="18">
        <f>B33+B34</f>
        <v>179805453.09999996</v>
      </c>
      <c r="C35" s="18">
        <f t="shared" ref="C35:BP35" si="6">C33+C34</f>
        <v>584170210.70000005</v>
      </c>
      <c r="D35" s="19">
        <f t="shared" si="6"/>
        <v>53193695</v>
      </c>
      <c r="E35" s="19">
        <f t="shared" si="6"/>
        <v>68382355</v>
      </c>
      <c r="F35" s="18">
        <f t="shared" si="6"/>
        <v>6501580</v>
      </c>
      <c r="G35" s="18">
        <f t="shared" si="6"/>
        <v>8467812</v>
      </c>
      <c r="H35" s="19">
        <f t="shared" si="6"/>
        <v>25830915</v>
      </c>
      <c r="I35" s="19">
        <f t="shared" si="6"/>
        <v>29615524</v>
      </c>
      <c r="J35" s="18">
        <f t="shared" si="6"/>
        <v>42519229</v>
      </c>
      <c r="K35" s="18">
        <f t="shared" si="6"/>
        <v>52824028</v>
      </c>
      <c r="L35" s="19">
        <f t="shared" si="6"/>
        <v>15817616</v>
      </c>
      <c r="M35" s="19">
        <f t="shared" si="6"/>
        <v>17666183</v>
      </c>
      <c r="N35" s="18">
        <f t="shared" si="6"/>
        <v>328202</v>
      </c>
      <c r="O35" s="18">
        <f t="shared" si="6"/>
        <v>713778</v>
      </c>
      <c r="P35" s="19">
        <f t="shared" si="6"/>
        <v>26970145</v>
      </c>
      <c r="Q35" s="19">
        <f t="shared" si="6"/>
        <v>54838039</v>
      </c>
      <c r="R35" s="18">
        <f t="shared" si="6"/>
        <v>7057062</v>
      </c>
      <c r="S35" s="18">
        <f t="shared" si="6"/>
        <v>7864258</v>
      </c>
      <c r="T35" s="19">
        <f t="shared" si="6"/>
        <v>1798115</v>
      </c>
      <c r="U35" s="19">
        <f t="shared" si="6"/>
        <v>1994146</v>
      </c>
      <c r="V35" s="18">
        <f t="shared" si="6"/>
        <v>6108664.5999999996</v>
      </c>
      <c r="W35" s="18">
        <f t="shared" si="6"/>
        <v>6907679</v>
      </c>
      <c r="X35" s="19">
        <f t="shared" si="6"/>
        <v>10615693.800000001</v>
      </c>
      <c r="Y35" s="19">
        <f t="shared" si="6"/>
        <v>10834982.5</v>
      </c>
      <c r="Z35" s="18"/>
      <c r="AA35" s="18"/>
      <c r="AB35" s="19">
        <f t="shared" si="6"/>
        <v>2210849</v>
      </c>
      <c r="AC35" s="19">
        <f t="shared" si="6"/>
        <v>2229701</v>
      </c>
      <c r="AD35" s="18">
        <f t="shared" si="6"/>
        <v>5050997</v>
      </c>
      <c r="AE35" s="18">
        <f t="shared" si="6"/>
        <v>6851453</v>
      </c>
      <c r="AF35" s="19">
        <f t="shared" si="6"/>
        <v>1889375</v>
      </c>
      <c r="AG35" s="19">
        <f t="shared" si="6"/>
        <v>2198904</v>
      </c>
      <c r="AH35" s="18">
        <f t="shared" si="6"/>
        <v>40803</v>
      </c>
      <c r="AI35" s="18">
        <f t="shared" si="6"/>
        <v>60128</v>
      </c>
      <c r="AJ35" s="19">
        <f t="shared" si="6"/>
        <v>2710015</v>
      </c>
      <c r="AK35" s="19">
        <f t="shared" si="6"/>
        <v>2961084</v>
      </c>
      <c r="AL35" s="18">
        <f t="shared" si="6"/>
        <v>134769</v>
      </c>
      <c r="AM35" s="18">
        <f t="shared" si="6"/>
        <v>136959</v>
      </c>
      <c r="AN35" s="19">
        <f t="shared" si="6"/>
        <v>3841988</v>
      </c>
      <c r="AO35" s="19">
        <f t="shared" si="6"/>
        <v>4950144</v>
      </c>
      <c r="AP35" s="18">
        <f t="shared" si="6"/>
        <v>1002192</v>
      </c>
      <c r="AQ35" s="18">
        <f t="shared" si="6"/>
        <v>1176327</v>
      </c>
      <c r="AR35" s="19">
        <f t="shared" si="6"/>
        <v>1339812</v>
      </c>
      <c r="AS35" s="19">
        <f t="shared" si="6"/>
        <v>2031036</v>
      </c>
      <c r="AT35" s="18">
        <f t="shared" si="6"/>
        <v>5340247</v>
      </c>
      <c r="AU35" s="18">
        <f t="shared" si="6"/>
        <v>8192412</v>
      </c>
      <c r="AV35" s="19">
        <f t="shared" si="6"/>
        <v>433200</v>
      </c>
      <c r="AW35" s="19">
        <f t="shared" si="6"/>
        <v>538784</v>
      </c>
      <c r="AX35" s="18">
        <f t="shared" si="6"/>
        <v>420235</v>
      </c>
      <c r="AY35" s="18">
        <f t="shared" si="6"/>
        <v>549051</v>
      </c>
      <c r="AZ35" s="19">
        <f t="shared" si="6"/>
        <v>1705266</v>
      </c>
      <c r="BA35" s="19">
        <f t="shared" si="6"/>
        <v>2321030</v>
      </c>
      <c r="BB35" s="18">
        <f t="shared" si="6"/>
        <v>328970</v>
      </c>
      <c r="BC35" s="18">
        <f t="shared" si="6"/>
        <v>440075</v>
      </c>
      <c r="BD35" s="19">
        <f t="shared" si="6"/>
        <v>49426</v>
      </c>
      <c r="BE35" s="19">
        <f t="shared" si="6"/>
        <v>57461</v>
      </c>
      <c r="BF35" s="18">
        <f t="shared" si="6"/>
        <v>213521</v>
      </c>
      <c r="BG35" s="18">
        <f t="shared" si="6"/>
        <v>241945</v>
      </c>
      <c r="BH35" s="19">
        <f t="shared" si="6"/>
        <v>805692</v>
      </c>
      <c r="BI35" s="19">
        <f t="shared" si="6"/>
        <v>962243</v>
      </c>
      <c r="BJ35" s="18">
        <f t="shared" si="6"/>
        <v>6688194</v>
      </c>
      <c r="BK35" s="18">
        <f t="shared" si="6"/>
        <v>8623329</v>
      </c>
      <c r="BL35" s="19">
        <f t="shared" si="6"/>
        <v>1277727</v>
      </c>
      <c r="BM35" s="19">
        <f t="shared" si="6"/>
        <v>1734347</v>
      </c>
      <c r="BN35" s="18">
        <f t="shared" si="6"/>
        <v>1770176</v>
      </c>
      <c r="BO35" s="18">
        <f t="shared" si="6"/>
        <v>2047625</v>
      </c>
      <c r="BP35" s="19">
        <f t="shared" si="6"/>
        <v>699240</v>
      </c>
      <c r="BQ35" s="19">
        <f t="shared" ref="BQ35:EB35" si="7">BQ33+BQ34</f>
        <v>1257993</v>
      </c>
      <c r="BR35" s="18">
        <f t="shared" si="7"/>
        <v>31352</v>
      </c>
      <c r="BS35" s="18">
        <f t="shared" si="7"/>
        <v>69587</v>
      </c>
      <c r="BT35" s="19">
        <f t="shared" si="7"/>
        <v>419599</v>
      </c>
      <c r="BU35" s="19">
        <f t="shared" si="7"/>
        <v>590634</v>
      </c>
      <c r="BV35" s="18">
        <f t="shared" si="7"/>
        <v>132875.6</v>
      </c>
      <c r="BW35" s="18">
        <f t="shared" si="7"/>
        <v>132875.6</v>
      </c>
      <c r="BX35" s="19">
        <f t="shared" si="7"/>
        <v>28668841</v>
      </c>
      <c r="BY35" s="19">
        <f t="shared" si="7"/>
        <v>48629573</v>
      </c>
      <c r="BZ35" s="18">
        <f t="shared" si="7"/>
        <v>4385560</v>
      </c>
      <c r="CA35" s="18">
        <f t="shared" si="7"/>
        <v>7494750</v>
      </c>
      <c r="CB35" s="19">
        <f t="shared" si="7"/>
        <v>4361515</v>
      </c>
      <c r="CC35" s="19">
        <f t="shared" si="7"/>
        <v>4934936</v>
      </c>
      <c r="CD35" s="18">
        <f t="shared" si="7"/>
        <v>3227669</v>
      </c>
      <c r="CE35" s="18">
        <f t="shared" si="7"/>
        <v>4312517</v>
      </c>
      <c r="CF35" s="19">
        <f t="shared" si="7"/>
        <v>1001642</v>
      </c>
      <c r="CG35" s="19">
        <f t="shared" si="7"/>
        <v>1004068</v>
      </c>
      <c r="CH35" s="18">
        <f t="shared" si="7"/>
        <v>760289</v>
      </c>
      <c r="CI35" s="18">
        <f t="shared" si="7"/>
        <v>699583</v>
      </c>
      <c r="CJ35" s="19">
        <f t="shared" si="7"/>
        <v>592484</v>
      </c>
      <c r="CK35" s="19">
        <f t="shared" si="7"/>
        <v>670883</v>
      </c>
      <c r="CL35" s="18">
        <f t="shared" si="7"/>
        <v>488600</v>
      </c>
      <c r="CM35" s="18">
        <f t="shared" si="7"/>
        <v>692093</v>
      </c>
      <c r="CN35" s="19">
        <f t="shared" si="7"/>
        <v>390263</v>
      </c>
      <c r="CO35" s="19">
        <f t="shared" si="7"/>
        <v>598073</v>
      </c>
      <c r="CP35" s="18">
        <f t="shared" si="7"/>
        <v>27543.1</v>
      </c>
      <c r="CQ35" s="18">
        <f t="shared" si="7"/>
        <v>27543.1</v>
      </c>
      <c r="CR35" s="19">
        <f t="shared" si="7"/>
        <v>615504</v>
      </c>
      <c r="CS35" s="19">
        <f t="shared" si="7"/>
        <v>765708</v>
      </c>
      <c r="CT35" s="18">
        <f t="shared" si="7"/>
        <v>107869.6</v>
      </c>
      <c r="CU35" s="18">
        <f t="shared" si="7"/>
        <v>184419.9</v>
      </c>
      <c r="CV35" s="19">
        <f t="shared" si="7"/>
        <v>1105445</v>
      </c>
      <c r="CW35" s="19">
        <f t="shared" si="7"/>
        <v>1270600</v>
      </c>
      <c r="CX35" s="18">
        <f t="shared" si="7"/>
        <v>793277</v>
      </c>
      <c r="CY35" s="18">
        <f t="shared" si="7"/>
        <v>1380554</v>
      </c>
      <c r="CZ35" s="19">
        <f t="shared" si="7"/>
        <v>8529255</v>
      </c>
      <c r="DA35" s="19">
        <f t="shared" si="7"/>
        <v>13272488</v>
      </c>
      <c r="DB35" s="18">
        <f t="shared" si="7"/>
        <v>1079319</v>
      </c>
      <c r="DC35" s="18">
        <f t="shared" si="7"/>
        <v>1486605</v>
      </c>
      <c r="DD35" s="19">
        <f t="shared" si="7"/>
        <v>609863</v>
      </c>
      <c r="DE35" s="19">
        <f t="shared" si="7"/>
        <v>612288</v>
      </c>
      <c r="DF35" s="18">
        <f t="shared" si="7"/>
        <v>181041</v>
      </c>
      <c r="DG35" s="18">
        <f t="shared" si="7"/>
        <v>327588</v>
      </c>
      <c r="DH35" s="19">
        <f t="shared" si="7"/>
        <v>521870</v>
      </c>
      <c r="DI35" s="19">
        <f t="shared" si="7"/>
        <v>751731</v>
      </c>
      <c r="DJ35" s="18">
        <f t="shared" si="7"/>
        <v>5452272</v>
      </c>
      <c r="DK35" s="18">
        <f t="shared" si="7"/>
        <v>8797002</v>
      </c>
      <c r="DL35" s="19">
        <f t="shared" si="7"/>
        <v>4493121</v>
      </c>
      <c r="DM35" s="19">
        <f t="shared" si="7"/>
        <v>5753067</v>
      </c>
      <c r="DN35" s="18">
        <f t="shared" si="7"/>
        <v>7178097</v>
      </c>
      <c r="DO35" s="18">
        <f t="shared" si="7"/>
        <v>9682299</v>
      </c>
      <c r="DP35" s="19">
        <f t="shared" si="7"/>
        <v>12195412</v>
      </c>
      <c r="DQ35" s="19">
        <f t="shared" si="7"/>
        <v>15950964</v>
      </c>
      <c r="DR35" s="18">
        <f t="shared" si="7"/>
        <v>1116430</v>
      </c>
      <c r="DS35" s="18">
        <f t="shared" si="7"/>
        <v>1245709</v>
      </c>
      <c r="DT35" s="19">
        <f t="shared" si="7"/>
        <v>556433</v>
      </c>
      <c r="DU35" s="19">
        <f t="shared" si="7"/>
        <v>545942</v>
      </c>
      <c r="DV35" s="18">
        <f t="shared" si="7"/>
        <v>343155</v>
      </c>
      <c r="DW35" s="18">
        <f t="shared" si="7"/>
        <v>389981</v>
      </c>
      <c r="DX35" s="19">
        <f t="shared" si="7"/>
        <v>2929924</v>
      </c>
      <c r="DY35" s="19">
        <f t="shared" si="7"/>
        <v>3108242</v>
      </c>
      <c r="DZ35" s="18">
        <f t="shared" si="7"/>
        <v>2582348</v>
      </c>
      <c r="EA35" s="18">
        <f t="shared" si="7"/>
        <v>3172234</v>
      </c>
      <c r="EB35" s="19">
        <f t="shared" si="7"/>
        <v>1056047</v>
      </c>
      <c r="EC35" s="19">
        <f t="shared" ref="EC35:EO35" si="8">EC33+EC34</f>
        <v>1298956</v>
      </c>
      <c r="ED35" s="18">
        <f t="shared" si="8"/>
        <v>4347283</v>
      </c>
      <c r="EE35" s="18">
        <f t="shared" si="8"/>
        <v>4535379</v>
      </c>
      <c r="EF35" s="19">
        <f t="shared" si="8"/>
        <v>3326415</v>
      </c>
      <c r="EG35" s="19">
        <f t="shared" si="8"/>
        <v>4609630</v>
      </c>
      <c r="EH35" s="18">
        <f t="shared" si="8"/>
        <v>1217636</v>
      </c>
      <c r="EI35" s="18">
        <f t="shared" si="8"/>
        <v>1519963</v>
      </c>
      <c r="EJ35" s="19">
        <f t="shared" si="8"/>
        <v>867148</v>
      </c>
      <c r="EK35" s="19">
        <f t="shared" si="8"/>
        <v>891711</v>
      </c>
      <c r="EL35" s="18">
        <f t="shared" si="8"/>
        <v>1356906</v>
      </c>
      <c r="EM35" s="18">
        <f t="shared" si="8"/>
        <v>1614539</v>
      </c>
      <c r="EN35" s="19">
        <f t="shared" si="8"/>
        <v>630486</v>
      </c>
      <c r="EO35" s="19">
        <f t="shared" si="8"/>
        <v>585025</v>
      </c>
    </row>
    <row r="36" spans="1:145">
      <c r="A36" s="17" t="s">
        <v>44</v>
      </c>
      <c r="B36" s="18">
        <v>24650177.800000001</v>
      </c>
      <c r="C36" s="18">
        <v>57404044.799999997</v>
      </c>
      <c r="D36" s="19">
        <v>3840034</v>
      </c>
      <c r="E36" s="19">
        <v>3778960</v>
      </c>
      <c r="F36" s="18">
        <v>1129498</v>
      </c>
      <c r="G36" s="18">
        <v>789492</v>
      </c>
      <c r="H36" s="19">
        <v>3012728</v>
      </c>
      <c r="I36" s="19">
        <v>1837361</v>
      </c>
      <c r="J36" s="18">
        <v>3108323</v>
      </c>
      <c r="K36" s="18">
        <v>3146604</v>
      </c>
      <c r="L36" s="19">
        <v>1281265</v>
      </c>
      <c r="M36" s="19">
        <v>1361525</v>
      </c>
      <c r="N36" s="18">
        <v>72218</v>
      </c>
      <c r="O36" s="18">
        <v>119707</v>
      </c>
      <c r="P36" s="19">
        <v>6389787</v>
      </c>
      <c r="Q36" s="19">
        <v>11677321</v>
      </c>
      <c r="R36" s="18">
        <v>2601128</v>
      </c>
      <c r="S36" s="18">
        <v>2166621</v>
      </c>
      <c r="T36" s="19">
        <v>215738</v>
      </c>
      <c r="U36" s="19">
        <v>148709</v>
      </c>
      <c r="V36" s="18">
        <v>1168888.7</v>
      </c>
      <c r="W36" s="18">
        <v>1134517.3</v>
      </c>
      <c r="X36" s="19">
        <v>3164372.9</v>
      </c>
      <c r="Y36" s="19">
        <v>3358935.4000000004</v>
      </c>
      <c r="Z36" s="18"/>
      <c r="AA36" s="18"/>
      <c r="AB36" s="19">
        <v>178220</v>
      </c>
      <c r="AC36" s="19">
        <v>178220</v>
      </c>
      <c r="AD36" s="18">
        <v>1070057</v>
      </c>
      <c r="AE36" s="18">
        <v>1155355</v>
      </c>
      <c r="AF36" s="19">
        <v>265696</v>
      </c>
      <c r="AG36" s="19">
        <v>204182</v>
      </c>
      <c r="AH36" s="18">
        <v>62057</v>
      </c>
      <c r="AI36" s="18">
        <v>20509</v>
      </c>
      <c r="AJ36" s="19">
        <v>297141</v>
      </c>
      <c r="AK36" s="19">
        <v>168012</v>
      </c>
      <c r="AL36" s="18">
        <v>106729</v>
      </c>
      <c r="AM36" s="18">
        <v>97537</v>
      </c>
      <c r="AN36" s="19">
        <v>370588</v>
      </c>
      <c r="AO36" s="19">
        <v>498526</v>
      </c>
      <c r="AP36" s="18">
        <v>483194</v>
      </c>
      <c r="AQ36" s="18">
        <v>224175</v>
      </c>
      <c r="AR36" s="19">
        <v>188061</v>
      </c>
      <c r="AS36" s="19">
        <v>137243</v>
      </c>
      <c r="AT36" s="18">
        <v>897068</v>
      </c>
      <c r="AU36" s="18">
        <v>788893</v>
      </c>
      <c r="AV36" s="19">
        <v>123002</v>
      </c>
      <c r="AW36" s="19">
        <v>140570</v>
      </c>
      <c r="AX36" s="18">
        <v>153011</v>
      </c>
      <c r="AY36" s="18">
        <v>80187</v>
      </c>
      <c r="AZ36" s="19">
        <v>176566</v>
      </c>
      <c r="BA36" s="19">
        <v>174393</v>
      </c>
      <c r="BB36" s="18">
        <v>268922</v>
      </c>
      <c r="BC36" s="18">
        <v>148602</v>
      </c>
      <c r="BD36" s="19">
        <v>51456</v>
      </c>
      <c r="BE36" s="19">
        <v>43083</v>
      </c>
      <c r="BF36" s="18">
        <v>123106</v>
      </c>
      <c r="BG36" s="18">
        <v>65344</v>
      </c>
      <c r="BH36" s="19">
        <v>135630</v>
      </c>
      <c r="BI36" s="19">
        <v>80102</v>
      </c>
      <c r="BJ36" s="18">
        <v>668476</v>
      </c>
      <c r="BK36" s="18">
        <v>816693</v>
      </c>
      <c r="BL36" s="19">
        <v>882267</v>
      </c>
      <c r="BM36" s="19">
        <v>644650</v>
      </c>
      <c r="BN36" s="18">
        <v>270521</v>
      </c>
      <c r="BO36" s="18">
        <v>125180</v>
      </c>
      <c r="BP36" s="19">
        <v>779374</v>
      </c>
      <c r="BQ36" s="19">
        <v>542921</v>
      </c>
      <c r="BR36" s="18">
        <v>67612</v>
      </c>
      <c r="BS36" s="18">
        <v>42074</v>
      </c>
      <c r="BT36" s="19">
        <v>119203</v>
      </c>
      <c r="BU36" s="19">
        <v>79203</v>
      </c>
      <c r="BV36" s="18">
        <v>163465.69999999998</v>
      </c>
      <c r="BW36" s="18">
        <v>163465.69999999998</v>
      </c>
      <c r="BX36" s="19">
        <v>4373056</v>
      </c>
      <c r="BY36" s="19">
        <v>5602702</v>
      </c>
      <c r="BZ36" s="18">
        <v>944628</v>
      </c>
      <c r="CA36" s="18">
        <v>1539424</v>
      </c>
      <c r="CB36" s="19">
        <v>538382</v>
      </c>
      <c r="CC36" s="19">
        <v>532221</v>
      </c>
      <c r="CD36" s="18">
        <v>466074</v>
      </c>
      <c r="CE36" s="18">
        <v>441891</v>
      </c>
      <c r="CF36" s="19">
        <v>202622</v>
      </c>
      <c r="CG36" s="19">
        <v>157643</v>
      </c>
      <c r="CH36" s="18">
        <v>161306</v>
      </c>
      <c r="CI36" s="18">
        <v>139667</v>
      </c>
      <c r="CJ36" s="19">
        <v>183439</v>
      </c>
      <c r="CK36" s="19">
        <v>109271</v>
      </c>
      <c r="CL36" s="18">
        <v>162425</v>
      </c>
      <c r="CM36" s="18">
        <v>62782</v>
      </c>
      <c r="CN36" s="19">
        <v>288251</v>
      </c>
      <c r="CO36" s="19">
        <v>206252</v>
      </c>
      <c r="CP36" s="18">
        <v>68642.8</v>
      </c>
      <c r="CQ36" s="18">
        <v>68642.8</v>
      </c>
      <c r="CR36" s="19">
        <v>126731</v>
      </c>
      <c r="CS36" s="19">
        <v>117191</v>
      </c>
      <c r="CT36" s="18">
        <v>126239.8</v>
      </c>
      <c r="CU36" s="18">
        <v>103229.3</v>
      </c>
      <c r="CV36" s="19">
        <v>127684</v>
      </c>
      <c r="CW36" s="19">
        <v>134023</v>
      </c>
      <c r="CX36" s="18">
        <v>311204</v>
      </c>
      <c r="CY36" s="18">
        <v>135968</v>
      </c>
      <c r="CZ36" s="19">
        <v>999472</v>
      </c>
      <c r="DA36" s="19">
        <v>1235676</v>
      </c>
      <c r="DB36" s="18">
        <v>81211</v>
      </c>
      <c r="DC36" s="18">
        <v>82479</v>
      </c>
      <c r="DD36" s="19">
        <v>297702</v>
      </c>
      <c r="DE36" s="19">
        <v>294421</v>
      </c>
      <c r="DF36" s="18">
        <v>164202</v>
      </c>
      <c r="DG36" s="18">
        <v>94292</v>
      </c>
      <c r="DH36" s="19">
        <v>186012</v>
      </c>
      <c r="DI36" s="19">
        <v>202781</v>
      </c>
      <c r="DJ36" s="18">
        <v>275082</v>
      </c>
      <c r="DK36" s="18">
        <v>347463</v>
      </c>
      <c r="DL36" s="19">
        <v>888131</v>
      </c>
      <c r="DM36" s="19">
        <v>411949</v>
      </c>
      <c r="DN36" s="18">
        <v>3899586</v>
      </c>
      <c r="DO36" s="18">
        <v>3586089</v>
      </c>
      <c r="DP36" s="19">
        <v>2224427</v>
      </c>
      <c r="DQ36" s="19">
        <v>1314786</v>
      </c>
      <c r="DR36" s="18">
        <v>170896</v>
      </c>
      <c r="DS36" s="18">
        <v>106809</v>
      </c>
      <c r="DT36" s="19">
        <v>220624</v>
      </c>
      <c r="DU36" s="19">
        <v>211512</v>
      </c>
      <c r="DV36" s="18">
        <v>61462</v>
      </c>
      <c r="DW36" s="18">
        <v>44993</v>
      </c>
      <c r="DX36" s="19">
        <v>413815</v>
      </c>
      <c r="DY36" s="19">
        <v>323508</v>
      </c>
      <c r="DZ36" s="18">
        <v>497136</v>
      </c>
      <c r="EA36" s="18">
        <v>510450</v>
      </c>
      <c r="EB36" s="19">
        <v>260940</v>
      </c>
      <c r="EC36" s="19">
        <v>221023</v>
      </c>
      <c r="ED36" s="18">
        <v>476464</v>
      </c>
      <c r="EE36" s="18">
        <v>451625</v>
      </c>
      <c r="EF36" s="19">
        <v>435454</v>
      </c>
      <c r="EG36" s="19">
        <v>392494</v>
      </c>
      <c r="EH36" s="18">
        <v>718661</v>
      </c>
      <c r="EI36" s="18">
        <v>219761</v>
      </c>
      <c r="EJ36" s="19">
        <v>118989</v>
      </c>
      <c r="EK36" s="19">
        <v>98416</v>
      </c>
      <c r="EL36" s="18">
        <v>552407</v>
      </c>
      <c r="EM36" s="18">
        <v>501536</v>
      </c>
      <c r="EN36" s="19">
        <v>312225</v>
      </c>
      <c r="EO36" s="19">
        <v>285358</v>
      </c>
    </row>
    <row r="37" spans="1:145" s="1" customFormat="1">
      <c r="A37" s="16" t="s">
        <v>45</v>
      </c>
      <c r="B37" s="23">
        <v>204455630.90000004</v>
      </c>
      <c r="C37" s="23">
        <v>641574255.5</v>
      </c>
      <c r="D37" s="24">
        <v>57033729</v>
      </c>
      <c r="E37" s="24">
        <v>72161315</v>
      </c>
      <c r="F37" s="23">
        <v>7631078</v>
      </c>
      <c r="G37" s="23">
        <v>9257304</v>
      </c>
      <c r="H37" s="24">
        <v>28843643</v>
      </c>
      <c r="I37" s="24">
        <v>31452885</v>
      </c>
      <c r="J37" s="23">
        <v>45627552</v>
      </c>
      <c r="K37" s="23">
        <v>55970632</v>
      </c>
      <c r="L37" s="24">
        <v>17098881</v>
      </c>
      <c r="M37" s="24">
        <v>19027708</v>
      </c>
      <c r="N37" s="23">
        <v>400420</v>
      </c>
      <c r="O37" s="23">
        <v>833485</v>
      </c>
      <c r="P37" s="24">
        <v>33359932</v>
      </c>
      <c r="Q37" s="24">
        <v>66515360</v>
      </c>
      <c r="R37" s="23">
        <v>9658190</v>
      </c>
      <c r="S37" s="23">
        <v>10030879</v>
      </c>
      <c r="T37" s="24">
        <v>2013853</v>
      </c>
      <c r="U37" s="24">
        <v>2142855</v>
      </c>
      <c r="V37" s="23">
        <v>7277553.2999999989</v>
      </c>
      <c r="W37" s="23">
        <v>8042196.2999999998</v>
      </c>
      <c r="X37" s="24">
        <v>13780066.700000001</v>
      </c>
      <c r="Y37" s="24">
        <v>14193917.900000002</v>
      </c>
      <c r="Z37" s="23"/>
      <c r="AA37" s="23"/>
      <c r="AB37" s="24">
        <v>2389069</v>
      </c>
      <c r="AC37" s="24">
        <v>2407921</v>
      </c>
      <c r="AD37" s="23">
        <v>6121054</v>
      </c>
      <c r="AE37" s="23">
        <v>8006808</v>
      </c>
      <c r="AF37" s="24">
        <v>2155071</v>
      </c>
      <c r="AG37" s="24">
        <v>2403086</v>
      </c>
      <c r="AH37" s="23">
        <v>102860</v>
      </c>
      <c r="AI37" s="23">
        <v>80637</v>
      </c>
      <c r="AJ37" s="24">
        <v>3007156</v>
      </c>
      <c r="AK37" s="24">
        <v>3129096</v>
      </c>
      <c r="AL37" s="23">
        <v>241498</v>
      </c>
      <c r="AM37" s="23">
        <v>234496</v>
      </c>
      <c r="AN37" s="24">
        <v>4212576</v>
      </c>
      <c r="AO37" s="24">
        <v>5448670</v>
      </c>
      <c r="AP37" s="23">
        <v>1485386</v>
      </c>
      <c r="AQ37" s="23">
        <v>1400502</v>
      </c>
      <c r="AR37" s="24">
        <v>1527873</v>
      </c>
      <c r="AS37" s="24">
        <v>2168279</v>
      </c>
      <c r="AT37" s="23">
        <v>6237315</v>
      </c>
      <c r="AU37" s="23">
        <v>8981305</v>
      </c>
      <c r="AV37" s="24">
        <v>556202</v>
      </c>
      <c r="AW37" s="24">
        <v>679354</v>
      </c>
      <c r="AX37" s="23">
        <v>573246</v>
      </c>
      <c r="AY37" s="23">
        <v>629238</v>
      </c>
      <c r="AZ37" s="24">
        <v>1881832</v>
      </c>
      <c r="BA37" s="24">
        <v>2495423</v>
      </c>
      <c r="BB37" s="23">
        <v>597892</v>
      </c>
      <c r="BC37" s="23">
        <v>588677</v>
      </c>
      <c r="BD37" s="24">
        <v>100882</v>
      </c>
      <c r="BE37" s="24">
        <v>100544</v>
      </c>
      <c r="BF37" s="23">
        <v>336627</v>
      </c>
      <c r="BG37" s="23">
        <v>307289</v>
      </c>
      <c r="BH37" s="24">
        <v>941322</v>
      </c>
      <c r="BI37" s="24">
        <v>1042345</v>
      </c>
      <c r="BJ37" s="23">
        <v>7356670</v>
      </c>
      <c r="BK37" s="23">
        <v>9440022</v>
      </c>
      <c r="BL37" s="24">
        <v>2159994</v>
      </c>
      <c r="BM37" s="24">
        <v>2378997</v>
      </c>
      <c r="BN37" s="23">
        <v>2040697</v>
      </c>
      <c r="BO37" s="23">
        <v>2172805</v>
      </c>
      <c r="BP37" s="24">
        <v>1478614</v>
      </c>
      <c r="BQ37" s="24">
        <v>1800914</v>
      </c>
      <c r="BR37" s="23">
        <v>98964</v>
      </c>
      <c r="BS37" s="23">
        <v>111661</v>
      </c>
      <c r="BT37" s="24">
        <v>538802</v>
      </c>
      <c r="BU37" s="24">
        <v>669837</v>
      </c>
      <c r="BV37" s="23">
        <v>296341.3</v>
      </c>
      <c r="BW37" s="23">
        <v>296341.3</v>
      </c>
      <c r="BX37" s="24">
        <v>33041897</v>
      </c>
      <c r="BY37" s="24">
        <v>54232275</v>
      </c>
      <c r="BZ37" s="23">
        <v>5330188</v>
      </c>
      <c r="CA37" s="23">
        <v>9034174</v>
      </c>
      <c r="CB37" s="24">
        <v>4899897</v>
      </c>
      <c r="CC37" s="24">
        <v>5467157</v>
      </c>
      <c r="CD37" s="23">
        <v>3693743</v>
      </c>
      <c r="CE37" s="23">
        <v>4754408</v>
      </c>
      <c r="CF37" s="24">
        <v>1204264</v>
      </c>
      <c r="CG37" s="24">
        <v>1161711</v>
      </c>
      <c r="CH37" s="23">
        <v>921595</v>
      </c>
      <c r="CI37" s="23">
        <v>839250</v>
      </c>
      <c r="CJ37" s="24">
        <v>775923</v>
      </c>
      <c r="CK37" s="24">
        <v>780154</v>
      </c>
      <c r="CL37" s="23">
        <v>651025</v>
      </c>
      <c r="CM37" s="23">
        <v>754875</v>
      </c>
      <c r="CN37" s="24">
        <v>678514</v>
      </c>
      <c r="CO37" s="24">
        <v>804325</v>
      </c>
      <c r="CP37" s="23">
        <v>96185.9</v>
      </c>
      <c r="CQ37" s="23">
        <v>96185.9</v>
      </c>
      <c r="CR37" s="24">
        <v>742235</v>
      </c>
      <c r="CS37" s="24">
        <v>882899</v>
      </c>
      <c r="CT37" s="23">
        <v>234109.4</v>
      </c>
      <c r="CU37" s="23">
        <v>287649.19999999995</v>
      </c>
      <c r="CV37" s="24">
        <v>1233129</v>
      </c>
      <c r="CW37" s="24">
        <v>1404623</v>
      </c>
      <c r="CX37" s="23">
        <v>1104481</v>
      </c>
      <c r="CY37" s="23">
        <v>1516522</v>
      </c>
      <c r="CZ37" s="24">
        <v>9528727</v>
      </c>
      <c r="DA37" s="24">
        <v>14508164</v>
      </c>
      <c r="DB37" s="23">
        <v>1160530</v>
      </c>
      <c r="DC37" s="23">
        <v>1569084</v>
      </c>
      <c r="DD37" s="24">
        <v>907565</v>
      </c>
      <c r="DE37" s="24">
        <v>906709</v>
      </c>
      <c r="DF37" s="23">
        <v>345243</v>
      </c>
      <c r="DG37" s="23">
        <v>421880</v>
      </c>
      <c r="DH37" s="24">
        <v>707882</v>
      </c>
      <c r="DI37" s="24">
        <v>954512</v>
      </c>
      <c r="DJ37" s="23">
        <v>5727354</v>
      </c>
      <c r="DK37" s="23">
        <v>9144465</v>
      </c>
      <c r="DL37" s="24">
        <v>5381252</v>
      </c>
      <c r="DM37" s="24">
        <v>6165016</v>
      </c>
      <c r="DN37" s="23">
        <v>11077683</v>
      </c>
      <c r="DO37" s="23">
        <v>13268388</v>
      </c>
      <c r="DP37" s="24">
        <v>14419839</v>
      </c>
      <c r="DQ37" s="24">
        <v>17265750</v>
      </c>
      <c r="DR37" s="23">
        <v>1287326</v>
      </c>
      <c r="DS37" s="23">
        <v>1352518</v>
      </c>
      <c r="DT37" s="24">
        <v>777057</v>
      </c>
      <c r="DU37" s="24">
        <v>757454</v>
      </c>
      <c r="DV37" s="23">
        <v>404617</v>
      </c>
      <c r="DW37" s="23">
        <v>434974</v>
      </c>
      <c r="DX37" s="24">
        <v>3343739</v>
      </c>
      <c r="DY37" s="24">
        <v>3431750</v>
      </c>
      <c r="DZ37" s="23">
        <v>3079484</v>
      </c>
      <c r="EA37" s="23">
        <v>3682684</v>
      </c>
      <c r="EB37" s="24">
        <v>1316987</v>
      </c>
      <c r="EC37" s="24">
        <v>1519979</v>
      </c>
      <c r="ED37" s="23">
        <v>4823747</v>
      </c>
      <c r="EE37" s="23">
        <v>4987004</v>
      </c>
      <c r="EF37" s="24">
        <v>3761869</v>
      </c>
      <c r="EG37" s="24">
        <v>5002124</v>
      </c>
      <c r="EH37" s="23">
        <v>1936297</v>
      </c>
      <c r="EI37" s="23">
        <v>1739724</v>
      </c>
      <c r="EJ37" s="24">
        <v>986137</v>
      </c>
      <c r="EK37" s="24">
        <v>990127</v>
      </c>
      <c r="EL37" s="23">
        <v>1909313</v>
      </c>
      <c r="EM37" s="23">
        <v>2116075</v>
      </c>
      <c r="EN37" s="24">
        <v>942711</v>
      </c>
      <c r="EO37" s="24">
        <v>870383</v>
      </c>
    </row>
    <row r="38" spans="1:145" ht="6.6" customHeight="1">
      <c r="A38" s="17"/>
      <c r="B38" s="18"/>
      <c r="C38" s="18"/>
      <c r="D38" s="19"/>
      <c r="E38" s="19"/>
      <c r="F38" s="18"/>
      <c r="G38" s="18"/>
      <c r="H38" s="19"/>
      <c r="I38" s="19"/>
      <c r="J38" s="18"/>
      <c r="K38" s="18"/>
      <c r="L38" s="19"/>
      <c r="M38" s="19"/>
      <c r="N38" s="18"/>
      <c r="O38" s="18"/>
      <c r="P38" s="19"/>
      <c r="Q38" s="19"/>
      <c r="R38" s="18"/>
      <c r="S38" s="18"/>
      <c r="T38" s="19"/>
      <c r="U38" s="19"/>
      <c r="V38" s="18"/>
      <c r="W38" s="18"/>
      <c r="X38" s="19"/>
      <c r="Y38" s="19"/>
      <c r="Z38" s="18"/>
      <c r="AA38" s="18"/>
      <c r="AB38" s="19"/>
      <c r="AC38" s="19"/>
      <c r="AD38" s="18"/>
      <c r="AE38" s="18"/>
      <c r="AF38" s="19"/>
      <c r="AG38" s="19"/>
      <c r="AH38" s="18"/>
      <c r="AI38" s="18"/>
      <c r="AJ38" s="19"/>
      <c r="AK38" s="19"/>
      <c r="AL38" s="18"/>
      <c r="AM38" s="18"/>
      <c r="AN38" s="19"/>
      <c r="AO38" s="19"/>
      <c r="AP38" s="18"/>
      <c r="AQ38" s="18"/>
      <c r="AR38" s="19"/>
      <c r="AS38" s="19"/>
      <c r="AT38" s="18"/>
      <c r="AU38" s="18"/>
      <c r="AV38" s="19"/>
      <c r="AW38" s="19"/>
      <c r="AX38" s="18"/>
      <c r="AY38" s="18"/>
      <c r="AZ38" s="19"/>
      <c r="BA38" s="19"/>
      <c r="BB38" s="18"/>
      <c r="BC38" s="18"/>
      <c r="BD38" s="19"/>
      <c r="BE38" s="19"/>
      <c r="BF38" s="18"/>
      <c r="BG38" s="18"/>
      <c r="BH38" s="19"/>
      <c r="BI38" s="19"/>
      <c r="BJ38" s="18"/>
      <c r="BK38" s="18"/>
      <c r="BL38" s="19"/>
      <c r="BM38" s="19"/>
      <c r="BN38" s="18"/>
      <c r="BO38" s="18"/>
      <c r="BP38" s="19"/>
      <c r="BQ38" s="19"/>
      <c r="BR38" s="18"/>
      <c r="BS38" s="18"/>
      <c r="BT38" s="19"/>
      <c r="BU38" s="19"/>
      <c r="BV38" s="18"/>
      <c r="BW38" s="18"/>
      <c r="BX38" s="19"/>
      <c r="BY38" s="19"/>
      <c r="BZ38" s="18"/>
      <c r="CA38" s="18"/>
      <c r="CB38" s="19"/>
      <c r="CC38" s="19"/>
      <c r="CD38" s="18"/>
      <c r="CE38" s="18"/>
      <c r="CF38" s="19"/>
      <c r="CG38" s="19"/>
      <c r="CH38" s="18"/>
      <c r="CI38" s="18"/>
      <c r="CJ38" s="19"/>
      <c r="CK38" s="19"/>
      <c r="CL38" s="18"/>
      <c r="CM38" s="18"/>
      <c r="CN38" s="19"/>
      <c r="CO38" s="19"/>
      <c r="CP38" s="18"/>
      <c r="CQ38" s="18"/>
      <c r="CR38" s="19"/>
      <c r="CS38" s="19"/>
      <c r="CT38" s="18"/>
      <c r="CU38" s="18"/>
      <c r="CV38" s="19"/>
      <c r="CW38" s="19"/>
      <c r="CX38" s="18"/>
      <c r="CY38" s="18"/>
      <c r="CZ38" s="19"/>
      <c r="DA38" s="19"/>
      <c r="DB38" s="18"/>
      <c r="DC38" s="18"/>
      <c r="DD38" s="19"/>
      <c r="DE38" s="19"/>
      <c r="DF38" s="18"/>
      <c r="DG38" s="18"/>
      <c r="DH38" s="19"/>
      <c r="DI38" s="19"/>
      <c r="DJ38" s="18"/>
      <c r="DK38" s="18"/>
      <c r="DL38" s="19"/>
      <c r="DM38" s="19"/>
      <c r="DN38" s="18"/>
      <c r="DO38" s="18"/>
      <c r="DP38" s="19"/>
      <c r="DQ38" s="19"/>
      <c r="DR38" s="18"/>
      <c r="DS38" s="18"/>
      <c r="DT38" s="19"/>
      <c r="DU38" s="19"/>
      <c r="DV38" s="18"/>
      <c r="DW38" s="18"/>
      <c r="DX38" s="19"/>
      <c r="DY38" s="19"/>
      <c r="DZ38" s="18"/>
      <c r="EA38" s="18"/>
      <c r="EB38" s="19"/>
      <c r="EC38" s="19"/>
      <c r="ED38" s="18"/>
      <c r="EE38" s="18"/>
      <c r="EF38" s="19"/>
      <c r="EG38" s="19"/>
      <c r="EH38" s="18"/>
      <c r="EI38" s="18"/>
      <c r="EJ38" s="19"/>
      <c r="EK38" s="19"/>
      <c r="EL38" s="18"/>
      <c r="EM38" s="18"/>
      <c r="EN38" s="19"/>
      <c r="EO38" s="19"/>
    </row>
    <row r="39" spans="1:145">
      <c r="A39" s="17" t="s">
        <v>46</v>
      </c>
      <c r="B39" s="18">
        <v>96308089.50000003</v>
      </c>
      <c r="C39" s="18">
        <v>317187465.29999983</v>
      </c>
      <c r="D39" s="19">
        <v>18475821</v>
      </c>
      <c r="E39" s="19">
        <v>27405395</v>
      </c>
      <c r="F39" s="18">
        <v>4368131</v>
      </c>
      <c r="G39" s="18">
        <v>4407959</v>
      </c>
      <c r="H39" s="19">
        <v>15462963</v>
      </c>
      <c r="I39" s="19">
        <v>17259329</v>
      </c>
      <c r="J39" s="18">
        <v>6590921</v>
      </c>
      <c r="K39" s="18">
        <v>12779584</v>
      </c>
      <c r="L39" s="19">
        <v>5654612</v>
      </c>
      <c r="M39" s="19">
        <v>6781642</v>
      </c>
      <c r="N39" s="18">
        <v>337611</v>
      </c>
      <c r="O39" s="18">
        <v>276738</v>
      </c>
      <c r="P39" s="19">
        <v>4236360</v>
      </c>
      <c r="Q39" s="19">
        <v>17895950</v>
      </c>
      <c r="R39" s="18">
        <v>8189956</v>
      </c>
      <c r="S39" s="18">
        <v>8285893</v>
      </c>
      <c r="T39" s="19">
        <v>1079756</v>
      </c>
      <c r="U39" s="19">
        <v>1268712</v>
      </c>
      <c r="V39" s="18">
        <v>4107883.3000000003</v>
      </c>
      <c r="W39" s="18">
        <v>3798359.8999999976</v>
      </c>
      <c r="X39" s="19">
        <v>7568096.1000000034</v>
      </c>
      <c r="Y39" s="19">
        <v>7508971.8999999985</v>
      </c>
      <c r="Z39" s="18"/>
      <c r="AA39" s="18"/>
      <c r="AB39" s="19">
        <v>2184961</v>
      </c>
      <c r="AC39" s="19">
        <v>2205450</v>
      </c>
      <c r="AD39" s="18">
        <v>3628443</v>
      </c>
      <c r="AE39" s="18">
        <v>3637640</v>
      </c>
      <c r="AF39" s="19">
        <v>674269</v>
      </c>
      <c r="AG39" s="19">
        <v>774496</v>
      </c>
      <c r="AH39" s="18">
        <v>93162</v>
      </c>
      <c r="AI39" s="18">
        <v>68828</v>
      </c>
      <c r="AJ39" s="19">
        <v>979302</v>
      </c>
      <c r="AK39" s="19">
        <v>806916</v>
      </c>
      <c r="AL39" s="18">
        <v>222109</v>
      </c>
      <c r="AM39" s="18">
        <v>215107</v>
      </c>
      <c r="AN39" s="19">
        <v>2672147</v>
      </c>
      <c r="AO39" s="19">
        <v>3507086</v>
      </c>
      <c r="AP39" s="18">
        <v>886150</v>
      </c>
      <c r="AQ39" s="18">
        <v>755981</v>
      </c>
      <c r="AR39" s="19">
        <v>436714</v>
      </c>
      <c r="AS39" s="19">
        <v>430933</v>
      </c>
      <c r="AT39" s="18">
        <v>969920</v>
      </c>
      <c r="AU39" s="18">
        <v>1487740</v>
      </c>
      <c r="AV39" s="19">
        <v>428340</v>
      </c>
      <c r="AW39" s="19">
        <v>501725</v>
      </c>
      <c r="AX39" s="18">
        <v>240571</v>
      </c>
      <c r="AY39" s="18">
        <v>290707</v>
      </c>
      <c r="AZ39" s="19">
        <v>449485</v>
      </c>
      <c r="BA39" s="19">
        <v>522393</v>
      </c>
      <c r="BB39" s="18">
        <v>542497</v>
      </c>
      <c r="BC39" s="18">
        <v>527061</v>
      </c>
      <c r="BD39" s="19">
        <v>89069</v>
      </c>
      <c r="BE39" s="19">
        <v>88731</v>
      </c>
      <c r="BF39" s="18">
        <v>298233</v>
      </c>
      <c r="BG39" s="18">
        <v>279120</v>
      </c>
      <c r="BH39" s="19">
        <v>410090</v>
      </c>
      <c r="BI39" s="19">
        <v>341666</v>
      </c>
      <c r="BJ39" s="18">
        <v>1468315</v>
      </c>
      <c r="BK39" s="18">
        <v>2621644</v>
      </c>
      <c r="BL39" s="19">
        <v>1755470</v>
      </c>
      <c r="BM39" s="19">
        <v>1534212</v>
      </c>
      <c r="BN39" s="18">
        <v>911623</v>
      </c>
      <c r="BO39" s="18">
        <v>763944</v>
      </c>
      <c r="BP39" s="19">
        <v>1159948</v>
      </c>
      <c r="BQ39" s="19">
        <v>1315098</v>
      </c>
      <c r="BR39" s="18">
        <v>95238</v>
      </c>
      <c r="BS39" s="18">
        <v>90973</v>
      </c>
      <c r="BT39" s="19">
        <v>441545</v>
      </c>
      <c r="BU39" s="19">
        <v>407813</v>
      </c>
      <c r="BV39" s="18">
        <v>273131.2</v>
      </c>
      <c r="BW39" s="18">
        <v>273131.2</v>
      </c>
      <c r="BX39" s="19">
        <v>12918563</v>
      </c>
      <c r="BY39" s="19">
        <v>24795593</v>
      </c>
      <c r="BZ39" s="18">
        <v>802708</v>
      </c>
      <c r="CA39" s="18">
        <v>2028675</v>
      </c>
      <c r="CB39" s="19">
        <v>3045986</v>
      </c>
      <c r="CC39" s="19">
        <v>3327472</v>
      </c>
      <c r="CD39" s="18">
        <v>2335503</v>
      </c>
      <c r="CE39" s="18">
        <v>3079169</v>
      </c>
      <c r="CF39" s="19">
        <v>1014758</v>
      </c>
      <c r="CG39" s="19">
        <v>895618</v>
      </c>
      <c r="CH39" s="18">
        <v>719696</v>
      </c>
      <c r="CI39" s="18">
        <v>637351</v>
      </c>
      <c r="CJ39" s="19">
        <v>723259</v>
      </c>
      <c r="CK39" s="19">
        <v>723904</v>
      </c>
      <c r="CL39" s="18">
        <v>471931</v>
      </c>
      <c r="CM39" s="18">
        <v>447597</v>
      </c>
      <c r="CN39" s="19">
        <v>493010</v>
      </c>
      <c r="CO39" s="19">
        <v>605032</v>
      </c>
      <c r="CP39" s="18">
        <v>91919.299999999988</v>
      </c>
      <c r="CQ39" s="18">
        <v>91919.299999999988</v>
      </c>
      <c r="CR39" s="19">
        <v>402634</v>
      </c>
      <c r="CS39" s="19">
        <v>339258</v>
      </c>
      <c r="CT39" s="18">
        <v>212636.80000000002</v>
      </c>
      <c r="CU39" s="18">
        <v>212515.20000000001</v>
      </c>
      <c r="CV39" s="19">
        <v>489619</v>
      </c>
      <c r="CW39" s="19">
        <v>751760</v>
      </c>
      <c r="CX39" s="18">
        <v>379106</v>
      </c>
      <c r="CY39" s="18">
        <v>409346</v>
      </c>
      <c r="CZ39" s="19">
        <v>781888</v>
      </c>
      <c r="DA39" s="19">
        <v>5164017</v>
      </c>
      <c r="DB39" s="18">
        <v>534469</v>
      </c>
      <c r="DC39" s="18">
        <v>1062796</v>
      </c>
      <c r="DD39" s="19">
        <v>890838</v>
      </c>
      <c r="DE39" s="19">
        <v>881742</v>
      </c>
      <c r="DF39" s="18">
        <v>307007</v>
      </c>
      <c r="DG39" s="18">
        <v>325434</v>
      </c>
      <c r="DH39" s="19">
        <v>75965</v>
      </c>
      <c r="DI39" s="19">
        <v>525348</v>
      </c>
      <c r="DJ39" s="18">
        <v>703690</v>
      </c>
      <c r="DK39" s="18">
        <v>998562</v>
      </c>
      <c r="DL39" s="19">
        <v>4194604</v>
      </c>
      <c r="DM39" s="19">
        <v>4711280</v>
      </c>
      <c r="DN39" s="18">
        <v>6126700</v>
      </c>
      <c r="DO39" s="18">
        <v>8082460</v>
      </c>
      <c r="DP39" s="19">
        <v>2306352</v>
      </c>
      <c r="DQ39" s="19">
        <v>4960651</v>
      </c>
      <c r="DR39" s="18">
        <v>749485</v>
      </c>
      <c r="DS39" s="18">
        <v>678715</v>
      </c>
      <c r="DT39" s="19">
        <v>528410</v>
      </c>
      <c r="DU39" s="19">
        <v>525388</v>
      </c>
      <c r="DV39" s="18">
        <v>386528</v>
      </c>
      <c r="DW39" s="18">
        <v>385410</v>
      </c>
      <c r="DX39" s="19">
        <v>2391185</v>
      </c>
      <c r="DY39" s="19">
        <v>2283011</v>
      </c>
      <c r="DZ39" s="18">
        <v>1750446</v>
      </c>
      <c r="EA39" s="18">
        <v>1926081</v>
      </c>
      <c r="EB39" s="19">
        <v>673582</v>
      </c>
      <c r="EC39" s="19">
        <v>671843</v>
      </c>
      <c r="ED39" s="18">
        <v>1076249</v>
      </c>
      <c r="EE39" s="18">
        <v>1336985</v>
      </c>
      <c r="EF39" s="19">
        <v>1844141</v>
      </c>
      <c r="EG39" s="19">
        <v>2675701</v>
      </c>
      <c r="EH39" s="18">
        <v>1145261</v>
      </c>
      <c r="EI39" s="18">
        <v>749622</v>
      </c>
      <c r="EJ39" s="19">
        <v>781138</v>
      </c>
      <c r="EK39" s="19">
        <v>763189</v>
      </c>
      <c r="EL39" s="18">
        <v>986062</v>
      </c>
      <c r="EM39" s="18">
        <v>1190127</v>
      </c>
      <c r="EN39" s="19">
        <v>788943</v>
      </c>
      <c r="EO39" s="19">
        <v>678147</v>
      </c>
    </row>
    <row r="40" spans="1:145">
      <c r="A40" s="17" t="s">
        <v>47</v>
      </c>
      <c r="B40" s="18">
        <v>35642169</v>
      </c>
      <c r="C40" s="18">
        <v>50316553.100000001</v>
      </c>
      <c r="D40" s="19">
        <v>8760885</v>
      </c>
      <c r="E40" s="19">
        <v>8760885</v>
      </c>
      <c r="F40" s="18">
        <v>1392548</v>
      </c>
      <c r="G40" s="18">
        <v>1467082</v>
      </c>
      <c r="H40" s="19">
        <v>2264382</v>
      </c>
      <c r="I40" s="19">
        <v>2264382</v>
      </c>
      <c r="J40" s="18">
        <v>12373797</v>
      </c>
      <c r="K40" s="18">
        <v>12579416</v>
      </c>
      <c r="L40" s="19">
        <v>1625088</v>
      </c>
      <c r="M40" s="19">
        <v>1649151</v>
      </c>
      <c r="N40" s="18">
        <v>0</v>
      </c>
      <c r="O40" s="18">
        <v>0</v>
      </c>
      <c r="P40" s="19">
        <v>6134032</v>
      </c>
      <c r="Q40" s="19">
        <v>9061099</v>
      </c>
      <c r="R40" s="18">
        <v>499603</v>
      </c>
      <c r="S40" s="18">
        <v>619892</v>
      </c>
      <c r="T40" s="19">
        <v>174868</v>
      </c>
      <c r="U40" s="19">
        <v>174868</v>
      </c>
      <c r="V40" s="18">
        <v>802336.1</v>
      </c>
      <c r="W40" s="18">
        <v>941967.7</v>
      </c>
      <c r="X40" s="19">
        <v>3886802.6</v>
      </c>
      <c r="Y40" s="19">
        <v>3912018.1</v>
      </c>
      <c r="Z40" s="18"/>
      <c r="AA40" s="18"/>
      <c r="AB40" s="19">
        <v>0</v>
      </c>
      <c r="AC40" s="19">
        <v>0</v>
      </c>
      <c r="AD40" s="18">
        <v>909219</v>
      </c>
      <c r="AE40" s="18">
        <v>909219</v>
      </c>
      <c r="AF40" s="19">
        <v>82197</v>
      </c>
      <c r="AG40" s="19">
        <v>141018</v>
      </c>
      <c r="AH40" s="18">
        <v>0</v>
      </c>
      <c r="AI40" s="18">
        <v>0</v>
      </c>
      <c r="AJ40" s="19">
        <v>242355</v>
      </c>
      <c r="AK40" s="19">
        <v>309505</v>
      </c>
      <c r="AL40" s="18">
        <v>0</v>
      </c>
      <c r="AM40" s="18">
        <v>0</v>
      </c>
      <c r="AN40" s="19">
        <v>424636</v>
      </c>
      <c r="AO40" s="19">
        <v>435500</v>
      </c>
      <c r="AP40" s="18">
        <v>94163</v>
      </c>
      <c r="AQ40" s="18">
        <v>94163</v>
      </c>
      <c r="AR40" s="19">
        <v>124679</v>
      </c>
      <c r="AS40" s="19">
        <v>124679</v>
      </c>
      <c r="AT40" s="18">
        <v>1573718</v>
      </c>
      <c r="AU40" s="18">
        <v>1573718</v>
      </c>
      <c r="AV40" s="19">
        <v>0</v>
      </c>
      <c r="AW40" s="19">
        <v>0</v>
      </c>
      <c r="AX40" s="18">
        <v>0</v>
      </c>
      <c r="AY40" s="18">
        <v>0</v>
      </c>
      <c r="AZ40" s="19">
        <v>174678</v>
      </c>
      <c r="BA40" s="19">
        <v>174678</v>
      </c>
      <c r="BB40" s="18">
        <v>0</v>
      </c>
      <c r="BC40" s="18">
        <v>0</v>
      </c>
      <c r="BD40" s="19">
        <v>0</v>
      </c>
      <c r="BE40" s="19">
        <v>0</v>
      </c>
      <c r="BF40" s="18">
        <v>0</v>
      </c>
      <c r="BG40" s="18">
        <v>0</v>
      </c>
      <c r="BH40" s="19">
        <v>37031</v>
      </c>
      <c r="BI40" s="19">
        <v>37031</v>
      </c>
      <c r="BJ40" s="18">
        <v>1051424</v>
      </c>
      <c r="BK40" s="18">
        <v>1156144</v>
      </c>
      <c r="BL40" s="19">
        <v>173266</v>
      </c>
      <c r="BM40" s="19">
        <v>173266</v>
      </c>
      <c r="BN40" s="18">
        <v>259704</v>
      </c>
      <c r="BO40" s="18">
        <v>259704</v>
      </c>
      <c r="BP40" s="19">
        <v>169981</v>
      </c>
      <c r="BQ40" s="19">
        <v>169981</v>
      </c>
      <c r="BR40" s="18">
        <v>0</v>
      </c>
      <c r="BS40" s="18">
        <v>0</v>
      </c>
      <c r="BT40" s="19">
        <v>0</v>
      </c>
      <c r="BU40" s="19">
        <v>0</v>
      </c>
      <c r="BV40" s="18">
        <v>0</v>
      </c>
      <c r="BW40" s="18">
        <v>0</v>
      </c>
      <c r="BX40" s="19">
        <v>3865291</v>
      </c>
      <c r="BY40" s="19">
        <v>4958057</v>
      </c>
      <c r="BZ40" s="18">
        <v>1944320</v>
      </c>
      <c r="CA40" s="18">
        <v>2023251</v>
      </c>
      <c r="CB40" s="19">
        <v>1125022</v>
      </c>
      <c r="CC40" s="19">
        <v>1169035</v>
      </c>
      <c r="CD40" s="18">
        <v>486674</v>
      </c>
      <c r="CE40" s="18">
        <v>575079</v>
      </c>
      <c r="CF40" s="19">
        <v>0</v>
      </c>
      <c r="CG40" s="19">
        <v>0</v>
      </c>
      <c r="CH40" s="18">
        <v>0</v>
      </c>
      <c r="CI40" s="18">
        <v>0</v>
      </c>
      <c r="CJ40" s="19">
        <v>0</v>
      </c>
      <c r="CK40" s="19">
        <v>0</v>
      </c>
      <c r="CL40" s="18">
        <v>72602</v>
      </c>
      <c r="CM40" s="18">
        <v>72602</v>
      </c>
      <c r="CN40" s="19">
        <v>78187</v>
      </c>
      <c r="CO40" s="19">
        <v>78187</v>
      </c>
      <c r="CP40" s="18">
        <v>0</v>
      </c>
      <c r="CQ40" s="18">
        <v>0</v>
      </c>
      <c r="CR40" s="19">
        <v>0</v>
      </c>
      <c r="CS40" s="19">
        <v>0</v>
      </c>
      <c r="CT40" s="18">
        <v>0</v>
      </c>
      <c r="CU40" s="18">
        <v>0</v>
      </c>
      <c r="CV40" s="19">
        <v>42037</v>
      </c>
      <c r="CW40" s="19">
        <v>42037</v>
      </c>
      <c r="CX40" s="18">
        <v>327501</v>
      </c>
      <c r="CY40" s="18">
        <v>327501</v>
      </c>
      <c r="CZ40" s="19">
        <v>2326237</v>
      </c>
      <c r="DA40" s="19">
        <v>2475824</v>
      </c>
      <c r="DB40" s="18">
        <v>69461</v>
      </c>
      <c r="DC40" s="18">
        <v>69461</v>
      </c>
      <c r="DD40" s="19">
        <v>0</v>
      </c>
      <c r="DE40" s="19">
        <v>0</v>
      </c>
      <c r="DF40" s="18">
        <v>0</v>
      </c>
      <c r="DG40" s="18">
        <v>0</v>
      </c>
      <c r="DH40" s="19">
        <v>10824</v>
      </c>
      <c r="DI40" s="19">
        <v>14298</v>
      </c>
      <c r="DJ40" s="18">
        <v>507369</v>
      </c>
      <c r="DK40" s="18">
        <v>512286</v>
      </c>
      <c r="DL40" s="19">
        <v>402331</v>
      </c>
      <c r="DM40" s="19">
        <v>468801</v>
      </c>
      <c r="DN40" s="18">
        <v>3721208</v>
      </c>
      <c r="DO40" s="18">
        <v>3916755</v>
      </c>
      <c r="DP40" s="19">
        <v>1892227</v>
      </c>
      <c r="DQ40" s="19">
        <v>2185555</v>
      </c>
      <c r="DR40" s="18">
        <v>80599</v>
      </c>
      <c r="DS40" s="18">
        <v>80599</v>
      </c>
      <c r="DT40" s="19">
        <v>8112</v>
      </c>
      <c r="DU40" s="19">
        <v>8112</v>
      </c>
      <c r="DV40" s="18">
        <v>0</v>
      </c>
      <c r="DW40" s="18">
        <v>0</v>
      </c>
      <c r="DX40" s="19">
        <v>139666</v>
      </c>
      <c r="DY40" s="19">
        <v>139666</v>
      </c>
      <c r="DZ40" s="18">
        <v>34726</v>
      </c>
      <c r="EA40" s="18">
        <v>34726</v>
      </c>
      <c r="EB40" s="19">
        <v>0</v>
      </c>
      <c r="EC40" s="19">
        <v>8984</v>
      </c>
      <c r="ED40" s="18">
        <v>582198</v>
      </c>
      <c r="EE40" s="18">
        <v>582198</v>
      </c>
      <c r="EF40" s="19">
        <v>424749</v>
      </c>
      <c r="EG40" s="19">
        <v>445431</v>
      </c>
      <c r="EH40" s="18">
        <v>0</v>
      </c>
      <c r="EI40" s="18">
        <v>0</v>
      </c>
      <c r="EJ40" s="19">
        <v>0</v>
      </c>
      <c r="EK40" s="19">
        <v>0</v>
      </c>
      <c r="EL40" s="18">
        <v>0</v>
      </c>
      <c r="EM40" s="18">
        <v>0</v>
      </c>
      <c r="EN40" s="19">
        <v>0</v>
      </c>
      <c r="EO40" s="19">
        <v>0</v>
      </c>
    </row>
    <row r="41" spans="1:145">
      <c r="A41" s="17" t="s">
        <v>48</v>
      </c>
      <c r="B41" s="18">
        <v>52396223.699999996</v>
      </c>
      <c r="C41" s="18">
        <v>223021310.39999998</v>
      </c>
      <c r="D41" s="19">
        <v>21085853</v>
      </c>
      <c r="E41" s="19">
        <v>26988192</v>
      </c>
      <c r="F41" s="18">
        <v>1265752</v>
      </c>
      <c r="G41" s="18">
        <v>2834645</v>
      </c>
      <c r="H41" s="19">
        <v>8454998</v>
      </c>
      <c r="I41" s="19">
        <v>9405927</v>
      </c>
      <c r="J41" s="18">
        <v>20884200</v>
      </c>
      <c r="K41" s="18">
        <v>25976203</v>
      </c>
      <c r="L41" s="19">
        <v>7144502</v>
      </c>
      <c r="M41" s="19">
        <v>8403024</v>
      </c>
      <c r="N41" s="18">
        <v>34828</v>
      </c>
      <c r="O41" s="18">
        <v>453180</v>
      </c>
      <c r="P41" s="19">
        <v>18123674</v>
      </c>
      <c r="Q41" s="19">
        <v>33919109</v>
      </c>
      <c r="R41" s="18">
        <v>538408</v>
      </c>
      <c r="S41" s="18">
        <v>734005</v>
      </c>
      <c r="T41" s="19">
        <v>541791</v>
      </c>
      <c r="U41" s="19">
        <v>541791</v>
      </c>
      <c r="V41" s="18">
        <v>1848299.3</v>
      </c>
      <c r="W41" s="18">
        <v>2730077.8000000003</v>
      </c>
      <c r="X41" s="19">
        <v>1175993.7</v>
      </c>
      <c r="Y41" s="19">
        <v>1439631.5</v>
      </c>
      <c r="Z41" s="18"/>
      <c r="AA41" s="18"/>
      <c r="AB41" s="19">
        <v>110904</v>
      </c>
      <c r="AC41" s="19">
        <v>110904</v>
      </c>
      <c r="AD41" s="18">
        <v>1018206</v>
      </c>
      <c r="AE41" s="18">
        <v>2822128</v>
      </c>
      <c r="AF41" s="19">
        <v>982999</v>
      </c>
      <c r="AG41" s="19">
        <v>1244369</v>
      </c>
      <c r="AH41" s="18">
        <v>0</v>
      </c>
      <c r="AI41" s="18">
        <v>0</v>
      </c>
      <c r="AJ41" s="19">
        <v>1304119</v>
      </c>
      <c r="AK41" s="19">
        <v>1654202</v>
      </c>
      <c r="AL41" s="18">
        <v>0</v>
      </c>
      <c r="AM41" s="18">
        <v>0</v>
      </c>
      <c r="AN41" s="19">
        <v>772947</v>
      </c>
      <c r="AO41" s="19">
        <v>1184932</v>
      </c>
      <c r="AP41" s="18">
        <v>264767</v>
      </c>
      <c r="AQ41" s="18">
        <v>367643</v>
      </c>
      <c r="AR41" s="19">
        <v>667712</v>
      </c>
      <c r="AS41" s="19">
        <v>1331238</v>
      </c>
      <c r="AT41" s="18">
        <v>2453414</v>
      </c>
      <c r="AU41" s="18">
        <v>5026085</v>
      </c>
      <c r="AV41" s="19">
        <v>68262</v>
      </c>
      <c r="AW41" s="19">
        <v>76880</v>
      </c>
      <c r="AX41" s="18">
        <v>237962</v>
      </c>
      <c r="AY41" s="18">
        <v>283454</v>
      </c>
      <c r="AZ41" s="19">
        <v>969960</v>
      </c>
      <c r="BA41" s="19">
        <v>1448544</v>
      </c>
      <c r="BB41" s="18">
        <v>17467</v>
      </c>
      <c r="BC41" s="18">
        <v>40954</v>
      </c>
      <c r="BD41" s="19">
        <v>2677</v>
      </c>
      <c r="BE41" s="19">
        <v>2677</v>
      </c>
      <c r="BF41" s="18">
        <v>8491</v>
      </c>
      <c r="BG41" s="18">
        <v>8491</v>
      </c>
      <c r="BH41" s="19">
        <v>367988</v>
      </c>
      <c r="BI41" s="19">
        <v>521057</v>
      </c>
      <c r="BJ41" s="18">
        <v>3356362</v>
      </c>
      <c r="BK41" s="18">
        <v>4370609</v>
      </c>
      <c r="BL41" s="19">
        <v>50894</v>
      </c>
      <c r="BM41" s="19">
        <v>459654</v>
      </c>
      <c r="BN41" s="18">
        <v>641800</v>
      </c>
      <c r="BO41" s="18">
        <v>903907</v>
      </c>
      <c r="BP41" s="19">
        <v>0</v>
      </c>
      <c r="BQ41" s="19">
        <v>244273</v>
      </c>
      <c r="BR41" s="18">
        <v>0</v>
      </c>
      <c r="BS41" s="18">
        <v>13663</v>
      </c>
      <c r="BT41" s="19">
        <v>38440</v>
      </c>
      <c r="BU41" s="19">
        <v>162201</v>
      </c>
      <c r="BV41" s="18">
        <v>0</v>
      </c>
      <c r="BW41" s="18">
        <v>0</v>
      </c>
      <c r="BX41" s="19">
        <v>12605578</v>
      </c>
      <c r="BY41" s="19">
        <v>20427094</v>
      </c>
      <c r="BZ41" s="18">
        <v>1909786</v>
      </c>
      <c r="CA41" s="18">
        <v>4102444</v>
      </c>
      <c r="CB41" s="19">
        <v>349558</v>
      </c>
      <c r="CC41" s="19">
        <v>582318</v>
      </c>
      <c r="CD41" s="18">
        <v>486363</v>
      </c>
      <c r="CE41" s="18">
        <v>737246</v>
      </c>
      <c r="CF41" s="19">
        <v>58103</v>
      </c>
      <c r="CG41" s="19">
        <v>132255</v>
      </c>
      <c r="CH41" s="18">
        <v>114593</v>
      </c>
      <c r="CI41" s="18">
        <v>114593</v>
      </c>
      <c r="CJ41" s="19">
        <v>0</v>
      </c>
      <c r="CK41" s="19">
        <v>12116</v>
      </c>
      <c r="CL41" s="18">
        <v>30061</v>
      </c>
      <c r="CM41" s="18">
        <v>149842</v>
      </c>
      <c r="CN41" s="19">
        <v>0</v>
      </c>
      <c r="CO41" s="19">
        <v>0</v>
      </c>
      <c r="CP41" s="18">
        <v>1874.7</v>
      </c>
      <c r="CQ41" s="18">
        <v>1874.7</v>
      </c>
      <c r="CR41" s="19">
        <v>144767</v>
      </c>
      <c r="CS41" s="19">
        <v>333852</v>
      </c>
      <c r="CT41" s="18">
        <v>6827.1</v>
      </c>
      <c r="CU41" s="18">
        <v>22517.599999999999</v>
      </c>
      <c r="CV41" s="19">
        <v>370032</v>
      </c>
      <c r="CW41" s="19">
        <v>443676</v>
      </c>
      <c r="CX41" s="18">
        <v>178371</v>
      </c>
      <c r="CY41" s="18">
        <v>591187</v>
      </c>
      <c r="CZ41" s="19">
        <v>3419587</v>
      </c>
      <c r="DA41" s="19">
        <v>5366656</v>
      </c>
      <c r="DB41" s="18">
        <v>46279</v>
      </c>
      <c r="DC41" s="18">
        <v>250080</v>
      </c>
      <c r="DD41" s="19">
        <v>0</v>
      </c>
      <c r="DE41" s="19">
        <v>7980</v>
      </c>
      <c r="DF41" s="18">
        <v>17425</v>
      </c>
      <c r="DG41" s="18">
        <v>72619</v>
      </c>
      <c r="DH41" s="19">
        <v>281170</v>
      </c>
      <c r="DI41" s="19">
        <v>293423</v>
      </c>
      <c r="DJ41" s="18">
        <v>3652642</v>
      </c>
      <c r="DK41" s="18">
        <v>6543785</v>
      </c>
      <c r="DL41" s="19">
        <v>205357</v>
      </c>
      <c r="DM41" s="19">
        <v>569934</v>
      </c>
      <c r="DN41" s="18">
        <v>100676</v>
      </c>
      <c r="DO41" s="18">
        <v>690185</v>
      </c>
      <c r="DP41" s="19">
        <v>7362082</v>
      </c>
      <c r="DQ41" s="19">
        <v>8131041</v>
      </c>
      <c r="DR41" s="18">
        <v>345980</v>
      </c>
      <c r="DS41" s="18">
        <v>479202</v>
      </c>
      <c r="DT41" s="19">
        <v>157214</v>
      </c>
      <c r="DU41" s="19">
        <v>157214</v>
      </c>
      <c r="DV41" s="18">
        <v>8256</v>
      </c>
      <c r="DW41" s="18">
        <v>38224</v>
      </c>
      <c r="DX41" s="19">
        <v>477049</v>
      </c>
      <c r="DY41" s="19">
        <v>675789</v>
      </c>
      <c r="DZ41" s="18">
        <v>954021</v>
      </c>
      <c r="EA41" s="18">
        <v>1433763</v>
      </c>
      <c r="EB41" s="19">
        <v>522764</v>
      </c>
      <c r="EC41" s="19">
        <v>695457</v>
      </c>
      <c r="ED41" s="18">
        <v>2530311</v>
      </c>
      <c r="EE41" s="18">
        <v>2599730</v>
      </c>
      <c r="EF41" s="19">
        <v>1229374</v>
      </c>
      <c r="EG41" s="19">
        <v>1558994</v>
      </c>
      <c r="EH41" s="18">
        <v>699955</v>
      </c>
      <c r="EI41" s="18">
        <v>841780</v>
      </c>
      <c r="EJ41" s="19">
        <v>78178</v>
      </c>
      <c r="EK41" s="19">
        <v>144257</v>
      </c>
      <c r="EL41" s="18">
        <v>621671</v>
      </c>
      <c r="EM41" s="18">
        <v>680522</v>
      </c>
      <c r="EN41" s="19">
        <v>90775</v>
      </c>
      <c r="EO41" s="19">
        <v>122862</v>
      </c>
    </row>
    <row r="42" spans="1:145">
      <c r="A42" s="20" t="s">
        <v>49</v>
      </c>
      <c r="B42" s="21">
        <v>20109148.599999998</v>
      </c>
      <c r="C42" s="21">
        <v>51048926.700000003</v>
      </c>
      <c r="D42" s="22">
        <v>8711170</v>
      </c>
      <c r="E42" s="22">
        <v>9006843</v>
      </c>
      <c r="F42" s="21">
        <v>604647</v>
      </c>
      <c r="G42" s="21">
        <v>547618</v>
      </c>
      <c r="H42" s="22">
        <v>2661300</v>
      </c>
      <c r="I42" s="22">
        <v>2523247</v>
      </c>
      <c r="J42" s="21">
        <v>5778634</v>
      </c>
      <c r="K42" s="21">
        <v>4635429</v>
      </c>
      <c r="L42" s="22">
        <v>2674679</v>
      </c>
      <c r="M42" s="22">
        <v>2193891</v>
      </c>
      <c r="N42" s="21">
        <v>27981</v>
      </c>
      <c r="O42" s="21">
        <v>103567</v>
      </c>
      <c r="P42" s="22">
        <v>4865866</v>
      </c>
      <c r="Q42" s="22">
        <v>5639202</v>
      </c>
      <c r="R42" s="21">
        <v>430223</v>
      </c>
      <c r="S42" s="21">
        <v>391089</v>
      </c>
      <c r="T42" s="22">
        <v>217438</v>
      </c>
      <c r="U42" s="22">
        <v>157484</v>
      </c>
      <c r="V42" s="21">
        <v>519034.5</v>
      </c>
      <c r="W42" s="21">
        <v>571790.9</v>
      </c>
      <c r="X42" s="22">
        <v>1149174.2999999998</v>
      </c>
      <c r="Y42" s="22">
        <v>1333296.3999999999</v>
      </c>
      <c r="Z42" s="21"/>
      <c r="AA42" s="21"/>
      <c r="AB42" s="22">
        <v>93204</v>
      </c>
      <c r="AC42" s="22">
        <v>91567</v>
      </c>
      <c r="AD42" s="21">
        <v>565186</v>
      </c>
      <c r="AE42" s="21">
        <v>637821</v>
      </c>
      <c r="AF42" s="22">
        <v>415606</v>
      </c>
      <c r="AG42" s="22">
        <v>243203</v>
      </c>
      <c r="AH42" s="21">
        <v>9698</v>
      </c>
      <c r="AI42" s="21">
        <v>11809</v>
      </c>
      <c r="AJ42" s="22">
        <v>481380</v>
      </c>
      <c r="AK42" s="22">
        <v>358473</v>
      </c>
      <c r="AL42" s="21">
        <v>19389</v>
      </c>
      <c r="AM42" s="21">
        <v>19389</v>
      </c>
      <c r="AN42" s="22">
        <v>342846</v>
      </c>
      <c r="AO42" s="22">
        <v>321152</v>
      </c>
      <c r="AP42" s="21">
        <v>240306</v>
      </c>
      <c r="AQ42" s="21">
        <v>182715</v>
      </c>
      <c r="AR42" s="22">
        <v>298768</v>
      </c>
      <c r="AS42" s="22">
        <v>281429</v>
      </c>
      <c r="AT42" s="21">
        <v>1240263</v>
      </c>
      <c r="AU42" s="21">
        <v>893762</v>
      </c>
      <c r="AV42" s="22">
        <v>59600</v>
      </c>
      <c r="AW42" s="22">
        <v>100749</v>
      </c>
      <c r="AX42" s="21">
        <v>94713</v>
      </c>
      <c r="AY42" s="21">
        <v>55077</v>
      </c>
      <c r="AZ42" s="22">
        <v>287709</v>
      </c>
      <c r="BA42" s="22">
        <v>349808</v>
      </c>
      <c r="BB42" s="21">
        <v>37928</v>
      </c>
      <c r="BC42" s="21">
        <v>20662</v>
      </c>
      <c r="BD42" s="22">
        <v>9136</v>
      </c>
      <c r="BE42" s="22">
        <v>9136</v>
      </c>
      <c r="BF42" s="21">
        <v>29903</v>
      </c>
      <c r="BG42" s="21">
        <v>19678</v>
      </c>
      <c r="BH42" s="22">
        <v>126213</v>
      </c>
      <c r="BI42" s="22">
        <v>142591</v>
      </c>
      <c r="BJ42" s="21">
        <v>1480569</v>
      </c>
      <c r="BK42" s="21">
        <v>1291625</v>
      </c>
      <c r="BL42" s="22">
        <v>180364</v>
      </c>
      <c r="BM42" s="22">
        <v>211865</v>
      </c>
      <c r="BN42" s="21">
        <v>227570</v>
      </c>
      <c r="BO42" s="21">
        <v>245250</v>
      </c>
      <c r="BP42" s="22">
        <v>148685</v>
      </c>
      <c r="BQ42" s="22">
        <v>71562</v>
      </c>
      <c r="BR42" s="21">
        <v>3726</v>
      </c>
      <c r="BS42" s="21">
        <v>7025</v>
      </c>
      <c r="BT42" s="22">
        <v>58817</v>
      </c>
      <c r="BU42" s="22">
        <v>99823</v>
      </c>
      <c r="BV42" s="21">
        <v>23210.2</v>
      </c>
      <c r="BW42" s="21">
        <v>23210.2</v>
      </c>
      <c r="BX42" s="22">
        <v>3652465</v>
      </c>
      <c r="BY42" s="22">
        <v>4051531</v>
      </c>
      <c r="BZ42" s="21">
        <v>673374</v>
      </c>
      <c r="CA42" s="21">
        <v>879804</v>
      </c>
      <c r="CB42" s="22">
        <v>379331</v>
      </c>
      <c r="CC42" s="22">
        <v>388332</v>
      </c>
      <c r="CD42" s="21">
        <v>385203</v>
      </c>
      <c r="CE42" s="21">
        <v>362914</v>
      </c>
      <c r="CF42" s="22">
        <v>131403</v>
      </c>
      <c r="CG42" s="22">
        <v>133838</v>
      </c>
      <c r="CH42" s="21">
        <v>87306</v>
      </c>
      <c r="CI42" s="21">
        <v>87306</v>
      </c>
      <c r="CJ42" s="22">
        <v>52664</v>
      </c>
      <c r="CK42" s="22">
        <v>44134</v>
      </c>
      <c r="CL42" s="21">
        <v>76431</v>
      </c>
      <c r="CM42" s="21">
        <v>84834</v>
      </c>
      <c r="CN42" s="22">
        <v>107317</v>
      </c>
      <c r="CO42" s="22">
        <v>121106</v>
      </c>
      <c r="CP42" s="21">
        <v>2392.1</v>
      </c>
      <c r="CQ42" s="21">
        <v>2392.1</v>
      </c>
      <c r="CR42" s="22">
        <v>194834</v>
      </c>
      <c r="CS42" s="22">
        <v>209789</v>
      </c>
      <c r="CT42" s="21">
        <v>14645.5</v>
      </c>
      <c r="CU42" s="21">
        <v>52616.4</v>
      </c>
      <c r="CV42" s="22">
        <v>331441</v>
      </c>
      <c r="CW42" s="22">
        <v>167150</v>
      </c>
      <c r="CX42" s="21">
        <v>219503</v>
      </c>
      <c r="CY42" s="21">
        <v>188488</v>
      </c>
      <c r="CZ42" s="22">
        <v>3001015</v>
      </c>
      <c r="DA42" s="22">
        <v>1501667</v>
      </c>
      <c r="DB42" s="21">
        <v>510321</v>
      </c>
      <c r="DC42" s="21">
        <v>186747</v>
      </c>
      <c r="DD42" s="22">
        <v>16727</v>
      </c>
      <c r="DE42" s="22">
        <v>16987</v>
      </c>
      <c r="DF42" s="21">
        <v>20811</v>
      </c>
      <c r="DG42" s="21">
        <v>23827</v>
      </c>
      <c r="DH42" s="22">
        <v>339923</v>
      </c>
      <c r="DI42" s="22">
        <v>121443</v>
      </c>
      <c r="DJ42" s="21">
        <v>863653</v>
      </c>
      <c r="DK42" s="21">
        <v>1089832</v>
      </c>
      <c r="DL42" s="22">
        <v>578960</v>
      </c>
      <c r="DM42" s="22">
        <v>415001</v>
      </c>
      <c r="DN42" s="21">
        <v>1129099</v>
      </c>
      <c r="DO42" s="21">
        <v>578988</v>
      </c>
      <c r="DP42" s="22">
        <v>2859178</v>
      </c>
      <c r="DQ42" s="22">
        <v>1988503</v>
      </c>
      <c r="DR42" s="21">
        <v>111262</v>
      </c>
      <c r="DS42" s="21">
        <v>114002</v>
      </c>
      <c r="DT42" s="22">
        <v>83321</v>
      </c>
      <c r="DU42" s="22">
        <v>66740</v>
      </c>
      <c r="DV42" s="21">
        <v>9833</v>
      </c>
      <c r="DW42" s="21">
        <v>11340</v>
      </c>
      <c r="DX42" s="22">
        <v>335839</v>
      </c>
      <c r="DY42" s="22">
        <v>333284</v>
      </c>
      <c r="DZ42" s="21">
        <v>340291</v>
      </c>
      <c r="EA42" s="21">
        <v>288114</v>
      </c>
      <c r="EB42" s="22">
        <v>120641</v>
      </c>
      <c r="EC42" s="22">
        <v>143695</v>
      </c>
      <c r="ED42" s="21">
        <v>634989</v>
      </c>
      <c r="EE42" s="21">
        <v>468091</v>
      </c>
      <c r="EF42" s="22">
        <v>263605</v>
      </c>
      <c r="EG42" s="22">
        <v>321998</v>
      </c>
      <c r="EH42" s="21">
        <v>91081</v>
      </c>
      <c r="EI42" s="21">
        <v>148322</v>
      </c>
      <c r="EJ42" s="22">
        <v>126821</v>
      </c>
      <c r="EK42" s="22">
        <v>82681</v>
      </c>
      <c r="EL42" s="21">
        <v>301580</v>
      </c>
      <c r="EM42" s="21">
        <v>245426</v>
      </c>
      <c r="EN42" s="22">
        <v>62993</v>
      </c>
      <c r="EO42" s="22">
        <v>69374</v>
      </c>
    </row>
    <row r="43" spans="1:145" s="1" customFormat="1">
      <c r="A43" s="16" t="s">
        <v>50</v>
      </c>
      <c r="B43" s="23">
        <f>B41+B42</f>
        <v>72505372.299999997</v>
      </c>
      <c r="C43" s="23">
        <f t="shared" ref="C43:BN43" si="9">C41+C42</f>
        <v>274070237.09999996</v>
      </c>
      <c r="D43" s="24">
        <f t="shared" si="9"/>
        <v>29797023</v>
      </c>
      <c r="E43" s="24">
        <f t="shared" si="9"/>
        <v>35995035</v>
      </c>
      <c r="F43" s="23">
        <f t="shared" si="9"/>
        <v>1870399</v>
      </c>
      <c r="G43" s="23">
        <f t="shared" si="9"/>
        <v>3382263</v>
      </c>
      <c r="H43" s="24">
        <f t="shared" si="9"/>
        <v>11116298</v>
      </c>
      <c r="I43" s="24">
        <f t="shared" si="9"/>
        <v>11929174</v>
      </c>
      <c r="J43" s="23">
        <f t="shared" si="9"/>
        <v>26662834</v>
      </c>
      <c r="K43" s="23">
        <f t="shared" si="9"/>
        <v>30611632</v>
      </c>
      <c r="L43" s="24">
        <f t="shared" si="9"/>
        <v>9819181</v>
      </c>
      <c r="M43" s="24">
        <f t="shared" si="9"/>
        <v>10596915</v>
      </c>
      <c r="N43" s="23">
        <f t="shared" si="9"/>
        <v>62809</v>
      </c>
      <c r="O43" s="23">
        <f t="shared" si="9"/>
        <v>556747</v>
      </c>
      <c r="P43" s="24">
        <f t="shared" si="9"/>
        <v>22989540</v>
      </c>
      <c r="Q43" s="24">
        <f t="shared" si="9"/>
        <v>39558311</v>
      </c>
      <c r="R43" s="23">
        <f t="shared" si="9"/>
        <v>968631</v>
      </c>
      <c r="S43" s="23">
        <f t="shared" si="9"/>
        <v>1125094</v>
      </c>
      <c r="T43" s="24">
        <f t="shared" si="9"/>
        <v>759229</v>
      </c>
      <c r="U43" s="24">
        <f t="shared" si="9"/>
        <v>699275</v>
      </c>
      <c r="V43" s="23">
        <f t="shared" si="9"/>
        <v>2367333.7999999998</v>
      </c>
      <c r="W43" s="23">
        <f t="shared" si="9"/>
        <v>3301868.7</v>
      </c>
      <c r="X43" s="24">
        <f t="shared" si="9"/>
        <v>2325168</v>
      </c>
      <c r="Y43" s="24">
        <f t="shared" si="9"/>
        <v>2772927.9</v>
      </c>
      <c r="Z43" s="23"/>
      <c r="AA43" s="23"/>
      <c r="AB43" s="24">
        <f t="shared" si="9"/>
        <v>204108</v>
      </c>
      <c r="AC43" s="24">
        <f t="shared" si="9"/>
        <v>202471</v>
      </c>
      <c r="AD43" s="23">
        <f t="shared" si="9"/>
        <v>1583392</v>
      </c>
      <c r="AE43" s="23">
        <f t="shared" si="9"/>
        <v>3459949</v>
      </c>
      <c r="AF43" s="24">
        <f t="shared" si="9"/>
        <v>1398605</v>
      </c>
      <c r="AG43" s="24">
        <f t="shared" si="9"/>
        <v>1487572</v>
      </c>
      <c r="AH43" s="23">
        <f t="shared" si="9"/>
        <v>9698</v>
      </c>
      <c r="AI43" s="23">
        <f t="shared" si="9"/>
        <v>11809</v>
      </c>
      <c r="AJ43" s="24">
        <f t="shared" si="9"/>
        <v>1785499</v>
      </c>
      <c r="AK43" s="24">
        <f t="shared" si="9"/>
        <v>2012675</v>
      </c>
      <c r="AL43" s="23">
        <f t="shared" si="9"/>
        <v>19389</v>
      </c>
      <c r="AM43" s="23">
        <f t="shared" si="9"/>
        <v>19389</v>
      </c>
      <c r="AN43" s="24">
        <f t="shared" si="9"/>
        <v>1115793</v>
      </c>
      <c r="AO43" s="24">
        <f t="shared" si="9"/>
        <v>1506084</v>
      </c>
      <c r="AP43" s="23">
        <f t="shared" si="9"/>
        <v>505073</v>
      </c>
      <c r="AQ43" s="23">
        <f t="shared" si="9"/>
        <v>550358</v>
      </c>
      <c r="AR43" s="24">
        <f t="shared" si="9"/>
        <v>966480</v>
      </c>
      <c r="AS43" s="24">
        <f t="shared" si="9"/>
        <v>1612667</v>
      </c>
      <c r="AT43" s="23">
        <f t="shared" si="9"/>
        <v>3693677</v>
      </c>
      <c r="AU43" s="23">
        <f t="shared" si="9"/>
        <v>5919847</v>
      </c>
      <c r="AV43" s="24">
        <f t="shared" si="9"/>
        <v>127862</v>
      </c>
      <c r="AW43" s="24">
        <f t="shared" si="9"/>
        <v>177629</v>
      </c>
      <c r="AX43" s="23">
        <f t="shared" si="9"/>
        <v>332675</v>
      </c>
      <c r="AY43" s="23">
        <f t="shared" si="9"/>
        <v>338531</v>
      </c>
      <c r="AZ43" s="24">
        <f t="shared" si="9"/>
        <v>1257669</v>
      </c>
      <c r="BA43" s="24">
        <f t="shared" si="9"/>
        <v>1798352</v>
      </c>
      <c r="BB43" s="23">
        <f t="shared" si="9"/>
        <v>55395</v>
      </c>
      <c r="BC43" s="23">
        <f t="shared" si="9"/>
        <v>61616</v>
      </c>
      <c r="BD43" s="24">
        <f t="shared" si="9"/>
        <v>11813</v>
      </c>
      <c r="BE43" s="24">
        <f t="shared" si="9"/>
        <v>11813</v>
      </c>
      <c r="BF43" s="23">
        <f t="shared" si="9"/>
        <v>38394</v>
      </c>
      <c r="BG43" s="23">
        <f t="shared" si="9"/>
        <v>28169</v>
      </c>
      <c r="BH43" s="24">
        <f t="shared" si="9"/>
        <v>494201</v>
      </c>
      <c r="BI43" s="24">
        <f t="shared" si="9"/>
        <v>663648</v>
      </c>
      <c r="BJ43" s="23">
        <f t="shared" si="9"/>
        <v>4836931</v>
      </c>
      <c r="BK43" s="23">
        <f t="shared" si="9"/>
        <v>5662234</v>
      </c>
      <c r="BL43" s="24">
        <f t="shared" si="9"/>
        <v>231258</v>
      </c>
      <c r="BM43" s="24">
        <f t="shared" si="9"/>
        <v>671519</v>
      </c>
      <c r="BN43" s="23">
        <f t="shared" si="9"/>
        <v>869370</v>
      </c>
      <c r="BO43" s="23">
        <f t="shared" ref="BO43:DZ43" si="10">BO41+BO42</f>
        <v>1149157</v>
      </c>
      <c r="BP43" s="24">
        <f t="shared" si="10"/>
        <v>148685</v>
      </c>
      <c r="BQ43" s="24">
        <f t="shared" si="10"/>
        <v>315835</v>
      </c>
      <c r="BR43" s="23">
        <f t="shared" si="10"/>
        <v>3726</v>
      </c>
      <c r="BS43" s="23">
        <f t="shared" si="10"/>
        <v>20688</v>
      </c>
      <c r="BT43" s="24">
        <f t="shared" si="10"/>
        <v>97257</v>
      </c>
      <c r="BU43" s="24">
        <f t="shared" si="10"/>
        <v>262024</v>
      </c>
      <c r="BV43" s="23">
        <f t="shared" si="10"/>
        <v>23210.2</v>
      </c>
      <c r="BW43" s="23">
        <f t="shared" si="10"/>
        <v>23210.2</v>
      </c>
      <c r="BX43" s="24">
        <f t="shared" si="10"/>
        <v>16258043</v>
      </c>
      <c r="BY43" s="24">
        <f t="shared" si="10"/>
        <v>24478625</v>
      </c>
      <c r="BZ43" s="23">
        <f t="shared" si="10"/>
        <v>2583160</v>
      </c>
      <c r="CA43" s="23">
        <f t="shared" si="10"/>
        <v>4982248</v>
      </c>
      <c r="CB43" s="24">
        <f t="shared" si="10"/>
        <v>728889</v>
      </c>
      <c r="CC43" s="24">
        <f t="shared" si="10"/>
        <v>970650</v>
      </c>
      <c r="CD43" s="23">
        <f t="shared" si="10"/>
        <v>871566</v>
      </c>
      <c r="CE43" s="23">
        <f t="shared" si="10"/>
        <v>1100160</v>
      </c>
      <c r="CF43" s="24">
        <f t="shared" si="10"/>
        <v>189506</v>
      </c>
      <c r="CG43" s="24">
        <f t="shared" si="10"/>
        <v>266093</v>
      </c>
      <c r="CH43" s="23">
        <f t="shared" si="10"/>
        <v>201899</v>
      </c>
      <c r="CI43" s="23">
        <f t="shared" si="10"/>
        <v>201899</v>
      </c>
      <c r="CJ43" s="24">
        <f t="shared" si="10"/>
        <v>52664</v>
      </c>
      <c r="CK43" s="24">
        <f t="shared" si="10"/>
        <v>56250</v>
      </c>
      <c r="CL43" s="23">
        <f t="shared" si="10"/>
        <v>106492</v>
      </c>
      <c r="CM43" s="23">
        <f t="shared" si="10"/>
        <v>234676</v>
      </c>
      <c r="CN43" s="24">
        <f t="shared" si="10"/>
        <v>107317</v>
      </c>
      <c r="CO43" s="24">
        <f t="shared" si="10"/>
        <v>121106</v>
      </c>
      <c r="CP43" s="23">
        <f t="shared" si="10"/>
        <v>4266.8</v>
      </c>
      <c r="CQ43" s="23">
        <f t="shared" si="10"/>
        <v>4266.8</v>
      </c>
      <c r="CR43" s="24">
        <f t="shared" si="10"/>
        <v>339601</v>
      </c>
      <c r="CS43" s="24">
        <f t="shared" si="10"/>
        <v>543641</v>
      </c>
      <c r="CT43" s="23">
        <f t="shared" si="10"/>
        <v>21472.6</v>
      </c>
      <c r="CU43" s="23">
        <f t="shared" si="10"/>
        <v>75134</v>
      </c>
      <c r="CV43" s="24">
        <f t="shared" si="10"/>
        <v>701473</v>
      </c>
      <c r="CW43" s="24">
        <f t="shared" si="10"/>
        <v>610826</v>
      </c>
      <c r="CX43" s="23">
        <f t="shared" si="10"/>
        <v>397874</v>
      </c>
      <c r="CY43" s="23">
        <f t="shared" si="10"/>
        <v>779675</v>
      </c>
      <c r="CZ43" s="24">
        <f t="shared" si="10"/>
        <v>6420602</v>
      </c>
      <c r="DA43" s="24">
        <f t="shared" si="10"/>
        <v>6868323</v>
      </c>
      <c r="DB43" s="23">
        <f t="shared" si="10"/>
        <v>556600</v>
      </c>
      <c r="DC43" s="23">
        <f t="shared" si="10"/>
        <v>436827</v>
      </c>
      <c r="DD43" s="24">
        <f t="shared" si="10"/>
        <v>16727</v>
      </c>
      <c r="DE43" s="24">
        <f t="shared" si="10"/>
        <v>24967</v>
      </c>
      <c r="DF43" s="23">
        <f t="shared" si="10"/>
        <v>38236</v>
      </c>
      <c r="DG43" s="23">
        <f t="shared" si="10"/>
        <v>96446</v>
      </c>
      <c r="DH43" s="24">
        <f t="shared" si="10"/>
        <v>621093</v>
      </c>
      <c r="DI43" s="24">
        <f t="shared" si="10"/>
        <v>414866</v>
      </c>
      <c r="DJ43" s="23">
        <f t="shared" si="10"/>
        <v>4516295</v>
      </c>
      <c r="DK43" s="23">
        <f t="shared" si="10"/>
        <v>7633617</v>
      </c>
      <c r="DL43" s="24">
        <f t="shared" si="10"/>
        <v>784317</v>
      </c>
      <c r="DM43" s="24">
        <f t="shared" si="10"/>
        <v>984935</v>
      </c>
      <c r="DN43" s="23">
        <f t="shared" si="10"/>
        <v>1229775</v>
      </c>
      <c r="DO43" s="23">
        <f t="shared" si="10"/>
        <v>1269173</v>
      </c>
      <c r="DP43" s="24">
        <f t="shared" si="10"/>
        <v>10221260</v>
      </c>
      <c r="DQ43" s="24">
        <f t="shared" si="10"/>
        <v>10119544</v>
      </c>
      <c r="DR43" s="23">
        <f t="shared" si="10"/>
        <v>457242</v>
      </c>
      <c r="DS43" s="23">
        <f t="shared" si="10"/>
        <v>593204</v>
      </c>
      <c r="DT43" s="24">
        <f t="shared" si="10"/>
        <v>240535</v>
      </c>
      <c r="DU43" s="24">
        <f t="shared" si="10"/>
        <v>223954</v>
      </c>
      <c r="DV43" s="23">
        <f t="shared" si="10"/>
        <v>18089</v>
      </c>
      <c r="DW43" s="23">
        <f t="shared" si="10"/>
        <v>49564</v>
      </c>
      <c r="DX43" s="24">
        <f t="shared" si="10"/>
        <v>812888</v>
      </c>
      <c r="DY43" s="24">
        <f t="shared" si="10"/>
        <v>1009073</v>
      </c>
      <c r="DZ43" s="23">
        <f t="shared" si="10"/>
        <v>1294312</v>
      </c>
      <c r="EA43" s="23">
        <f t="shared" ref="EA43:EO43" si="11">EA41+EA42</f>
        <v>1721877</v>
      </c>
      <c r="EB43" s="24">
        <f t="shared" si="11"/>
        <v>643405</v>
      </c>
      <c r="EC43" s="24">
        <f t="shared" si="11"/>
        <v>839152</v>
      </c>
      <c r="ED43" s="23">
        <f t="shared" si="11"/>
        <v>3165300</v>
      </c>
      <c r="EE43" s="23">
        <f t="shared" si="11"/>
        <v>3067821</v>
      </c>
      <c r="EF43" s="24">
        <f t="shared" si="11"/>
        <v>1492979</v>
      </c>
      <c r="EG43" s="24">
        <f t="shared" si="11"/>
        <v>1880992</v>
      </c>
      <c r="EH43" s="23">
        <f t="shared" si="11"/>
        <v>791036</v>
      </c>
      <c r="EI43" s="23">
        <f t="shared" si="11"/>
        <v>990102</v>
      </c>
      <c r="EJ43" s="24">
        <f t="shared" si="11"/>
        <v>204999</v>
      </c>
      <c r="EK43" s="24">
        <f t="shared" si="11"/>
        <v>226938</v>
      </c>
      <c r="EL43" s="23">
        <f t="shared" si="11"/>
        <v>923251</v>
      </c>
      <c r="EM43" s="23">
        <f t="shared" si="11"/>
        <v>925948</v>
      </c>
      <c r="EN43" s="24">
        <f t="shared" si="11"/>
        <v>153768</v>
      </c>
      <c r="EO43" s="24">
        <f t="shared" si="11"/>
        <v>192236</v>
      </c>
    </row>
    <row r="44" spans="1:145" s="1" customFormat="1">
      <c r="A44" s="16" t="s">
        <v>51</v>
      </c>
      <c r="B44" s="23">
        <f>B43+B40</f>
        <v>108147541.3</v>
      </c>
      <c r="C44" s="23">
        <f t="shared" ref="C44:BN44" si="12">C43+C40</f>
        <v>324386790.19999999</v>
      </c>
      <c r="D44" s="24">
        <f t="shared" si="12"/>
        <v>38557908</v>
      </c>
      <c r="E44" s="24">
        <f t="shared" si="12"/>
        <v>44755920</v>
      </c>
      <c r="F44" s="23">
        <f t="shared" si="12"/>
        <v>3262947</v>
      </c>
      <c r="G44" s="23">
        <f t="shared" si="12"/>
        <v>4849345</v>
      </c>
      <c r="H44" s="24">
        <f t="shared" si="12"/>
        <v>13380680</v>
      </c>
      <c r="I44" s="24">
        <f t="shared" si="12"/>
        <v>14193556</v>
      </c>
      <c r="J44" s="23">
        <f t="shared" si="12"/>
        <v>39036631</v>
      </c>
      <c r="K44" s="23">
        <f t="shared" si="12"/>
        <v>43191048</v>
      </c>
      <c r="L44" s="24">
        <f t="shared" si="12"/>
        <v>11444269</v>
      </c>
      <c r="M44" s="24">
        <f t="shared" si="12"/>
        <v>12246066</v>
      </c>
      <c r="N44" s="23">
        <f t="shared" si="12"/>
        <v>62809</v>
      </c>
      <c r="O44" s="23">
        <f t="shared" si="12"/>
        <v>556747</v>
      </c>
      <c r="P44" s="24">
        <f t="shared" si="12"/>
        <v>29123572</v>
      </c>
      <c r="Q44" s="24">
        <f t="shared" si="12"/>
        <v>48619410</v>
      </c>
      <c r="R44" s="23">
        <f t="shared" si="12"/>
        <v>1468234</v>
      </c>
      <c r="S44" s="23">
        <f t="shared" si="12"/>
        <v>1744986</v>
      </c>
      <c r="T44" s="24">
        <f t="shared" si="12"/>
        <v>934097</v>
      </c>
      <c r="U44" s="24">
        <f t="shared" si="12"/>
        <v>874143</v>
      </c>
      <c r="V44" s="23">
        <f t="shared" si="12"/>
        <v>3169669.9</v>
      </c>
      <c r="W44" s="23">
        <f t="shared" si="12"/>
        <v>4243836.4000000004</v>
      </c>
      <c r="X44" s="24">
        <f t="shared" si="12"/>
        <v>6211970.5999999996</v>
      </c>
      <c r="Y44" s="24">
        <f t="shared" si="12"/>
        <v>6684946</v>
      </c>
      <c r="Z44" s="23"/>
      <c r="AA44" s="23"/>
      <c r="AB44" s="24">
        <f t="shared" si="12"/>
        <v>204108</v>
      </c>
      <c r="AC44" s="24">
        <f t="shared" si="12"/>
        <v>202471</v>
      </c>
      <c r="AD44" s="23">
        <f t="shared" si="12"/>
        <v>2492611</v>
      </c>
      <c r="AE44" s="23">
        <f t="shared" si="12"/>
        <v>4369168</v>
      </c>
      <c r="AF44" s="24">
        <f t="shared" si="12"/>
        <v>1480802</v>
      </c>
      <c r="AG44" s="24">
        <f t="shared" si="12"/>
        <v>1628590</v>
      </c>
      <c r="AH44" s="23">
        <f t="shared" si="12"/>
        <v>9698</v>
      </c>
      <c r="AI44" s="23">
        <f t="shared" si="12"/>
        <v>11809</v>
      </c>
      <c r="AJ44" s="24">
        <f t="shared" si="12"/>
        <v>2027854</v>
      </c>
      <c r="AK44" s="24">
        <f t="shared" si="12"/>
        <v>2322180</v>
      </c>
      <c r="AL44" s="23">
        <f t="shared" si="12"/>
        <v>19389</v>
      </c>
      <c r="AM44" s="23">
        <f t="shared" si="12"/>
        <v>19389</v>
      </c>
      <c r="AN44" s="24">
        <f t="shared" si="12"/>
        <v>1540429</v>
      </c>
      <c r="AO44" s="24">
        <f t="shared" si="12"/>
        <v>1941584</v>
      </c>
      <c r="AP44" s="23">
        <f t="shared" si="12"/>
        <v>599236</v>
      </c>
      <c r="AQ44" s="23">
        <f t="shared" si="12"/>
        <v>644521</v>
      </c>
      <c r="AR44" s="24">
        <f t="shared" si="12"/>
        <v>1091159</v>
      </c>
      <c r="AS44" s="24">
        <f t="shared" si="12"/>
        <v>1737346</v>
      </c>
      <c r="AT44" s="23">
        <f t="shared" si="12"/>
        <v>5267395</v>
      </c>
      <c r="AU44" s="23">
        <f t="shared" si="12"/>
        <v>7493565</v>
      </c>
      <c r="AV44" s="24">
        <f t="shared" si="12"/>
        <v>127862</v>
      </c>
      <c r="AW44" s="24">
        <f t="shared" si="12"/>
        <v>177629</v>
      </c>
      <c r="AX44" s="23">
        <f t="shared" si="12"/>
        <v>332675</v>
      </c>
      <c r="AY44" s="23">
        <f t="shared" si="12"/>
        <v>338531</v>
      </c>
      <c r="AZ44" s="24">
        <f t="shared" si="12"/>
        <v>1432347</v>
      </c>
      <c r="BA44" s="24">
        <f t="shared" si="12"/>
        <v>1973030</v>
      </c>
      <c r="BB44" s="23">
        <f t="shared" si="12"/>
        <v>55395</v>
      </c>
      <c r="BC44" s="23">
        <f t="shared" si="12"/>
        <v>61616</v>
      </c>
      <c r="BD44" s="24">
        <f t="shared" si="12"/>
        <v>11813</v>
      </c>
      <c r="BE44" s="24">
        <f t="shared" si="12"/>
        <v>11813</v>
      </c>
      <c r="BF44" s="23">
        <f t="shared" si="12"/>
        <v>38394</v>
      </c>
      <c r="BG44" s="23">
        <f t="shared" si="12"/>
        <v>28169</v>
      </c>
      <c r="BH44" s="24">
        <f t="shared" si="12"/>
        <v>531232</v>
      </c>
      <c r="BI44" s="24">
        <f t="shared" si="12"/>
        <v>700679</v>
      </c>
      <c r="BJ44" s="23">
        <f t="shared" si="12"/>
        <v>5888355</v>
      </c>
      <c r="BK44" s="23">
        <f t="shared" si="12"/>
        <v>6818378</v>
      </c>
      <c r="BL44" s="24">
        <f t="shared" si="12"/>
        <v>404524</v>
      </c>
      <c r="BM44" s="24">
        <f t="shared" si="12"/>
        <v>844785</v>
      </c>
      <c r="BN44" s="23">
        <f t="shared" si="12"/>
        <v>1129074</v>
      </c>
      <c r="BO44" s="23">
        <f t="shared" ref="BO44:DZ44" si="13">BO43+BO40</f>
        <v>1408861</v>
      </c>
      <c r="BP44" s="24">
        <f t="shared" si="13"/>
        <v>318666</v>
      </c>
      <c r="BQ44" s="24">
        <f t="shared" si="13"/>
        <v>485816</v>
      </c>
      <c r="BR44" s="23">
        <f t="shared" si="13"/>
        <v>3726</v>
      </c>
      <c r="BS44" s="23">
        <f t="shared" si="13"/>
        <v>20688</v>
      </c>
      <c r="BT44" s="24">
        <f t="shared" si="13"/>
        <v>97257</v>
      </c>
      <c r="BU44" s="24">
        <f t="shared" si="13"/>
        <v>262024</v>
      </c>
      <c r="BV44" s="23">
        <f t="shared" si="13"/>
        <v>23210.2</v>
      </c>
      <c r="BW44" s="23">
        <f t="shared" si="13"/>
        <v>23210.2</v>
      </c>
      <c r="BX44" s="24">
        <f t="shared" si="13"/>
        <v>20123334</v>
      </c>
      <c r="BY44" s="24">
        <f t="shared" si="13"/>
        <v>29436682</v>
      </c>
      <c r="BZ44" s="23">
        <f t="shared" si="13"/>
        <v>4527480</v>
      </c>
      <c r="CA44" s="23">
        <f t="shared" si="13"/>
        <v>7005499</v>
      </c>
      <c r="CB44" s="24">
        <f t="shared" si="13"/>
        <v>1853911</v>
      </c>
      <c r="CC44" s="24">
        <f t="shared" si="13"/>
        <v>2139685</v>
      </c>
      <c r="CD44" s="23">
        <f t="shared" si="13"/>
        <v>1358240</v>
      </c>
      <c r="CE44" s="23">
        <f t="shared" si="13"/>
        <v>1675239</v>
      </c>
      <c r="CF44" s="24">
        <f t="shared" si="13"/>
        <v>189506</v>
      </c>
      <c r="CG44" s="24">
        <f t="shared" si="13"/>
        <v>266093</v>
      </c>
      <c r="CH44" s="23">
        <f t="shared" si="13"/>
        <v>201899</v>
      </c>
      <c r="CI44" s="23">
        <f t="shared" si="13"/>
        <v>201899</v>
      </c>
      <c r="CJ44" s="24">
        <f t="shared" si="13"/>
        <v>52664</v>
      </c>
      <c r="CK44" s="24">
        <f t="shared" si="13"/>
        <v>56250</v>
      </c>
      <c r="CL44" s="23">
        <f t="shared" si="13"/>
        <v>179094</v>
      </c>
      <c r="CM44" s="23">
        <f t="shared" si="13"/>
        <v>307278</v>
      </c>
      <c r="CN44" s="24">
        <f t="shared" si="13"/>
        <v>185504</v>
      </c>
      <c r="CO44" s="24">
        <f t="shared" si="13"/>
        <v>199293</v>
      </c>
      <c r="CP44" s="23">
        <f t="shared" si="13"/>
        <v>4266.8</v>
      </c>
      <c r="CQ44" s="23">
        <f t="shared" si="13"/>
        <v>4266.8</v>
      </c>
      <c r="CR44" s="24">
        <f t="shared" si="13"/>
        <v>339601</v>
      </c>
      <c r="CS44" s="24">
        <f t="shared" si="13"/>
        <v>543641</v>
      </c>
      <c r="CT44" s="23">
        <f t="shared" si="13"/>
        <v>21472.6</v>
      </c>
      <c r="CU44" s="23">
        <f t="shared" si="13"/>
        <v>75134</v>
      </c>
      <c r="CV44" s="24">
        <f t="shared" si="13"/>
        <v>743510</v>
      </c>
      <c r="CW44" s="24">
        <f t="shared" si="13"/>
        <v>652863</v>
      </c>
      <c r="CX44" s="23">
        <f t="shared" si="13"/>
        <v>725375</v>
      </c>
      <c r="CY44" s="23">
        <f t="shared" si="13"/>
        <v>1107176</v>
      </c>
      <c r="CZ44" s="24">
        <f t="shared" si="13"/>
        <v>8746839</v>
      </c>
      <c r="DA44" s="24">
        <f t="shared" si="13"/>
        <v>9344147</v>
      </c>
      <c r="DB44" s="23">
        <f t="shared" si="13"/>
        <v>626061</v>
      </c>
      <c r="DC44" s="23">
        <f t="shared" si="13"/>
        <v>506288</v>
      </c>
      <c r="DD44" s="24">
        <f t="shared" si="13"/>
        <v>16727</v>
      </c>
      <c r="DE44" s="24">
        <f t="shared" si="13"/>
        <v>24967</v>
      </c>
      <c r="DF44" s="23">
        <f t="shared" si="13"/>
        <v>38236</v>
      </c>
      <c r="DG44" s="23">
        <f t="shared" si="13"/>
        <v>96446</v>
      </c>
      <c r="DH44" s="24">
        <f t="shared" si="13"/>
        <v>631917</v>
      </c>
      <c r="DI44" s="24">
        <f t="shared" si="13"/>
        <v>429164</v>
      </c>
      <c r="DJ44" s="23">
        <f t="shared" si="13"/>
        <v>5023664</v>
      </c>
      <c r="DK44" s="23">
        <f t="shared" si="13"/>
        <v>8145903</v>
      </c>
      <c r="DL44" s="24">
        <f t="shared" si="13"/>
        <v>1186648</v>
      </c>
      <c r="DM44" s="24">
        <f t="shared" si="13"/>
        <v>1453736</v>
      </c>
      <c r="DN44" s="23">
        <f t="shared" si="13"/>
        <v>4950983</v>
      </c>
      <c r="DO44" s="23">
        <f t="shared" si="13"/>
        <v>5185928</v>
      </c>
      <c r="DP44" s="24">
        <f t="shared" si="13"/>
        <v>12113487</v>
      </c>
      <c r="DQ44" s="24">
        <f t="shared" si="13"/>
        <v>12305099</v>
      </c>
      <c r="DR44" s="23">
        <f t="shared" si="13"/>
        <v>537841</v>
      </c>
      <c r="DS44" s="23">
        <f t="shared" si="13"/>
        <v>673803</v>
      </c>
      <c r="DT44" s="24">
        <f t="shared" si="13"/>
        <v>248647</v>
      </c>
      <c r="DU44" s="24">
        <f t="shared" si="13"/>
        <v>232066</v>
      </c>
      <c r="DV44" s="23">
        <f t="shared" si="13"/>
        <v>18089</v>
      </c>
      <c r="DW44" s="23">
        <f t="shared" si="13"/>
        <v>49564</v>
      </c>
      <c r="DX44" s="24">
        <f t="shared" si="13"/>
        <v>952554</v>
      </c>
      <c r="DY44" s="24">
        <f t="shared" si="13"/>
        <v>1148739</v>
      </c>
      <c r="DZ44" s="23">
        <f t="shared" si="13"/>
        <v>1329038</v>
      </c>
      <c r="EA44" s="23">
        <f t="shared" ref="EA44:EO44" si="14">EA43+EA40</f>
        <v>1756603</v>
      </c>
      <c r="EB44" s="24">
        <f t="shared" si="14"/>
        <v>643405</v>
      </c>
      <c r="EC44" s="24">
        <f t="shared" si="14"/>
        <v>848136</v>
      </c>
      <c r="ED44" s="23">
        <f t="shared" si="14"/>
        <v>3747498</v>
      </c>
      <c r="EE44" s="23">
        <f t="shared" si="14"/>
        <v>3650019</v>
      </c>
      <c r="EF44" s="24">
        <f t="shared" si="14"/>
        <v>1917728</v>
      </c>
      <c r="EG44" s="24">
        <f t="shared" si="14"/>
        <v>2326423</v>
      </c>
      <c r="EH44" s="23">
        <f t="shared" si="14"/>
        <v>791036</v>
      </c>
      <c r="EI44" s="23">
        <f t="shared" si="14"/>
        <v>990102</v>
      </c>
      <c r="EJ44" s="24">
        <f t="shared" si="14"/>
        <v>204999</v>
      </c>
      <c r="EK44" s="24">
        <f t="shared" si="14"/>
        <v>226938</v>
      </c>
      <c r="EL44" s="23">
        <f t="shared" si="14"/>
        <v>923251</v>
      </c>
      <c r="EM44" s="23">
        <f t="shared" si="14"/>
        <v>925948</v>
      </c>
      <c r="EN44" s="24">
        <f t="shared" si="14"/>
        <v>153768</v>
      </c>
      <c r="EO44" s="24">
        <f t="shared" si="14"/>
        <v>192236</v>
      </c>
    </row>
    <row r="45" spans="1:145" s="1" customFormat="1">
      <c r="A45" s="16" t="s">
        <v>52</v>
      </c>
      <c r="B45" s="23">
        <v>204455630.80000001</v>
      </c>
      <c r="C45" s="23">
        <v>641574255.49999988</v>
      </c>
      <c r="D45" s="24">
        <v>57033729</v>
      </c>
      <c r="E45" s="24">
        <v>72161315</v>
      </c>
      <c r="F45" s="23">
        <v>7631078</v>
      </c>
      <c r="G45" s="23">
        <v>9257304</v>
      </c>
      <c r="H45" s="24">
        <v>28843643</v>
      </c>
      <c r="I45" s="24">
        <v>31452885</v>
      </c>
      <c r="J45" s="23">
        <v>45627552</v>
      </c>
      <c r="K45" s="23">
        <v>55970632</v>
      </c>
      <c r="L45" s="24">
        <v>17098881</v>
      </c>
      <c r="M45" s="24">
        <v>19027708</v>
      </c>
      <c r="N45" s="23">
        <v>400420</v>
      </c>
      <c r="O45" s="23">
        <v>833485</v>
      </c>
      <c r="P45" s="24">
        <v>33359932</v>
      </c>
      <c r="Q45" s="24">
        <v>66515360</v>
      </c>
      <c r="R45" s="23">
        <v>9658190</v>
      </c>
      <c r="S45" s="23">
        <v>10030879</v>
      </c>
      <c r="T45" s="24">
        <v>2013853</v>
      </c>
      <c r="U45" s="24">
        <v>2142855</v>
      </c>
      <c r="V45" s="23">
        <v>7277553.2000000002</v>
      </c>
      <c r="W45" s="23">
        <v>8042196.2999999989</v>
      </c>
      <c r="X45" s="24">
        <v>13780066.700000001</v>
      </c>
      <c r="Y45" s="24">
        <v>14193917.899999999</v>
      </c>
      <c r="Z45" s="23"/>
      <c r="AA45" s="23"/>
      <c r="AB45" s="24">
        <v>2389069</v>
      </c>
      <c r="AC45" s="24">
        <v>2407921</v>
      </c>
      <c r="AD45" s="23">
        <v>6121054</v>
      </c>
      <c r="AE45" s="23">
        <v>8006808</v>
      </c>
      <c r="AF45" s="24">
        <v>2155071</v>
      </c>
      <c r="AG45" s="24">
        <v>2403086</v>
      </c>
      <c r="AH45" s="23">
        <v>102860</v>
      </c>
      <c r="AI45" s="23">
        <v>80637</v>
      </c>
      <c r="AJ45" s="24">
        <v>3007156</v>
      </c>
      <c r="AK45" s="24">
        <v>3129096</v>
      </c>
      <c r="AL45" s="23">
        <v>241498</v>
      </c>
      <c r="AM45" s="23">
        <v>234496</v>
      </c>
      <c r="AN45" s="24">
        <v>4212576</v>
      </c>
      <c r="AO45" s="24">
        <v>5448670</v>
      </c>
      <c r="AP45" s="23">
        <v>1485386</v>
      </c>
      <c r="AQ45" s="23">
        <v>1400502</v>
      </c>
      <c r="AR45" s="24">
        <v>1527873</v>
      </c>
      <c r="AS45" s="24">
        <v>2168279</v>
      </c>
      <c r="AT45" s="23">
        <v>6237315</v>
      </c>
      <c r="AU45" s="23">
        <v>8981305</v>
      </c>
      <c r="AV45" s="24">
        <v>556202</v>
      </c>
      <c r="AW45" s="24">
        <v>679354</v>
      </c>
      <c r="AX45" s="23">
        <v>573246</v>
      </c>
      <c r="AY45" s="23">
        <v>629238</v>
      </c>
      <c r="AZ45" s="24">
        <v>1881832</v>
      </c>
      <c r="BA45" s="24">
        <v>2495423</v>
      </c>
      <c r="BB45" s="23">
        <v>597892</v>
      </c>
      <c r="BC45" s="23">
        <v>588677</v>
      </c>
      <c r="BD45" s="24">
        <v>100882</v>
      </c>
      <c r="BE45" s="24">
        <v>100544</v>
      </c>
      <c r="BF45" s="23">
        <v>336627</v>
      </c>
      <c r="BG45" s="23">
        <v>307289</v>
      </c>
      <c r="BH45" s="24">
        <v>941322</v>
      </c>
      <c r="BI45" s="24">
        <v>1042345</v>
      </c>
      <c r="BJ45" s="23">
        <v>7356670</v>
      </c>
      <c r="BK45" s="23">
        <v>9440022</v>
      </c>
      <c r="BL45" s="24">
        <v>2159994</v>
      </c>
      <c r="BM45" s="24">
        <v>2378997</v>
      </c>
      <c r="BN45" s="23">
        <v>2040697</v>
      </c>
      <c r="BO45" s="23">
        <v>2172805</v>
      </c>
      <c r="BP45" s="24">
        <v>1478614</v>
      </c>
      <c r="BQ45" s="24">
        <v>1800914</v>
      </c>
      <c r="BR45" s="23">
        <v>98964</v>
      </c>
      <c r="BS45" s="23">
        <v>111661</v>
      </c>
      <c r="BT45" s="24">
        <v>538802</v>
      </c>
      <c r="BU45" s="24">
        <v>669837</v>
      </c>
      <c r="BV45" s="23">
        <v>296341.40000000002</v>
      </c>
      <c r="BW45" s="23">
        <v>296341.40000000002</v>
      </c>
      <c r="BX45" s="24">
        <v>33041897</v>
      </c>
      <c r="BY45" s="24">
        <v>54232275</v>
      </c>
      <c r="BZ45" s="23">
        <v>5330188</v>
      </c>
      <c r="CA45" s="23">
        <v>9034174</v>
      </c>
      <c r="CB45" s="24">
        <v>4899897</v>
      </c>
      <c r="CC45" s="24">
        <v>5467157</v>
      </c>
      <c r="CD45" s="23">
        <v>3693743</v>
      </c>
      <c r="CE45" s="23">
        <v>4754408</v>
      </c>
      <c r="CF45" s="24">
        <v>1204264</v>
      </c>
      <c r="CG45" s="24">
        <v>1161711</v>
      </c>
      <c r="CH45" s="23">
        <v>921595</v>
      </c>
      <c r="CI45" s="23">
        <v>839250</v>
      </c>
      <c r="CJ45" s="24">
        <v>775923</v>
      </c>
      <c r="CK45" s="24">
        <v>780154</v>
      </c>
      <c r="CL45" s="23">
        <v>651025</v>
      </c>
      <c r="CM45" s="23">
        <v>754875</v>
      </c>
      <c r="CN45" s="24">
        <v>678514</v>
      </c>
      <c r="CO45" s="24">
        <v>804325</v>
      </c>
      <c r="CP45" s="23">
        <v>96186.099999999991</v>
      </c>
      <c r="CQ45" s="23">
        <v>96186.099999999991</v>
      </c>
      <c r="CR45" s="24">
        <v>742235</v>
      </c>
      <c r="CS45" s="24">
        <v>882899</v>
      </c>
      <c r="CT45" s="23">
        <v>234109.40000000002</v>
      </c>
      <c r="CU45" s="23">
        <v>287649.2</v>
      </c>
      <c r="CV45" s="24">
        <v>1233129</v>
      </c>
      <c r="CW45" s="24">
        <v>1404623</v>
      </c>
      <c r="CX45" s="23">
        <v>1104481</v>
      </c>
      <c r="CY45" s="23">
        <v>1516522</v>
      </c>
      <c r="CZ45" s="24">
        <v>9528727</v>
      </c>
      <c r="DA45" s="24">
        <v>14508164</v>
      </c>
      <c r="DB45" s="23">
        <v>1160530</v>
      </c>
      <c r="DC45" s="23">
        <v>1569084</v>
      </c>
      <c r="DD45" s="24">
        <v>907565</v>
      </c>
      <c r="DE45" s="24">
        <v>906709</v>
      </c>
      <c r="DF45" s="23">
        <v>345243</v>
      </c>
      <c r="DG45" s="23">
        <v>421880</v>
      </c>
      <c r="DH45" s="24">
        <v>707882</v>
      </c>
      <c r="DI45" s="24">
        <v>954512</v>
      </c>
      <c r="DJ45" s="23">
        <v>5727354</v>
      </c>
      <c r="DK45" s="23">
        <v>9144465</v>
      </c>
      <c r="DL45" s="24">
        <v>5381252</v>
      </c>
      <c r="DM45" s="24">
        <v>6165016</v>
      </c>
      <c r="DN45" s="23">
        <v>11077683</v>
      </c>
      <c r="DO45" s="23">
        <v>13268388</v>
      </c>
      <c r="DP45" s="24">
        <v>14419839</v>
      </c>
      <c r="DQ45" s="24">
        <v>17265750</v>
      </c>
      <c r="DR45" s="23">
        <v>1287326</v>
      </c>
      <c r="DS45" s="23">
        <v>1352518</v>
      </c>
      <c r="DT45" s="24">
        <v>777057</v>
      </c>
      <c r="DU45" s="24">
        <v>757454</v>
      </c>
      <c r="DV45" s="23">
        <v>404617</v>
      </c>
      <c r="DW45" s="23">
        <v>434974</v>
      </c>
      <c r="DX45" s="24">
        <v>3343739</v>
      </c>
      <c r="DY45" s="24">
        <v>3431750</v>
      </c>
      <c r="DZ45" s="23">
        <v>3079484</v>
      </c>
      <c r="EA45" s="23">
        <v>3682684</v>
      </c>
      <c r="EB45" s="24">
        <v>1316987</v>
      </c>
      <c r="EC45" s="24">
        <v>1519979</v>
      </c>
      <c r="ED45" s="23">
        <v>4823747</v>
      </c>
      <c r="EE45" s="23">
        <v>4987004</v>
      </c>
      <c r="EF45" s="24">
        <v>3761869</v>
      </c>
      <c r="EG45" s="24">
        <v>5002124</v>
      </c>
      <c r="EH45" s="23">
        <v>1936297</v>
      </c>
      <c r="EI45" s="23">
        <v>1739724</v>
      </c>
      <c r="EJ45" s="24">
        <v>986137</v>
      </c>
      <c r="EK45" s="24">
        <v>990127</v>
      </c>
      <c r="EL45" s="23">
        <v>1909313</v>
      </c>
      <c r="EM45" s="23">
        <v>2116075</v>
      </c>
      <c r="EN45" s="24">
        <v>942711</v>
      </c>
      <c r="EO45" s="24">
        <v>870383</v>
      </c>
    </row>
    <row r="46" spans="1:145" ht="7.2" customHeight="1">
      <c r="B46" s="15"/>
      <c r="C46" s="15"/>
      <c r="F46" s="15"/>
      <c r="G46" s="15"/>
      <c r="J46" s="15"/>
      <c r="K46" s="15"/>
      <c r="N46" s="15"/>
      <c r="O46" s="15"/>
      <c r="R46" s="15"/>
      <c r="S46" s="15"/>
      <c r="V46" s="15"/>
      <c r="W46" s="15"/>
      <c r="Z46" s="15"/>
      <c r="AA46" s="15"/>
      <c r="AD46" s="15"/>
      <c r="AE46" s="15"/>
      <c r="AH46" s="15"/>
      <c r="AI46" s="15"/>
      <c r="AL46" s="15"/>
      <c r="AM46" s="15"/>
      <c r="AP46" s="15"/>
      <c r="AQ46" s="15"/>
      <c r="AT46" s="15"/>
      <c r="AU46" s="15"/>
      <c r="AX46" s="15"/>
      <c r="AY46" s="15"/>
      <c r="BB46" s="15"/>
      <c r="BC46" s="15"/>
      <c r="BF46" s="15"/>
      <c r="BG46" s="15"/>
      <c r="BJ46" s="15"/>
      <c r="BK46" s="15"/>
      <c r="BN46" s="15"/>
      <c r="BO46" s="15"/>
      <c r="BR46" s="15"/>
      <c r="BS46" s="15"/>
      <c r="BV46" s="15"/>
      <c r="BW46" s="15"/>
      <c r="BZ46" s="15"/>
      <c r="CA46" s="15"/>
      <c r="CD46" s="15"/>
      <c r="CE46" s="15"/>
      <c r="CH46" s="15"/>
      <c r="CI46" s="15"/>
      <c r="CL46" s="15"/>
      <c r="CM46" s="15"/>
      <c r="CP46" s="15"/>
      <c r="CQ46" s="15"/>
      <c r="CT46" s="15"/>
      <c r="CU46" s="15"/>
      <c r="CX46" s="15"/>
      <c r="CY46" s="15"/>
      <c r="DB46" s="15"/>
      <c r="DC46" s="15"/>
      <c r="DF46" s="15"/>
      <c r="DG46" s="15"/>
      <c r="DJ46" s="15"/>
      <c r="DK46" s="15"/>
      <c r="DN46" s="15"/>
      <c r="DO46" s="15"/>
      <c r="DR46" s="15"/>
      <c r="DS46" s="15"/>
      <c r="DV46" s="15"/>
      <c r="DW46" s="15"/>
      <c r="DZ46" s="15"/>
      <c r="EA46" s="15"/>
      <c r="ED46" s="15"/>
      <c r="EE46" s="15"/>
      <c r="EH46" s="15"/>
      <c r="EI46" s="15"/>
      <c r="EL46" s="15"/>
      <c r="EM46" s="15"/>
    </row>
    <row r="47" spans="1:145">
      <c r="A47" s="16" t="s">
        <v>53</v>
      </c>
      <c r="B47" s="18"/>
      <c r="C47" s="18"/>
      <c r="D47" s="19"/>
      <c r="E47" s="19"/>
      <c r="F47" s="18"/>
      <c r="G47" s="18"/>
      <c r="H47" s="19"/>
      <c r="I47" s="19"/>
      <c r="J47" s="18"/>
      <c r="K47" s="18"/>
      <c r="L47" s="19"/>
      <c r="M47" s="19"/>
      <c r="N47" s="18"/>
      <c r="O47" s="18"/>
      <c r="P47" s="19"/>
      <c r="Q47" s="19"/>
      <c r="R47" s="18"/>
      <c r="S47" s="18"/>
      <c r="T47" s="19"/>
      <c r="U47" s="19"/>
      <c r="V47" s="18"/>
      <c r="W47" s="18"/>
      <c r="X47" s="19"/>
      <c r="Y47" s="19"/>
      <c r="Z47" s="18"/>
      <c r="AA47" s="18"/>
      <c r="AB47" s="19"/>
      <c r="AC47" s="19"/>
      <c r="AD47" s="18"/>
      <c r="AE47" s="18"/>
      <c r="AF47" s="19"/>
      <c r="AG47" s="19"/>
      <c r="AH47" s="18"/>
      <c r="AI47" s="18"/>
      <c r="AJ47" s="19"/>
      <c r="AK47" s="19"/>
      <c r="AL47" s="18"/>
      <c r="AM47" s="18"/>
      <c r="AN47" s="19"/>
      <c r="AO47" s="19"/>
      <c r="AP47" s="18"/>
      <c r="AQ47" s="18"/>
      <c r="AR47" s="19"/>
      <c r="AS47" s="19"/>
      <c r="AT47" s="18"/>
      <c r="AU47" s="18"/>
      <c r="AV47" s="19"/>
      <c r="AW47" s="19"/>
      <c r="AX47" s="18"/>
      <c r="AY47" s="18"/>
      <c r="AZ47" s="19"/>
      <c r="BA47" s="19"/>
      <c r="BB47" s="18"/>
      <c r="BC47" s="18"/>
      <c r="BD47" s="19"/>
      <c r="BE47" s="19"/>
      <c r="BF47" s="18"/>
      <c r="BG47" s="18"/>
      <c r="BH47" s="19"/>
      <c r="BI47" s="19"/>
      <c r="BJ47" s="18"/>
      <c r="BK47" s="18"/>
      <c r="BL47" s="19"/>
      <c r="BM47" s="19"/>
      <c r="BN47" s="18"/>
      <c r="BO47" s="18"/>
      <c r="BP47" s="19"/>
      <c r="BQ47" s="19"/>
      <c r="BR47" s="18"/>
      <c r="BS47" s="18"/>
      <c r="BT47" s="19"/>
      <c r="BU47" s="19"/>
      <c r="BV47" s="18"/>
      <c r="BW47" s="18"/>
      <c r="BX47" s="19"/>
      <c r="BY47" s="19"/>
      <c r="BZ47" s="18"/>
      <c r="CA47" s="18"/>
      <c r="CB47" s="19"/>
      <c r="CC47" s="19"/>
      <c r="CD47" s="18"/>
      <c r="CE47" s="18"/>
      <c r="CF47" s="19"/>
      <c r="CG47" s="19"/>
      <c r="CH47" s="18"/>
      <c r="CI47" s="18"/>
      <c r="CJ47" s="19"/>
      <c r="CK47" s="19"/>
      <c r="CL47" s="18"/>
      <c r="CM47" s="18"/>
      <c r="CN47" s="19"/>
      <c r="CO47" s="19"/>
      <c r="CP47" s="18"/>
      <c r="CQ47" s="18"/>
      <c r="CR47" s="19"/>
      <c r="CS47" s="19"/>
      <c r="CT47" s="18"/>
      <c r="CU47" s="18"/>
      <c r="CV47" s="19"/>
      <c r="CW47" s="19"/>
      <c r="CX47" s="18"/>
      <c r="CY47" s="18"/>
      <c r="CZ47" s="19"/>
      <c r="DA47" s="19"/>
      <c r="DB47" s="18"/>
      <c r="DC47" s="18"/>
      <c r="DD47" s="19"/>
      <c r="DE47" s="19"/>
      <c r="DF47" s="18"/>
      <c r="DG47" s="18"/>
      <c r="DH47" s="19"/>
      <c r="DI47" s="19"/>
      <c r="DJ47" s="18"/>
      <c r="DK47" s="18"/>
      <c r="DL47" s="19"/>
      <c r="DM47" s="19"/>
      <c r="DN47" s="18"/>
      <c r="DO47" s="18"/>
      <c r="DP47" s="19"/>
      <c r="DQ47" s="19"/>
      <c r="DR47" s="18"/>
      <c r="DS47" s="18"/>
      <c r="DT47" s="19"/>
      <c r="DU47" s="19"/>
      <c r="DV47" s="18"/>
      <c r="DW47" s="18"/>
      <c r="DX47" s="19"/>
      <c r="DY47" s="19"/>
      <c r="DZ47" s="18"/>
      <c r="EA47" s="18"/>
      <c r="EB47" s="19"/>
      <c r="EC47" s="19"/>
      <c r="ED47" s="18"/>
      <c r="EE47" s="18"/>
      <c r="EF47" s="19"/>
      <c r="EG47" s="19"/>
      <c r="EH47" s="18"/>
      <c r="EI47" s="18"/>
      <c r="EJ47" s="19"/>
      <c r="EK47" s="19"/>
      <c r="EL47" s="18"/>
      <c r="EM47" s="18"/>
      <c r="EN47" s="19"/>
      <c r="EO47" s="19"/>
    </row>
    <row r="48" spans="1:145">
      <c r="A48" s="17" t="s">
        <v>54</v>
      </c>
      <c r="B48" s="18">
        <v>4725509.0999999996</v>
      </c>
      <c r="C48" s="18">
        <v>12341651.9</v>
      </c>
      <c r="D48" s="19">
        <v>1175717</v>
      </c>
      <c r="E48" s="19">
        <v>1292082</v>
      </c>
      <c r="F48" s="18">
        <v>-264027</v>
      </c>
      <c r="G48" s="18">
        <v>-173798</v>
      </c>
      <c r="H48" s="19">
        <v>441957</v>
      </c>
      <c r="I48" s="19">
        <v>805817</v>
      </c>
      <c r="J48" s="18">
        <v>490233</v>
      </c>
      <c r="K48" s="18">
        <v>1129205</v>
      </c>
      <c r="L48" s="19">
        <v>703133</v>
      </c>
      <c r="M48" s="19">
        <v>811963</v>
      </c>
      <c r="N48" s="18">
        <v>36538</v>
      </c>
      <c r="O48" s="18">
        <v>17339</v>
      </c>
      <c r="P48" s="19">
        <v>2676743</v>
      </c>
      <c r="Q48" s="19">
        <v>2373505</v>
      </c>
      <c r="R48" s="18">
        <v>470894</v>
      </c>
      <c r="S48" s="18">
        <v>502462</v>
      </c>
      <c r="T48" s="19">
        <v>38297</v>
      </c>
      <c r="U48" s="19">
        <v>47940</v>
      </c>
      <c r="V48" s="18">
        <v>57136</v>
      </c>
      <c r="W48" s="18">
        <v>53202.7</v>
      </c>
      <c r="X48" s="19">
        <v>814534.6</v>
      </c>
      <c r="Y48" s="19">
        <v>826068.4</v>
      </c>
      <c r="Z48" s="18"/>
      <c r="AA48" s="18"/>
      <c r="AB48" s="19">
        <v>74730</v>
      </c>
      <c r="AC48" s="19">
        <v>74839</v>
      </c>
      <c r="AD48" s="18">
        <v>510293</v>
      </c>
      <c r="AE48" s="18">
        <v>501049</v>
      </c>
      <c r="AF48" s="19">
        <v>30634</v>
      </c>
      <c r="AG48" s="19">
        <v>52133</v>
      </c>
      <c r="AH48" s="18">
        <v>7834</v>
      </c>
      <c r="AI48" s="18">
        <v>5887</v>
      </c>
      <c r="AJ48" s="19">
        <v>-346709</v>
      </c>
      <c r="AK48" s="19">
        <v>5513</v>
      </c>
      <c r="AL48" s="18">
        <v>-3665</v>
      </c>
      <c r="AM48" s="18">
        <v>-6154</v>
      </c>
      <c r="AN48" s="19">
        <v>51511</v>
      </c>
      <c r="AO48" s="19">
        <v>125334</v>
      </c>
      <c r="AP48" s="18">
        <v>80993</v>
      </c>
      <c r="AQ48" s="18">
        <v>49437</v>
      </c>
      <c r="AR48" s="19">
        <v>24009</v>
      </c>
      <c r="AS48" s="19">
        <v>52166</v>
      </c>
      <c r="AT48" s="18">
        <v>-14221</v>
      </c>
      <c r="AU48" s="18">
        <v>43871</v>
      </c>
      <c r="AV48" s="19">
        <v>-7196</v>
      </c>
      <c r="AW48" s="19">
        <v>-19949</v>
      </c>
      <c r="AX48" s="18">
        <v>68466</v>
      </c>
      <c r="AY48" s="18">
        <v>40375</v>
      </c>
      <c r="AZ48" s="19">
        <v>-101380</v>
      </c>
      <c r="BA48" s="19">
        <v>-96095</v>
      </c>
      <c r="BB48" s="18">
        <v>20594</v>
      </c>
      <c r="BC48" s="18">
        <v>19036</v>
      </c>
      <c r="BD48" s="19">
        <v>22562</v>
      </c>
      <c r="BE48" s="19">
        <v>21661</v>
      </c>
      <c r="BF48" s="18">
        <v>-264</v>
      </c>
      <c r="BG48" s="18">
        <v>2287</v>
      </c>
      <c r="BH48" s="19">
        <v>-12838</v>
      </c>
      <c r="BI48" s="19">
        <v>-6043</v>
      </c>
      <c r="BJ48" s="18">
        <v>91496</v>
      </c>
      <c r="BK48" s="18">
        <v>240789</v>
      </c>
      <c r="BL48" s="19">
        <v>78419</v>
      </c>
      <c r="BM48" s="19">
        <v>85128</v>
      </c>
      <c r="BN48" s="18">
        <v>-1578</v>
      </c>
      <c r="BO48" s="18">
        <v>-852</v>
      </c>
      <c r="BP48" s="19">
        <v>478</v>
      </c>
      <c r="BQ48" s="19">
        <v>16526</v>
      </c>
      <c r="BR48" s="18">
        <v>-466</v>
      </c>
      <c r="BS48" s="18">
        <v>-1135</v>
      </c>
      <c r="BT48" s="19">
        <v>17151</v>
      </c>
      <c r="BU48" s="19">
        <v>1045</v>
      </c>
      <c r="BV48" s="18">
        <v>28134.799999999999</v>
      </c>
      <c r="BW48" s="18">
        <v>28134.799999999999</v>
      </c>
      <c r="BX48" s="19">
        <v>-383822</v>
      </c>
      <c r="BY48" s="19">
        <v>377437</v>
      </c>
      <c r="BZ48" s="18">
        <v>460349</v>
      </c>
      <c r="CA48" s="18">
        <v>456774</v>
      </c>
      <c r="CB48" s="19">
        <v>193354</v>
      </c>
      <c r="CC48" s="19">
        <v>278980</v>
      </c>
      <c r="CD48" s="18">
        <v>167133</v>
      </c>
      <c r="CE48" s="18">
        <v>222344</v>
      </c>
      <c r="CF48" s="19">
        <v>47519</v>
      </c>
      <c r="CG48" s="19">
        <v>44877</v>
      </c>
      <c r="CH48" s="18">
        <v>42819</v>
      </c>
      <c r="CI48" s="18">
        <v>25068</v>
      </c>
      <c r="CJ48" s="19">
        <v>76479</v>
      </c>
      <c r="CK48" s="19">
        <v>72717</v>
      </c>
      <c r="CL48" s="18">
        <v>-1352</v>
      </c>
      <c r="CM48" s="18">
        <v>6692</v>
      </c>
      <c r="CN48" s="19">
        <v>186360</v>
      </c>
      <c r="CO48" s="19">
        <v>174480</v>
      </c>
      <c r="CP48" s="18">
        <v>18081.599999999999</v>
      </c>
      <c r="CQ48" s="18">
        <v>18081.599999999999</v>
      </c>
      <c r="CR48" s="19">
        <v>28550</v>
      </c>
      <c r="CS48" s="19">
        <v>25999</v>
      </c>
      <c r="CT48" s="18">
        <v>10568.8</v>
      </c>
      <c r="CU48" s="18">
        <v>8847.4</v>
      </c>
      <c r="CV48" s="19">
        <v>72935</v>
      </c>
      <c r="CW48" s="19">
        <v>86251</v>
      </c>
      <c r="CX48" s="18">
        <v>12362</v>
      </c>
      <c r="CY48" s="18">
        <v>83801</v>
      </c>
      <c r="CZ48" s="19">
        <v>203007</v>
      </c>
      <c r="DA48" s="19">
        <v>738911</v>
      </c>
      <c r="DB48" s="18">
        <v>-174216</v>
      </c>
      <c r="DC48" s="18">
        <v>-567</v>
      </c>
      <c r="DD48" s="19">
        <v>32375</v>
      </c>
      <c r="DE48" s="19">
        <v>31959</v>
      </c>
      <c r="DF48" s="18">
        <v>41797</v>
      </c>
      <c r="DG48" s="18">
        <v>38087</v>
      </c>
      <c r="DH48" s="19">
        <v>-4129</v>
      </c>
      <c r="DI48" s="19">
        <v>76957</v>
      </c>
      <c r="DJ48" s="18">
        <v>130941</v>
      </c>
      <c r="DK48" s="18">
        <v>209227</v>
      </c>
      <c r="DL48" s="19">
        <v>487349</v>
      </c>
      <c r="DM48" s="19">
        <v>541499</v>
      </c>
      <c r="DN48" s="18">
        <v>341274</v>
      </c>
      <c r="DO48" s="18">
        <v>497907</v>
      </c>
      <c r="DP48" s="19">
        <v>-49951</v>
      </c>
      <c r="DQ48" s="19">
        <v>194756</v>
      </c>
      <c r="DR48" s="18">
        <v>132096</v>
      </c>
      <c r="DS48" s="18">
        <v>92369</v>
      </c>
      <c r="DT48" s="19">
        <v>54861</v>
      </c>
      <c r="DU48" s="19">
        <v>81027</v>
      </c>
      <c r="DV48" s="18">
        <v>3603</v>
      </c>
      <c r="DW48" s="18">
        <v>6522</v>
      </c>
      <c r="DX48" s="19">
        <v>249609</v>
      </c>
      <c r="DY48" s="19">
        <v>295971</v>
      </c>
      <c r="DZ48" s="18">
        <v>198536</v>
      </c>
      <c r="EA48" s="18">
        <v>233778</v>
      </c>
      <c r="EB48" s="19">
        <v>45462</v>
      </c>
      <c r="EC48" s="19">
        <v>65934</v>
      </c>
      <c r="ED48" s="18">
        <v>23349</v>
      </c>
      <c r="EE48" s="18">
        <v>59673</v>
      </c>
      <c r="EF48" s="19">
        <v>150567</v>
      </c>
      <c r="EG48" s="19">
        <v>242759</v>
      </c>
      <c r="EH48" s="18">
        <v>86162</v>
      </c>
      <c r="EI48" s="18">
        <v>110096</v>
      </c>
      <c r="EJ48" s="19">
        <v>126243</v>
      </c>
      <c r="EK48" s="19">
        <v>114449</v>
      </c>
      <c r="EL48" s="18">
        <v>77499</v>
      </c>
      <c r="EM48" s="18">
        <v>110569</v>
      </c>
      <c r="EN48" s="19">
        <v>45518</v>
      </c>
      <c r="EO48" s="19">
        <v>39244</v>
      </c>
    </row>
    <row r="49" spans="1:145">
      <c r="A49" s="20" t="s">
        <v>55</v>
      </c>
      <c r="B49" s="21">
        <v>7102136.8000000007</v>
      </c>
      <c r="C49" s="21">
        <v>27261330.500000004</v>
      </c>
      <c r="D49" s="22">
        <v>1672651</v>
      </c>
      <c r="E49" s="22">
        <v>2239896</v>
      </c>
      <c r="F49" s="21">
        <v>264922</v>
      </c>
      <c r="G49" s="21">
        <v>375055</v>
      </c>
      <c r="H49" s="22">
        <v>1191822</v>
      </c>
      <c r="I49" s="22">
        <v>1340689</v>
      </c>
      <c r="J49" s="21">
        <v>2293442</v>
      </c>
      <c r="K49" s="21">
        <v>2733935</v>
      </c>
      <c r="L49" s="22">
        <v>589575</v>
      </c>
      <c r="M49" s="22">
        <v>696448</v>
      </c>
      <c r="N49" s="21">
        <v>3312</v>
      </c>
      <c r="O49" s="21">
        <v>22289</v>
      </c>
      <c r="P49" s="22">
        <v>1151937</v>
      </c>
      <c r="Q49" s="22">
        <v>3415839</v>
      </c>
      <c r="R49" s="21">
        <v>221218</v>
      </c>
      <c r="S49" s="21">
        <v>301693</v>
      </c>
      <c r="T49" s="22">
        <v>73808</v>
      </c>
      <c r="U49" s="22">
        <v>82207</v>
      </c>
      <c r="V49" s="21">
        <v>292120.10000000003</v>
      </c>
      <c r="W49" s="21">
        <v>360909.2</v>
      </c>
      <c r="X49" s="22">
        <v>625038.80000000005</v>
      </c>
      <c r="Y49" s="22">
        <v>664038.80000000005</v>
      </c>
      <c r="Z49" s="21"/>
      <c r="AA49" s="21"/>
      <c r="AB49" s="22">
        <v>43969</v>
      </c>
      <c r="AC49" s="22">
        <v>45405</v>
      </c>
      <c r="AD49" s="21">
        <v>131263</v>
      </c>
      <c r="AE49" s="21">
        <v>178858</v>
      </c>
      <c r="AF49" s="22">
        <v>77562</v>
      </c>
      <c r="AG49" s="22">
        <v>87340</v>
      </c>
      <c r="AH49" s="21">
        <v>208</v>
      </c>
      <c r="AI49" s="21">
        <v>2901</v>
      </c>
      <c r="AJ49" s="22">
        <v>148014</v>
      </c>
      <c r="AK49" s="22">
        <v>151908</v>
      </c>
      <c r="AL49" s="21">
        <v>-483</v>
      </c>
      <c r="AM49" s="21">
        <v>2426</v>
      </c>
      <c r="AN49" s="22">
        <v>240340</v>
      </c>
      <c r="AO49" s="22">
        <v>310150</v>
      </c>
      <c r="AP49" s="21">
        <v>30985</v>
      </c>
      <c r="AQ49" s="21">
        <v>51026</v>
      </c>
      <c r="AR49" s="22">
        <v>41115</v>
      </c>
      <c r="AS49" s="22">
        <v>76574</v>
      </c>
      <c r="AT49" s="21">
        <v>363125</v>
      </c>
      <c r="AU49" s="21">
        <v>470372</v>
      </c>
      <c r="AV49" s="22">
        <v>11648</v>
      </c>
      <c r="AW49" s="22">
        <v>18590</v>
      </c>
      <c r="AX49" s="21">
        <v>12028</v>
      </c>
      <c r="AY49" s="21">
        <v>26753</v>
      </c>
      <c r="AZ49" s="22">
        <v>99477</v>
      </c>
      <c r="BA49" s="22">
        <v>147989</v>
      </c>
      <c r="BB49" s="21">
        <v>11622</v>
      </c>
      <c r="BC49" s="21">
        <v>19574</v>
      </c>
      <c r="BD49" s="22">
        <v>-9354</v>
      </c>
      <c r="BE49" s="22">
        <v>-7724</v>
      </c>
      <c r="BF49" s="21">
        <v>5311</v>
      </c>
      <c r="BG49" s="21">
        <v>10062</v>
      </c>
      <c r="BH49" s="22">
        <v>32075</v>
      </c>
      <c r="BI49" s="22">
        <v>30559</v>
      </c>
      <c r="BJ49" s="21">
        <v>259866</v>
      </c>
      <c r="BK49" s="21">
        <v>370371</v>
      </c>
      <c r="BL49" s="22">
        <v>77581</v>
      </c>
      <c r="BM49" s="22">
        <v>117158</v>
      </c>
      <c r="BN49" s="21">
        <v>70402</v>
      </c>
      <c r="BO49" s="21">
        <v>91237</v>
      </c>
      <c r="BP49" s="22">
        <v>26022</v>
      </c>
      <c r="BQ49" s="22">
        <v>50985</v>
      </c>
      <c r="BR49" s="21">
        <v>3517</v>
      </c>
      <c r="BS49" s="21">
        <v>5188</v>
      </c>
      <c r="BT49" s="22">
        <v>12161</v>
      </c>
      <c r="BU49" s="22">
        <v>22318</v>
      </c>
      <c r="BV49" s="21">
        <v>6220.5</v>
      </c>
      <c r="BW49" s="21">
        <v>6220.5</v>
      </c>
      <c r="BX49" s="22">
        <v>2002213</v>
      </c>
      <c r="BY49" s="22">
        <v>2841520</v>
      </c>
      <c r="BZ49" s="21">
        <v>225445</v>
      </c>
      <c r="CA49" s="21">
        <v>513304</v>
      </c>
      <c r="CB49" s="22">
        <v>235490</v>
      </c>
      <c r="CC49" s="22">
        <v>302981</v>
      </c>
      <c r="CD49" s="21">
        <v>142613</v>
      </c>
      <c r="CE49" s="21">
        <v>210813</v>
      </c>
      <c r="CF49" s="22">
        <v>28799</v>
      </c>
      <c r="CG49" s="22">
        <v>38155</v>
      </c>
      <c r="CH49" s="21">
        <v>23193</v>
      </c>
      <c r="CI49" s="21">
        <v>45153</v>
      </c>
      <c r="CJ49" s="22">
        <v>19169</v>
      </c>
      <c r="CK49" s="22">
        <v>23942</v>
      </c>
      <c r="CL49" s="21">
        <v>26433</v>
      </c>
      <c r="CM49" s="21">
        <v>26323</v>
      </c>
      <c r="CN49" s="22">
        <v>-162014</v>
      </c>
      <c r="CO49" s="22">
        <v>-152199</v>
      </c>
      <c r="CP49" s="21">
        <v>759.4</v>
      </c>
      <c r="CQ49" s="21">
        <v>759.4</v>
      </c>
      <c r="CR49" s="22">
        <v>41760</v>
      </c>
      <c r="CS49" s="22">
        <v>57407</v>
      </c>
      <c r="CT49" s="21">
        <v>3887.7</v>
      </c>
      <c r="CU49" s="21">
        <v>8543</v>
      </c>
      <c r="CV49" s="22">
        <v>56328</v>
      </c>
      <c r="CW49" s="22">
        <v>72328</v>
      </c>
      <c r="CX49" s="21">
        <v>56677</v>
      </c>
      <c r="CY49" s="21">
        <v>107678</v>
      </c>
      <c r="CZ49" s="22">
        <v>580873</v>
      </c>
      <c r="DA49" s="22">
        <v>897274</v>
      </c>
      <c r="DB49" s="21">
        <v>47614</v>
      </c>
      <c r="DC49" s="21">
        <v>76762</v>
      </c>
      <c r="DD49" s="22">
        <v>30465</v>
      </c>
      <c r="DE49" s="22">
        <v>30917</v>
      </c>
      <c r="DF49" s="21">
        <v>5450</v>
      </c>
      <c r="DG49" s="21">
        <v>11652</v>
      </c>
      <c r="DH49" s="22">
        <v>26469</v>
      </c>
      <c r="DI49" s="22">
        <v>8378</v>
      </c>
      <c r="DJ49" s="21">
        <v>387191</v>
      </c>
      <c r="DK49" s="21">
        <v>545879</v>
      </c>
      <c r="DL49" s="22">
        <v>156825</v>
      </c>
      <c r="DM49" s="22">
        <v>228319</v>
      </c>
      <c r="DN49" s="21">
        <v>489301</v>
      </c>
      <c r="DO49" s="21">
        <v>573827</v>
      </c>
      <c r="DP49" s="22">
        <v>480268</v>
      </c>
      <c r="DQ49" s="22">
        <v>897569</v>
      </c>
      <c r="DR49" s="21">
        <v>18316</v>
      </c>
      <c r="DS49" s="21">
        <v>47215</v>
      </c>
      <c r="DT49" s="22">
        <v>22093</v>
      </c>
      <c r="DU49" s="22">
        <v>3050</v>
      </c>
      <c r="DV49" s="21">
        <v>9907</v>
      </c>
      <c r="DW49" s="21">
        <v>14252</v>
      </c>
      <c r="DX49" s="22">
        <v>95719</v>
      </c>
      <c r="DY49" s="22">
        <v>89191</v>
      </c>
      <c r="DZ49" s="21">
        <v>95542</v>
      </c>
      <c r="EA49" s="21">
        <v>69193</v>
      </c>
      <c r="EB49" s="22">
        <v>33589</v>
      </c>
      <c r="EC49" s="22">
        <v>76151</v>
      </c>
      <c r="ED49" s="21">
        <v>219622</v>
      </c>
      <c r="EE49" s="21">
        <v>241204</v>
      </c>
      <c r="EF49" s="22">
        <v>195889</v>
      </c>
      <c r="EG49" s="22">
        <v>262310</v>
      </c>
      <c r="EH49" s="21">
        <v>62764</v>
      </c>
      <c r="EI49" s="21">
        <v>79994</v>
      </c>
      <c r="EJ49" s="22">
        <v>13069</v>
      </c>
      <c r="EK49" s="22">
        <v>24220</v>
      </c>
      <c r="EL49" s="21">
        <v>31124</v>
      </c>
      <c r="EM49" s="21">
        <v>67411</v>
      </c>
      <c r="EN49" s="22">
        <v>15398</v>
      </c>
      <c r="EO49" s="22">
        <v>22136</v>
      </c>
    </row>
    <row r="50" spans="1:145" s="1" customFormat="1">
      <c r="A50" s="16" t="s">
        <v>56</v>
      </c>
      <c r="B50" s="23">
        <v>11827645.9</v>
      </c>
      <c r="C50" s="23">
        <v>39602982.399999999</v>
      </c>
      <c r="D50" s="24">
        <v>2848368</v>
      </c>
      <c r="E50" s="24">
        <v>3531978</v>
      </c>
      <c r="F50" s="23">
        <v>895</v>
      </c>
      <c r="G50" s="23">
        <v>201257</v>
      </c>
      <c r="H50" s="24">
        <v>1633779</v>
      </c>
      <c r="I50" s="24">
        <v>2146506</v>
      </c>
      <c r="J50" s="23">
        <v>2783675</v>
      </c>
      <c r="K50" s="23">
        <v>3863140</v>
      </c>
      <c r="L50" s="24">
        <v>1292708</v>
      </c>
      <c r="M50" s="24">
        <v>1508411</v>
      </c>
      <c r="N50" s="23">
        <v>39850</v>
      </c>
      <c r="O50" s="23">
        <v>39628</v>
      </c>
      <c r="P50" s="24">
        <v>3828680</v>
      </c>
      <c r="Q50" s="24">
        <v>5789344</v>
      </c>
      <c r="R50" s="23">
        <v>692112</v>
      </c>
      <c r="S50" s="23">
        <v>804155</v>
      </c>
      <c r="T50" s="24">
        <v>112105</v>
      </c>
      <c r="U50" s="24">
        <v>130147</v>
      </c>
      <c r="V50" s="23">
        <v>349256.10000000003</v>
      </c>
      <c r="W50" s="23">
        <v>414111.9</v>
      </c>
      <c r="X50" s="24">
        <v>1439573.4</v>
      </c>
      <c r="Y50" s="24">
        <v>1490107.2000000002</v>
      </c>
      <c r="Z50" s="23"/>
      <c r="AA50" s="23"/>
      <c r="AB50" s="24">
        <v>118699</v>
      </c>
      <c r="AC50" s="24">
        <v>120244</v>
      </c>
      <c r="AD50" s="23">
        <v>641556</v>
      </c>
      <c r="AE50" s="23">
        <v>679907</v>
      </c>
      <c r="AF50" s="24">
        <v>108196</v>
      </c>
      <c r="AG50" s="24">
        <v>139473</v>
      </c>
      <c r="AH50" s="23">
        <v>8042</v>
      </c>
      <c r="AI50" s="23">
        <v>8788</v>
      </c>
      <c r="AJ50" s="24">
        <v>-198695</v>
      </c>
      <c r="AK50" s="24">
        <v>157421</v>
      </c>
      <c r="AL50" s="23">
        <v>-4148</v>
      </c>
      <c r="AM50" s="23">
        <v>-3728</v>
      </c>
      <c r="AN50" s="24">
        <v>291851</v>
      </c>
      <c r="AO50" s="24">
        <v>435484</v>
      </c>
      <c r="AP50" s="23">
        <v>111978</v>
      </c>
      <c r="AQ50" s="23">
        <v>100463</v>
      </c>
      <c r="AR50" s="24">
        <v>65124</v>
      </c>
      <c r="AS50" s="24">
        <v>128740</v>
      </c>
      <c r="AT50" s="23">
        <v>348904</v>
      </c>
      <c r="AU50" s="23">
        <v>514243</v>
      </c>
      <c r="AV50" s="24">
        <v>4452</v>
      </c>
      <c r="AW50" s="24">
        <v>-1359</v>
      </c>
      <c r="AX50" s="23">
        <v>80494</v>
      </c>
      <c r="AY50" s="23">
        <v>67128</v>
      </c>
      <c r="AZ50" s="24">
        <v>-1903</v>
      </c>
      <c r="BA50" s="24">
        <v>51894</v>
      </c>
      <c r="BB50" s="23">
        <v>32216</v>
      </c>
      <c r="BC50" s="23">
        <v>38610</v>
      </c>
      <c r="BD50" s="24">
        <v>13208</v>
      </c>
      <c r="BE50" s="24">
        <v>13937</v>
      </c>
      <c r="BF50" s="23">
        <v>5047</v>
      </c>
      <c r="BG50" s="23">
        <v>12349</v>
      </c>
      <c r="BH50" s="24">
        <v>19237</v>
      </c>
      <c r="BI50" s="24">
        <v>24516</v>
      </c>
      <c r="BJ50" s="23">
        <v>351362</v>
      </c>
      <c r="BK50" s="23">
        <v>611160</v>
      </c>
      <c r="BL50" s="24">
        <v>156000</v>
      </c>
      <c r="BM50" s="24">
        <v>202286</v>
      </c>
      <c r="BN50" s="23">
        <v>68824</v>
      </c>
      <c r="BO50" s="23">
        <v>90385</v>
      </c>
      <c r="BP50" s="24">
        <v>26500</v>
      </c>
      <c r="BQ50" s="24">
        <v>67511</v>
      </c>
      <c r="BR50" s="23">
        <v>3051</v>
      </c>
      <c r="BS50" s="23">
        <v>4053</v>
      </c>
      <c r="BT50" s="24">
        <v>29312</v>
      </c>
      <c r="BU50" s="24">
        <v>23363</v>
      </c>
      <c r="BV50" s="23">
        <v>34355.300000000003</v>
      </c>
      <c r="BW50" s="23">
        <v>34355.300000000003</v>
      </c>
      <c r="BX50" s="24">
        <v>1618391</v>
      </c>
      <c r="BY50" s="24">
        <v>3218957</v>
      </c>
      <c r="BZ50" s="23">
        <v>685794</v>
      </c>
      <c r="CA50" s="23">
        <v>970078</v>
      </c>
      <c r="CB50" s="24">
        <v>428844</v>
      </c>
      <c r="CC50" s="24">
        <v>581961</v>
      </c>
      <c r="CD50" s="23">
        <v>309746</v>
      </c>
      <c r="CE50" s="23">
        <v>433157</v>
      </c>
      <c r="CF50" s="24">
        <v>76318</v>
      </c>
      <c r="CG50" s="24">
        <v>83032</v>
      </c>
      <c r="CH50" s="23">
        <v>66012</v>
      </c>
      <c r="CI50" s="23">
        <v>70221</v>
      </c>
      <c r="CJ50" s="24">
        <v>95648</v>
      </c>
      <c r="CK50" s="24">
        <v>96659</v>
      </c>
      <c r="CL50" s="23">
        <v>25081</v>
      </c>
      <c r="CM50" s="23">
        <v>33015</v>
      </c>
      <c r="CN50" s="24">
        <v>24346</v>
      </c>
      <c r="CO50" s="24">
        <v>22281</v>
      </c>
      <c r="CP50" s="23">
        <v>18840.999999999996</v>
      </c>
      <c r="CQ50" s="23">
        <v>18840.999999999996</v>
      </c>
      <c r="CR50" s="24">
        <v>70310</v>
      </c>
      <c r="CS50" s="24">
        <v>83406</v>
      </c>
      <c r="CT50" s="23">
        <v>14456.5</v>
      </c>
      <c r="CU50" s="23">
        <v>17390.400000000001</v>
      </c>
      <c r="CV50" s="24">
        <v>129263</v>
      </c>
      <c r="CW50" s="24">
        <v>158579</v>
      </c>
      <c r="CX50" s="23">
        <v>69039</v>
      </c>
      <c r="CY50" s="23">
        <v>191479</v>
      </c>
      <c r="CZ50" s="24">
        <v>783880</v>
      </c>
      <c r="DA50" s="24">
        <v>1636185</v>
      </c>
      <c r="DB50" s="23">
        <v>-126602</v>
      </c>
      <c r="DC50" s="23">
        <v>76195</v>
      </c>
      <c r="DD50" s="24">
        <v>62840</v>
      </c>
      <c r="DE50" s="24">
        <v>62876</v>
      </c>
      <c r="DF50" s="23">
        <v>47247</v>
      </c>
      <c r="DG50" s="23">
        <v>49739</v>
      </c>
      <c r="DH50" s="24">
        <v>22340</v>
      </c>
      <c r="DI50" s="24">
        <v>85335</v>
      </c>
      <c r="DJ50" s="23">
        <v>518132</v>
      </c>
      <c r="DK50" s="23">
        <v>755106</v>
      </c>
      <c r="DL50" s="24">
        <v>644174</v>
      </c>
      <c r="DM50" s="24">
        <v>769818</v>
      </c>
      <c r="DN50" s="23">
        <v>830575</v>
      </c>
      <c r="DO50" s="23">
        <v>1071734</v>
      </c>
      <c r="DP50" s="24">
        <v>430317</v>
      </c>
      <c r="DQ50" s="24">
        <v>1092325</v>
      </c>
      <c r="DR50" s="23">
        <v>150412</v>
      </c>
      <c r="DS50" s="23">
        <v>139584</v>
      </c>
      <c r="DT50" s="24">
        <v>76954</v>
      </c>
      <c r="DU50" s="24">
        <v>84077</v>
      </c>
      <c r="DV50" s="23">
        <v>13510</v>
      </c>
      <c r="DW50" s="23">
        <v>20774</v>
      </c>
      <c r="DX50" s="24">
        <v>345328</v>
      </c>
      <c r="DY50" s="24">
        <v>385162</v>
      </c>
      <c r="DZ50" s="23">
        <v>294078</v>
      </c>
      <c r="EA50" s="23">
        <v>302971</v>
      </c>
      <c r="EB50" s="24">
        <v>79051</v>
      </c>
      <c r="EC50" s="24">
        <v>142085</v>
      </c>
      <c r="ED50" s="23">
        <v>242971</v>
      </c>
      <c r="EE50" s="23">
        <v>300877</v>
      </c>
      <c r="EF50" s="24">
        <v>346456</v>
      </c>
      <c r="EG50" s="24">
        <v>505069</v>
      </c>
      <c r="EH50" s="23">
        <v>148926</v>
      </c>
      <c r="EI50" s="23">
        <v>190090</v>
      </c>
      <c r="EJ50" s="24">
        <v>139312</v>
      </c>
      <c r="EK50" s="24">
        <v>138669</v>
      </c>
      <c r="EL50" s="23">
        <v>108623</v>
      </c>
      <c r="EM50" s="23">
        <v>177980</v>
      </c>
      <c r="EN50" s="24">
        <v>60916</v>
      </c>
      <c r="EO50" s="24">
        <v>61380</v>
      </c>
    </row>
    <row r="51" spans="1:145">
      <c r="A51" s="20" t="s">
        <v>57</v>
      </c>
      <c r="B51" s="21">
        <v>2860216.7</v>
      </c>
      <c r="C51" s="21">
        <v>-2427934.6</v>
      </c>
      <c r="D51" s="22">
        <v>1490622</v>
      </c>
      <c r="E51" s="22">
        <v>1500753</v>
      </c>
      <c r="F51" s="21">
        <v>-606488</v>
      </c>
      <c r="G51" s="21">
        <v>-618238</v>
      </c>
      <c r="H51" s="22">
        <v>-1442463</v>
      </c>
      <c r="I51" s="22">
        <v>-1442267</v>
      </c>
      <c r="J51" s="21">
        <v>-995156</v>
      </c>
      <c r="K51" s="21">
        <v>-1031528</v>
      </c>
      <c r="L51" s="22">
        <v>-196655</v>
      </c>
      <c r="M51" s="22">
        <v>-166490</v>
      </c>
      <c r="N51" s="21">
        <v>4169</v>
      </c>
      <c r="O51" s="21">
        <v>178071</v>
      </c>
      <c r="P51" s="22">
        <v>-70214</v>
      </c>
      <c r="Q51" s="22">
        <v>1185517</v>
      </c>
      <c r="R51" s="21">
        <v>-272388</v>
      </c>
      <c r="S51" s="21">
        <v>-298192</v>
      </c>
      <c r="T51" s="22">
        <v>-64669</v>
      </c>
      <c r="U51" s="22">
        <v>-64577</v>
      </c>
      <c r="V51" s="21">
        <v>-139926.29999999999</v>
      </c>
      <c r="W51" s="21">
        <v>-88534.700000000012</v>
      </c>
      <c r="X51" s="22">
        <v>-490041.30000000005</v>
      </c>
      <c r="Y51" s="22">
        <v>-460215.1</v>
      </c>
      <c r="Z51" s="21"/>
      <c r="AA51" s="21"/>
      <c r="AB51" s="22">
        <v>-43298</v>
      </c>
      <c r="AC51" s="22">
        <v>-43298</v>
      </c>
      <c r="AD51" s="21">
        <v>-171920</v>
      </c>
      <c r="AE51" s="21">
        <v>-172042</v>
      </c>
      <c r="AF51" s="22">
        <v>54870</v>
      </c>
      <c r="AG51" s="22">
        <v>57723</v>
      </c>
      <c r="AH51" s="21">
        <v>-6874</v>
      </c>
      <c r="AI51" s="21">
        <v>-7149</v>
      </c>
      <c r="AJ51" s="22">
        <v>-188923</v>
      </c>
      <c r="AK51" s="22">
        <v>-193744</v>
      </c>
      <c r="AL51" s="21">
        <v>-8271</v>
      </c>
      <c r="AM51" s="21">
        <v>-8271</v>
      </c>
      <c r="AN51" s="22">
        <v>-28733</v>
      </c>
      <c r="AO51" s="22">
        <v>-42221</v>
      </c>
      <c r="AP51" s="21">
        <v>9128</v>
      </c>
      <c r="AQ51" s="21">
        <v>-6332</v>
      </c>
      <c r="AR51" s="22">
        <v>23974</v>
      </c>
      <c r="AS51" s="22">
        <v>22209</v>
      </c>
      <c r="AT51" s="21">
        <v>-255513</v>
      </c>
      <c r="AU51" s="21">
        <v>-259904</v>
      </c>
      <c r="AV51" s="22">
        <v>2861</v>
      </c>
      <c r="AW51" s="22">
        <v>2276</v>
      </c>
      <c r="AX51" s="21">
        <v>-22609</v>
      </c>
      <c r="AY51" s="21">
        <v>-4556</v>
      </c>
      <c r="AZ51" s="22">
        <v>-147529</v>
      </c>
      <c r="BA51" s="22">
        <v>-162155</v>
      </c>
      <c r="BB51" s="21">
        <v>-40868</v>
      </c>
      <c r="BC51" s="21">
        <v>-39102</v>
      </c>
      <c r="BD51" s="22">
        <v>-1078</v>
      </c>
      <c r="BE51" s="22">
        <v>-1078</v>
      </c>
      <c r="BF51" s="21">
        <v>2238</v>
      </c>
      <c r="BG51" s="21">
        <v>681</v>
      </c>
      <c r="BH51" s="22">
        <v>-40916</v>
      </c>
      <c r="BI51" s="22">
        <v>-40513</v>
      </c>
      <c r="BJ51" s="21">
        <v>-511080</v>
      </c>
      <c r="BK51" s="21">
        <v>-536851</v>
      </c>
      <c r="BL51" s="22">
        <v>-43565</v>
      </c>
      <c r="BM51" s="22">
        <v>-91839</v>
      </c>
      <c r="BN51" s="21">
        <v>-26801</v>
      </c>
      <c r="BO51" s="21">
        <v>-30495</v>
      </c>
      <c r="BP51" s="22">
        <v>30098</v>
      </c>
      <c r="BQ51" s="22">
        <v>18377</v>
      </c>
      <c r="BR51" s="21">
        <v>-8376</v>
      </c>
      <c r="BS51" s="21">
        <v>-7026</v>
      </c>
      <c r="BT51" s="22">
        <v>-20705</v>
      </c>
      <c r="BU51" s="22">
        <v>-20014</v>
      </c>
      <c r="BV51" s="21">
        <v>-5548.4</v>
      </c>
      <c r="BW51" s="21">
        <v>-5548.4</v>
      </c>
      <c r="BX51" s="22">
        <v>8368</v>
      </c>
      <c r="BY51" s="22">
        <v>-3381</v>
      </c>
      <c r="BZ51" s="21">
        <v>-31511</v>
      </c>
      <c r="CA51" s="21">
        <v>18380</v>
      </c>
      <c r="CB51" s="22">
        <v>-267006</v>
      </c>
      <c r="CC51" s="22">
        <v>-268465</v>
      </c>
      <c r="CD51" s="21">
        <v>-309829</v>
      </c>
      <c r="CE51" s="21">
        <v>-288497</v>
      </c>
      <c r="CF51" s="22">
        <v>-63638</v>
      </c>
      <c r="CG51" s="22">
        <v>-63638</v>
      </c>
      <c r="CH51" s="21">
        <v>11810</v>
      </c>
      <c r="CI51" s="21">
        <v>11810</v>
      </c>
      <c r="CJ51" s="22">
        <v>-22132</v>
      </c>
      <c r="CK51" s="22">
        <v>-22132</v>
      </c>
      <c r="CL51" s="21">
        <v>-21311</v>
      </c>
      <c r="CM51" s="21">
        <v>-19508</v>
      </c>
      <c r="CN51" s="22">
        <v>22997</v>
      </c>
      <c r="CO51" s="22">
        <v>39635</v>
      </c>
      <c r="CP51" s="21">
        <v>-1778.6999999999998</v>
      </c>
      <c r="CQ51" s="21">
        <v>-1778.6999999999998</v>
      </c>
      <c r="CR51" s="22">
        <v>29621</v>
      </c>
      <c r="CS51" s="22">
        <v>29628</v>
      </c>
      <c r="CT51" s="21">
        <v>19251.400000000001</v>
      </c>
      <c r="CU51" s="21">
        <v>23053.1</v>
      </c>
      <c r="CV51" s="22">
        <v>17233</v>
      </c>
      <c r="CW51" s="22">
        <v>14881</v>
      </c>
      <c r="CX51" s="21">
        <v>-20190</v>
      </c>
      <c r="CY51" s="21">
        <v>-20525</v>
      </c>
      <c r="CZ51" s="22">
        <v>-461554</v>
      </c>
      <c r="DA51" s="22">
        <v>-576432</v>
      </c>
      <c r="DB51" s="21">
        <v>5638</v>
      </c>
      <c r="DC51" s="21">
        <v>38550</v>
      </c>
      <c r="DD51" s="22">
        <v>2440</v>
      </c>
      <c r="DE51" s="22">
        <v>2441</v>
      </c>
      <c r="DF51" s="21">
        <v>-3817</v>
      </c>
      <c r="DG51" s="21">
        <v>-2454</v>
      </c>
      <c r="DH51" s="22">
        <v>-29367</v>
      </c>
      <c r="DI51" s="22">
        <v>-34412</v>
      </c>
      <c r="DJ51" s="21">
        <v>-335496</v>
      </c>
      <c r="DK51" s="21">
        <v>-336231</v>
      </c>
      <c r="DL51" s="22">
        <v>-215156</v>
      </c>
      <c r="DM51" s="22">
        <v>-193859</v>
      </c>
      <c r="DN51" s="21">
        <v>-419464</v>
      </c>
      <c r="DO51" s="21">
        <v>-421246</v>
      </c>
      <c r="DP51" s="22">
        <v>-252363</v>
      </c>
      <c r="DQ51" s="22">
        <v>-220040</v>
      </c>
      <c r="DR51" s="21">
        <v>-32856</v>
      </c>
      <c r="DS51" s="21">
        <v>-25798</v>
      </c>
      <c r="DT51" s="22">
        <v>-42056</v>
      </c>
      <c r="DU51" s="22">
        <v>-42100</v>
      </c>
      <c r="DV51" s="21">
        <v>-14926</v>
      </c>
      <c r="DW51" s="21">
        <v>-14403</v>
      </c>
      <c r="DX51" s="22">
        <v>-274585</v>
      </c>
      <c r="DY51" s="22">
        <v>-278400</v>
      </c>
      <c r="DZ51" s="21">
        <v>-207053</v>
      </c>
      <c r="EA51" s="21">
        <v>-193611</v>
      </c>
      <c r="EB51" s="22">
        <v>-112591</v>
      </c>
      <c r="EC51" s="22">
        <v>-109077</v>
      </c>
      <c r="ED51" s="21">
        <v>2488</v>
      </c>
      <c r="EE51" s="21">
        <v>13745</v>
      </c>
      <c r="EF51" s="22">
        <v>-319893</v>
      </c>
      <c r="EG51" s="22">
        <v>-281428</v>
      </c>
      <c r="EH51" s="21">
        <v>-71491</v>
      </c>
      <c r="EI51" s="21">
        <v>-82022</v>
      </c>
      <c r="EJ51" s="22">
        <v>-77022</v>
      </c>
      <c r="EK51" s="22">
        <v>-76042</v>
      </c>
      <c r="EL51" s="21">
        <v>-130973</v>
      </c>
      <c r="EM51" s="21">
        <v>-137145</v>
      </c>
      <c r="EN51" s="22">
        <v>-12799</v>
      </c>
      <c r="EO51" s="22">
        <v>-28598</v>
      </c>
    </row>
    <row r="52" spans="1:145" s="1" customFormat="1">
      <c r="A52" s="16" t="s">
        <v>58</v>
      </c>
      <c r="B52" s="23">
        <v>14687862.6</v>
      </c>
      <c r="C52" s="23">
        <v>37175047.800000004</v>
      </c>
      <c r="D52" s="24">
        <v>4338990</v>
      </c>
      <c r="E52" s="24">
        <v>5032731</v>
      </c>
      <c r="F52" s="23">
        <v>-605593</v>
      </c>
      <c r="G52" s="23">
        <v>-416981</v>
      </c>
      <c r="H52" s="24">
        <v>191316</v>
      </c>
      <c r="I52" s="24">
        <v>704239</v>
      </c>
      <c r="J52" s="23">
        <v>1788519</v>
      </c>
      <c r="K52" s="23">
        <v>2831612</v>
      </c>
      <c r="L52" s="24">
        <v>1096053</v>
      </c>
      <c r="M52" s="24">
        <v>1341921</v>
      </c>
      <c r="N52" s="23">
        <v>44019</v>
      </c>
      <c r="O52" s="23">
        <v>217699</v>
      </c>
      <c r="P52" s="24">
        <v>3758466</v>
      </c>
      <c r="Q52" s="24">
        <v>6974861</v>
      </c>
      <c r="R52" s="23">
        <v>419724</v>
      </c>
      <c r="S52" s="23">
        <v>505963</v>
      </c>
      <c r="T52" s="24">
        <v>47436</v>
      </c>
      <c r="U52" s="24">
        <v>65570</v>
      </c>
      <c r="V52" s="23">
        <v>209329.80000000002</v>
      </c>
      <c r="W52" s="23">
        <v>325577.20000000007</v>
      </c>
      <c r="X52" s="24">
        <v>949532.10000000009</v>
      </c>
      <c r="Y52" s="24">
        <v>1029892.1000000002</v>
      </c>
      <c r="Z52" s="23"/>
      <c r="AA52" s="23"/>
      <c r="AB52" s="24">
        <v>75401</v>
      </c>
      <c r="AC52" s="24">
        <v>76946</v>
      </c>
      <c r="AD52" s="23">
        <v>469636</v>
      </c>
      <c r="AE52" s="23">
        <v>507865</v>
      </c>
      <c r="AF52" s="24">
        <v>163066</v>
      </c>
      <c r="AG52" s="24">
        <v>197196</v>
      </c>
      <c r="AH52" s="23">
        <v>1168</v>
      </c>
      <c r="AI52" s="23">
        <v>1639</v>
      </c>
      <c r="AJ52" s="24">
        <v>-387618</v>
      </c>
      <c r="AK52" s="24">
        <v>-36323</v>
      </c>
      <c r="AL52" s="23">
        <v>-12419</v>
      </c>
      <c r="AM52" s="23">
        <v>-11999</v>
      </c>
      <c r="AN52" s="24">
        <v>263118</v>
      </c>
      <c r="AO52" s="24">
        <v>393263</v>
      </c>
      <c r="AP52" s="23">
        <v>121106</v>
      </c>
      <c r="AQ52" s="23">
        <v>94131</v>
      </c>
      <c r="AR52" s="24">
        <v>89098</v>
      </c>
      <c r="AS52" s="24">
        <v>150949</v>
      </c>
      <c r="AT52" s="23">
        <v>93391</v>
      </c>
      <c r="AU52" s="23">
        <v>254339</v>
      </c>
      <c r="AV52" s="24">
        <v>7313</v>
      </c>
      <c r="AW52" s="24">
        <v>917</v>
      </c>
      <c r="AX52" s="23">
        <v>57885</v>
      </c>
      <c r="AY52" s="23">
        <v>62572</v>
      </c>
      <c r="AZ52" s="24">
        <v>-149432</v>
      </c>
      <c r="BA52" s="24">
        <v>-110261</v>
      </c>
      <c r="BB52" s="23">
        <v>-8652</v>
      </c>
      <c r="BC52" s="23">
        <v>-492</v>
      </c>
      <c r="BD52" s="24">
        <v>12130</v>
      </c>
      <c r="BE52" s="24">
        <v>12859</v>
      </c>
      <c r="BF52" s="23">
        <v>7285</v>
      </c>
      <c r="BG52" s="23">
        <v>13030</v>
      </c>
      <c r="BH52" s="24">
        <v>-21679</v>
      </c>
      <c r="BI52" s="24">
        <v>-15997</v>
      </c>
      <c r="BJ52" s="23">
        <v>-159718</v>
      </c>
      <c r="BK52" s="23">
        <v>74309</v>
      </c>
      <c r="BL52" s="24">
        <v>112435</v>
      </c>
      <c r="BM52" s="24">
        <v>110447</v>
      </c>
      <c r="BN52" s="23">
        <v>42023</v>
      </c>
      <c r="BO52" s="23">
        <v>59890</v>
      </c>
      <c r="BP52" s="24">
        <v>56598</v>
      </c>
      <c r="BQ52" s="24">
        <v>85888</v>
      </c>
      <c r="BR52" s="23">
        <v>-5325</v>
      </c>
      <c r="BS52" s="23">
        <v>-2973</v>
      </c>
      <c r="BT52" s="24">
        <v>8607</v>
      </c>
      <c r="BU52" s="24">
        <v>3349</v>
      </c>
      <c r="BV52" s="23">
        <v>28806.900000000005</v>
      </c>
      <c r="BW52" s="23">
        <v>28806.900000000005</v>
      </c>
      <c r="BX52" s="24">
        <v>1626759</v>
      </c>
      <c r="BY52" s="24">
        <v>3215576</v>
      </c>
      <c r="BZ52" s="23">
        <v>654283</v>
      </c>
      <c r="CA52" s="23">
        <v>988458</v>
      </c>
      <c r="CB52" s="24">
        <v>161838</v>
      </c>
      <c r="CC52" s="24">
        <v>313496</v>
      </c>
      <c r="CD52" s="23">
        <v>-83</v>
      </c>
      <c r="CE52" s="23">
        <v>144660</v>
      </c>
      <c r="CF52" s="24">
        <v>12680</v>
      </c>
      <c r="CG52" s="24">
        <v>19394</v>
      </c>
      <c r="CH52" s="23">
        <v>77822</v>
      </c>
      <c r="CI52" s="23">
        <v>82031</v>
      </c>
      <c r="CJ52" s="24">
        <v>73516</v>
      </c>
      <c r="CK52" s="24">
        <v>74527</v>
      </c>
      <c r="CL52" s="23">
        <v>3770</v>
      </c>
      <c r="CM52" s="23">
        <v>13507</v>
      </c>
      <c r="CN52" s="24">
        <v>47343</v>
      </c>
      <c r="CO52" s="24">
        <v>61916</v>
      </c>
      <c r="CP52" s="23">
        <v>17062.299999999992</v>
      </c>
      <c r="CQ52" s="23">
        <v>17062.299999999992</v>
      </c>
      <c r="CR52" s="24">
        <v>99931</v>
      </c>
      <c r="CS52" s="24">
        <v>113034</v>
      </c>
      <c r="CT52" s="23">
        <v>33707.9</v>
      </c>
      <c r="CU52" s="23">
        <v>40443.5</v>
      </c>
      <c r="CV52" s="24">
        <v>146496</v>
      </c>
      <c r="CW52" s="24">
        <v>173460</v>
      </c>
      <c r="CX52" s="23">
        <v>48849</v>
      </c>
      <c r="CY52" s="23">
        <v>170954</v>
      </c>
      <c r="CZ52" s="24">
        <v>322326</v>
      </c>
      <c r="DA52" s="24">
        <v>1059753</v>
      </c>
      <c r="DB52" s="23">
        <v>-120964</v>
      </c>
      <c r="DC52" s="23">
        <v>114745</v>
      </c>
      <c r="DD52" s="24">
        <v>65280</v>
      </c>
      <c r="DE52" s="24">
        <v>65317</v>
      </c>
      <c r="DF52" s="23">
        <v>43430</v>
      </c>
      <c r="DG52" s="23">
        <v>47285</v>
      </c>
      <c r="DH52" s="24">
        <v>-7027</v>
      </c>
      <c r="DI52" s="24">
        <v>50923</v>
      </c>
      <c r="DJ52" s="23">
        <v>182636</v>
      </c>
      <c r="DK52" s="23">
        <v>418875</v>
      </c>
      <c r="DL52" s="24">
        <v>429018</v>
      </c>
      <c r="DM52" s="24">
        <v>575959</v>
      </c>
      <c r="DN52" s="23">
        <v>411111</v>
      </c>
      <c r="DO52" s="23">
        <v>650488</v>
      </c>
      <c r="DP52" s="24">
        <v>177954</v>
      </c>
      <c r="DQ52" s="24">
        <v>872285</v>
      </c>
      <c r="DR52" s="23">
        <v>117556</v>
      </c>
      <c r="DS52" s="23">
        <v>113786</v>
      </c>
      <c r="DT52" s="24">
        <v>34898</v>
      </c>
      <c r="DU52" s="24">
        <v>41977</v>
      </c>
      <c r="DV52" s="23">
        <v>-1416</v>
      </c>
      <c r="DW52" s="23">
        <v>6371</v>
      </c>
      <c r="DX52" s="24">
        <v>70743</v>
      </c>
      <c r="DY52" s="24">
        <v>106762</v>
      </c>
      <c r="DZ52" s="23">
        <v>87025</v>
      </c>
      <c r="EA52" s="23">
        <v>109360</v>
      </c>
      <c r="EB52" s="24">
        <v>-33540</v>
      </c>
      <c r="EC52" s="24">
        <v>33008</v>
      </c>
      <c r="ED52" s="23">
        <v>245459</v>
      </c>
      <c r="EE52" s="23">
        <v>314622</v>
      </c>
      <c r="EF52" s="24">
        <v>26563</v>
      </c>
      <c r="EG52" s="24">
        <v>223641</v>
      </c>
      <c r="EH52" s="23">
        <v>77435</v>
      </c>
      <c r="EI52" s="23">
        <v>108068</v>
      </c>
      <c r="EJ52" s="24">
        <v>62290</v>
      </c>
      <c r="EK52" s="24">
        <v>62627</v>
      </c>
      <c r="EL52" s="23">
        <v>-22350</v>
      </c>
      <c r="EM52" s="23">
        <v>40835</v>
      </c>
      <c r="EN52" s="24">
        <v>48117</v>
      </c>
      <c r="EO52" s="24">
        <v>32782</v>
      </c>
    </row>
    <row r="53" spans="1:145">
      <c r="A53" s="17" t="s">
        <v>59</v>
      </c>
      <c r="B53" s="18">
        <v>-13557496.600000001</v>
      </c>
      <c r="C53" s="18">
        <v>-31853306.299999997</v>
      </c>
      <c r="D53" s="19">
        <v>-3408072</v>
      </c>
      <c r="E53" s="19">
        <v>-3887030</v>
      </c>
      <c r="F53" s="18">
        <v>-1068854</v>
      </c>
      <c r="G53" s="18">
        <v>-2032573</v>
      </c>
      <c r="H53" s="19">
        <v>-2229003</v>
      </c>
      <c r="I53" s="19">
        <v>-2772686</v>
      </c>
      <c r="J53" s="18">
        <v>-5563358</v>
      </c>
      <c r="K53" s="18">
        <v>-6133458</v>
      </c>
      <c r="L53" s="19">
        <v>-1222029</v>
      </c>
      <c r="M53" s="19">
        <v>-1401609</v>
      </c>
      <c r="N53" s="18">
        <v>9619</v>
      </c>
      <c r="O53" s="18">
        <v>6923</v>
      </c>
      <c r="P53" s="19">
        <v>-1397845</v>
      </c>
      <c r="Q53" s="19">
        <v>-4368870</v>
      </c>
      <c r="R53" s="18">
        <v>-514330</v>
      </c>
      <c r="S53" s="18">
        <v>-787419</v>
      </c>
      <c r="T53" s="19">
        <v>-134126</v>
      </c>
      <c r="U53" s="19">
        <v>-147248</v>
      </c>
      <c r="V53" s="18">
        <v>-156422.20000000001</v>
      </c>
      <c r="W53" s="18">
        <v>-219714.30000000002</v>
      </c>
      <c r="X53" s="19">
        <v>-565582.69999999995</v>
      </c>
      <c r="Y53" s="19">
        <v>-565582.69999999995</v>
      </c>
      <c r="Z53" s="18"/>
      <c r="AA53" s="18"/>
      <c r="AB53" s="19">
        <v>14243</v>
      </c>
      <c r="AC53" s="19">
        <v>14243</v>
      </c>
      <c r="AD53" s="18">
        <v>-372921</v>
      </c>
      <c r="AE53" s="18">
        <v>-368525</v>
      </c>
      <c r="AF53" s="19">
        <v>-114199</v>
      </c>
      <c r="AG53" s="19">
        <v>-86498</v>
      </c>
      <c r="AH53" s="18">
        <v>390</v>
      </c>
      <c r="AI53" s="18">
        <v>-80</v>
      </c>
      <c r="AJ53" s="19">
        <v>189559</v>
      </c>
      <c r="AK53" s="19">
        <v>-119801</v>
      </c>
      <c r="AL53" s="18">
        <v>-30949</v>
      </c>
      <c r="AM53" s="18">
        <v>-33318</v>
      </c>
      <c r="AN53" s="19">
        <v>-231263</v>
      </c>
      <c r="AO53" s="19">
        <v>-289114</v>
      </c>
      <c r="AP53" s="18">
        <v>-13372</v>
      </c>
      <c r="AQ53" s="18">
        <v>-131524</v>
      </c>
      <c r="AR53" s="19">
        <v>-205406</v>
      </c>
      <c r="AS53" s="19">
        <v>-204430</v>
      </c>
      <c r="AT53" s="18">
        <v>-938054</v>
      </c>
      <c r="AU53" s="18">
        <v>-954570</v>
      </c>
      <c r="AV53" s="19">
        <v>-37952</v>
      </c>
      <c r="AW53" s="19">
        <v>-72437</v>
      </c>
      <c r="AX53" s="18">
        <v>-29178</v>
      </c>
      <c r="AY53" s="18">
        <v>-30451</v>
      </c>
      <c r="AZ53" s="19">
        <v>-107798</v>
      </c>
      <c r="BA53" s="19">
        <v>-154107</v>
      </c>
      <c r="BB53" s="18">
        <v>-48887</v>
      </c>
      <c r="BC53" s="18">
        <v>-48887</v>
      </c>
      <c r="BD53" s="19">
        <v>10456</v>
      </c>
      <c r="BE53" s="19">
        <v>7738</v>
      </c>
      <c r="BF53" s="18">
        <v>3824</v>
      </c>
      <c r="BG53" s="18">
        <v>-5204</v>
      </c>
      <c r="BH53" s="19">
        <v>-55908</v>
      </c>
      <c r="BI53" s="19">
        <v>-71085</v>
      </c>
      <c r="BJ53" s="18">
        <v>-723870</v>
      </c>
      <c r="BK53" s="18">
        <v>-759679</v>
      </c>
      <c r="BL53" s="19">
        <v>-121610</v>
      </c>
      <c r="BM53" s="19">
        <v>-135560</v>
      </c>
      <c r="BN53" s="18">
        <v>-215097</v>
      </c>
      <c r="BO53" s="18">
        <v>-236187</v>
      </c>
      <c r="BP53" s="19">
        <v>61669</v>
      </c>
      <c r="BQ53" s="19">
        <v>-28780</v>
      </c>
      <c r="BR53" s="18">
        <v>-9958</v>
      </c>
      <c r="BS53" s="18">
        <v>-9958</v>
      </c>
      <c r="BT53" s="19">
        <v>-25919</v>
      </c>
      <c r="BU53" s="19">
        <v>-42503</v>
      </c>
      <c r="BV53" s="18">
        <v>-15256</v>
      </c>
      <c r="BW53" s="18">
        <v>-15256</v>
      </c>
      <c r="BX53" s="19">
        <v>-1386608</v>
      </c>
      <c r="BY53" s="19">
        <v>-4032471</v>
      </c>
      <c r="BZ53" s="18">
        <v>-601904</v>
      </c>
      <c r="CA53" s="18">
        <v>-810651</v>
      </c>
      <c r="CB53" s="19">
        <v>-253714</v>
      </c>
      <c r="CC53" s="19">
        <v>-316521</v>
      </c>
      <c r="CD53" s="18">
        <v>-180189</v>
      </c>
      <c r="CE53" s="18">
        <v>-293877</v>
      </c>
      <c r="CF53" s="19">
        <v>-117290</v>
      </c>
      <c r="CG53" s="19">
        <v>-119889</v>
      </c>
      <c r="CH53" s="18">
        <v>-41983</v>
      </c>
      <c r="CI53" s="18">
        <v>-43393</v>
      </c>
      <c r="CJ53" s="19">
        <v>-75122</v>
      </c>
      <c r="CK53" s="19">
        <v>-140828</v>
      </c>
      <c r="CL53" s="18">
        <v>-30092</v>
      </c>
      <c r="CM53" s="18">
        <v>-52292</v>
      </c>
      <c r="CN53" s="19">
        <v>139960</v>
      </c>
      <c r="CO53" s="19">
        <v>112573</v>
      </c>
      <c r="CP53" s="18">
        <v>-14.099999999999909</v>
      </c>
      <c r="CQ53" s="18">
        <v>-14.099999999999909</v>
      </c>
      <c r="CR53" s="19">
        <v>-22750</v>
      </c>
      <c r="CS53" s="19">
        <v>-34149</v>
      </c>
      <c r="CT53" s="18">
        <v>-2079.6</v>
      </c>
      <c r="CU53" s="18">
        <v>-12910.9</v>
      </c>
      <c r="CV53" s="19">
        <v>-164450</v>
      </c>
      <c r="CW53" s="19">
        <v>-175002</v>
      </c>
      <c r="CX53" s="18">
        <v>-25974</v>
      </c>
      <c r="CY53" s="18">
        <v>-125801</v>
      </c>
      <c r="CZ53" s="19">
        <v>-429907</v>
      </c>
      <c r="DA53" s="19">
        <v>-761506</v>
      </c>
      <c r="DB53" s="18">
        <v>-87888</v>
      </c>
      <c r="DC53" s="18">
        <v>-82457</v>
      </c>
      <c r="DD53" s="19">
        <v>0</v>
      </c>
      <c r="DE53" s="19">
        <v>0</v>
      </c>
      <c r="DF53" s="18">
        <v>-27833</v>
      </c>
      <c r="DG53" s="18">
        <v>-40273</v>
      </c>
      <c r="DH53" s="19">
        <v>-29514</v>
      </c>
      <c r="DI53" s="19">
        <v>12109</v>
      </c>
      <c r="DJ53" s="18">
        <v>-176829</v>
      </c>
      <c r="DK53" s="18">
        <v>-269693</v>
      </c>
      <c r="DL53" s="19">
        <v>-704775</v>
      </c>
      <c r="DM53" s="19">
        <v>-988451</v>
      </c>
      <c r="DN53" s="18">
        <v>-264060</v>
      </c>
      <c r="DO53" s="18">
        <v>-396038</v>
      </c>
      <c r="DP53" s="19">
        <v>-1777758</v>
      </c>
      <c r="DQ53" s="19">
        <v>-2535752</v>
      </c>
      <c r="DR53" s="18">
        <v>-129569</v>
      </c>
      <c r="DS53" s="18">
        <v>-219582</v>
      </c>
      <c r="DT53" s="19">
        <v>-120105</v>
      </c>
      <c r="DU53" s="19">
        <v>-56406</v>
      </c>
      <c r="DV53" s="18">
        <v>-3685</v>
      </c>
      <c r="DW53" s="18">
        <v>-39586</v>
      </c>
      <c r="DX53" s="19">
        <v>-630159</v>
      </c>
      <c r="DY53" s="19">
        <v>-610641</v>
      </c>
      <c r="DZ53" s="18">
        <v>-100748</v>
      </c>
      <c r="EA53" s="18">
        <v>-23558</v>
      </c>
      <c r="EB53" s="19">
        <v>-32194</v>
      </c>
      <c r="EC53" s="19">
        <v>-122437</v>
      </c>
      <c r="ED53" s="18">
        <v>-614425</v>
      </c>
      <c r="EE53" s="18">
        <v>-636437</v>
      </c>
      <c r="EF53" s="19">
        <v>-254695</v>
      </c>
      <c r="EG53" s="19">
        <v>-514264</v>
      </c>
      <c r="EH53" s="18">
        <v>-20518</v>
      </c>
      <c r="EI53" s="18">
        <v>-32883</v>
      </c>
      <c r="EJ53" s="19">
        <v>-106828</v>
      </c>
      <c r="EK53" s="19">
        <v>-102063</v>
      </c>
      <c r="EL53" s="18">
        <v>-192110</v>
      </c>
      <c r="EM53" s="18">
        <v>-258432</v>
      </c>
      <c r="EN53" s="19">
        <v>-42578</v>
      </c>
      <c r="EO53" s="19">
        <v>-48978</v>
      </c>
    </row>
    <row r="54" spans="1:145">
      <c r="A54" s="20" t="s">
        <v>60</v>
      </c>
      <c r="B54" s="21">
        <v>1690255.2</v>
      </c>
      <c r="C54" s="21">
        <v>2370911.4000000027</v>
      </c>
      <c r="D54" s="22">
        <v>-957902</v>
      </c>
      <c r="E54" s="22">
        <v>-1162039</v>
      </c>
      <c r="F54" s="21">
        <v>1742210</v>
      </c>
      <c r="G54" s="21">
        <v>2508093</v>
      </c>
      <c r="H54" s="22">
        <v>2040508</v>
      </c>
      <c r="I54" s="22">
        <v>2071268</v>
      </c>
      <c r="J54" s="21">
        <v>2424956</v>
      </c>
      <c r="K54" s="21">
        <v>1950168</v>
      </c>
      <c r="L54" s="22">
        <v>255373</v>
      </c>
      <c r="M54" s="22">
        <v>193370</v>
      </c>
      <c r="N54" s="21">
        <v>-8591</v>
      </c>
      <c r="O54" s="21">
        <v>-181382</v>
      </c>
      <c r="P54" s="22">
        <v>-816229</v>
      </c>
      <c r="Q54" s="22">
        <v>2179680</v>
      </c>
      <c r="R54" s="21">
        <v>-168944</v>
      </c>
      <c r="S54" s="21">
        <v>17907</v>
      </c>
      <c r="T54" s="22">
        <v>-5861</v>
      </c>
      <c r="U54" s="22">
        <v>-10873</v>
      </c>
      <c r="V54" s="21">
        <v>-84425.1</v>
      </c>
      <c r="W54" s="21">
        <v>-121044.99999999999</v>
      </c>
      <c r="X54" s="22">
        <v>-61823.89999999998</v>
      </c>
      <c r="Y54" s="22">
        <v>-88519.200000000012</v>
      </c>
      <c r="Z54" s="21"/>
      <c r="AA54" s="21"/>
      <c r="AB54" s="22">
        <v>-113697</v>
      </c>
      <c r="AC54" s="22">
        <v>-115242</v>
      </c>
      <c r="AD54" s="21">
        <v>-236577</v>
      </c>
      <c r="AE54" s="21">
        <v>-257996</v>
      </c>
      <c r="AF54" s="22">
        <v>45991</v>
      </c>
      <c r="AG54" s="22">
        <v>-12997</v>
      </c>
      <c r="AH54" s="21">
        <v>0</v>
      </c>
      <c r="AI54" s="21">
        <v>0</v>
      </c>
      <c r="AJ54" s="22">
        <v>220887</v>
      </c>
      <c r="AK54" s="22">
        <v>179983</v>
      </c>
      <c r="AL54" s="21">
        <v>-1949</v>
      </c>
      <c r="AM54" s="21">
        <v>0</v>
      </c>
      <c r="AN54" s="22">
        <v>52655</v>
      </c>
      <c r="AO54" s="22">
        <v>7357</v>
      </c>
      <c r="AP54" s="21">
        <v>-104165</v>
      </c>
      <c r="AQ54" s="21">
        <v>15409</v>
      </c>
      <c r="AR54" s="22">
        <v>84025</v>
      </c>
      <c r="AS54" s="22">
        <v>21190</v>
      </c>
      <c r="AT54" s="21">
        <v>932276</v>
      </c>
      <c r="AU54" s="21">
        <v>758178</v>
      </c>
      <c r="AV54" s="22">
        <v>-32271</v>
      </c>
      <c r="AW54" s="22">
        <v>21217</v>
      </c>
      <c r="AX54" s="21">
        <v>-2360</v>
      </c>
      <c r="AY54" s="21">
        <v>-5775</v>
      </c>
      <c r="AZ54" s="22">
        <v>213651</v>
      </c>
      <c r="BA54" s="22">
        <v>215714</v>
      </c>
      <c r="BB54" s="21">
        <v>-2128</v>
      </c>
      <c r="BC54" s="21">
        <v>-4204</v>
      </c>
      <c r="BD54" s="22">
        <v>-4486</v>
      </c>
      <c r="BE54" s="22">
        <v>-419</v>
      </c>
      <c r="BF54" s="21">
        <v>1535</v>
      </c>
      <c r="BG54" s="21">
        <v>4818</v>
      </c>
      <c r="BH54" s="22">
        <v>74974</v>
      </c>
      <c r="BI54" s="22">
        <v>80941</v>
      </c>
      <c r="BJ54" s="21">
        <v>813791</v>
      </c>
      <c r="BK54" s="21">
        <v>615691</v>
      </c>
      <c r="BL54" s="22">
        <v>-21891</v>
      </c>
      <c r="BM54" s="22">
        <v>-5879</v>
      </c>
      <c r="BN54" s="21">
        <v>171102</v>
      </c>
      <c r="BO54" s="21">
        <v>177321</v>
      </c>
      <c r="BP54" s="22">
        <v>-108911</v>
      </c>
      <c r="BQ54" s="22">
        <v>-44027</v>
      </c>
      <c r="BR54" s="21">
        <v>-312</v>
      </c>
      <c r="BS54" s="21">
        <v>-2664</v>
      </c>
      <c r="BT54" s="22">
        <v>-2838</v>
      </c>
      <c r="BU54" s="22">
        <v>16963</v>
      </c>
      <c r="BV54" s="21">
        <v>0</v>
      </c>
      <c r="BW54" s="21">
        <v>0</v>
      </c>
      <c r="BX54" s="22">
        <v>-39682</v>
      </c>
      <c r="BY54" s="22">
        <v>483807</v>
      </c>
      <c r="BZ54" s="21">
        <v>-22528</v>
      </c>
      <c r="CA54" s="21">
        <v>7679</v>
      </c>
      <c r="CB54" s="22">
        <v>100718</v>
      </c>
      <c r="CC54" s="22">
        <v>85208</v>
      </c>
      <c r="CD54" s="21">
        <v>128916</v>
      </c>
      <c r="CE54" s="21">
        <v>97861</v>
      </c>
      <c r="CF54" s="22">
        <v>-12231</v>
      </c>
      <c r="CG54" s="22">
        <v>-16346</v>
      </c>
      <c r="CH54" s="21">
        <v>-22065</v>
      </c>
      <c r="CI54" s="21">
        <v>-24863</v>
      </c>
      <c r="CJ54" s="22">
        <v>-65066</v>
      </c>
      <c r="CK54" s="22">
        <v>-371</v>
      </c>
      <c r="CL54" s="21">
        <v>5561</v>
      </c>
      <c r="CM54" s="21">
        <v>18024</v>
      </c>
      <c r="CN54" s="22">
        <v>-55276</v>
      </c>
      <c r="CO54" s="22">
        <v>-38538</v>
      </c>
      <c r="CP54" s="21">
        <v>-815.5</v>
      </c>
      <c r="CQ54" s="21">
        <v>-815.5</v>
      </c>
      <c r="CR54" s="22">
        <v>-67656</v>
      </c>
      <c r="CS54" s="22">
        <v>-67568</v>
      </c>
      <c r="CT54" s="21">
        <v>7500</v>
      </c>
      <c r="CU54" s="21">
        <v>0</v>
      </c>
      <c r="CV54" s="22">
        <v>-12444</v>
      </c>
      <c r="CW54" s="22">
        <v>-28856</v>
      </c>
      <c r="CX54" s="21">
        <v>-57960</v>
      </c>
      <c r="CY54" s="21">
        <v>-80240</v>
      </c>
      <c r="CZ54" s="22">
        <v>206685</v>
      </c>
      <c r="DA54" s="22">
        <v>-195866</v>
      </c>
      <c r="DB54" s="21">
        <v>163314</v>
      </c>
      <c r="DC54" s="21">
        <v>-77826</v>
      </c>
      <c r="DD54" s="22">
        <v>-153</v>
      </c>
      <c r="DE54" s="22">
        <v>-191</v>
      </c>
      <c r="DF54" s="21">
        <v>6948</v>
      </c>
      <c r="DG54" s="21">
        <v>15195</v>
      </c>
      <c r="DH54" s="22">
        <v>69717</v>
      </c>
      <c r="DI54" s="22">
        <v>-26728</v>
      </c>
      <c r="DJ54" s="21">
        <v>-41737</v>
      </c>
      <c r="DK54" s="21">
        <v>-209680</v>
      </c>
      <c r="DL54" s="22">
        <v>210200</v>
      </c>
      <c r="DM54" s="22">
        <v>237917</v>
      </c>
      <c r="DN54" s="21">
        <v>-261644</v>
      </c>
      <c r="DO54" s="21">
        <v>-243835</v>
      </c>
      <c r="DP54" s="22">
        <v>1279013</v>
      </c>
      <c r="DQ54" s="22">
        <v>1265755</v>
      </c>
      <c r="DR54" s="21">
        <v>26849</v>
      </c>
      <c r="DS54" s="21">
        <v>120632</v>
      </c>
      <c r="DT54" s="22">
        <v>52347</v>
      </c>
      <c r="DU54" s="22">
        <v>-18431</v>
      </c>
      <c r="DV54" s="21">
        <v>12517</v>
      </c>
      <c r="DW54" s="21">
        <v>38913</v>
      </c>
      <c r="DX54" s="22">
        <v>430220</v>
      </c>
      <c r="DY54" s="22">
        <v>374685</v>
      </c>
      <c r="DZ54" s="21">
        <v>107788</v>
      </c>
      <c r="EA54" s="21">
        <v>65642</v>
      </c>
      <c r="EB54" s="22">
        <v>37923</v>
      </c>
      <c r="EC54" s="22">
        <v>72785</v>
      </c>
      <c r="ED54" s="21">
        <v>349096</v>
      </c>
      <c r="EE54" s="21">
        <v>301945</v>
      </c>
      <c r="EF54" s="22">
        <v>232653</v>
      </c>
      <c r="EG54" s="22">
        <v>294884</v>
      </c>
      <c r="EH54" s="21">
        <v>22772</v>
      </c>
      <c r="EI54" s="21">
        <v>22645</v>
      </c>
      <c r="EJ54" s="22">
        <v>59445</v>
      </c>
      <c r="EK54" s="22">
        <v>56419</v>
      </c>
      <c r="EL54" s="21">
        <v>306490</v>
      </c>
      <c r="EM54" s="21">
        <v>319973</v>
      </c>
      <c r="EN54" s="22">
        <v>27820</v>
      </c>
      <c r="EO54" s="22">
        <v>82830</v>
      </c>
    </row>
    <row r="55" spans="1:145" s="1" customFormat="1">
      <c r="A55" s="16" t="s">
        <v>61</v>
      </c>
      <c r="B55" s="23">
        <v>2820621.1999999993</v>
      </c>
      <c r="C55" s="23">
        <v>7692652.9000000097</v>
      </c>
      <c r="D55" s="24">
        <v>-26984</v>
      </c>
      <c r="E55" s="24">
        <v>-16338</v>
      </c>
      <c r="F55" s="23">
        <v>67763</v>
      </c>
      <c r="G55" s="23">
        <v>58539</v>
      </c>
      <c r="H55" s="24">
        <v>2821</v>
      </c>
      <c r="I55" s="24">
        <v>2821</v>
      </c>
      <c r="J55" s="23">
        <v>-1349883</v>
      </c>
      <c r="K55" s="23">
        <v>-1351678</v>
      </c>
      <c r="L55" s="24">
        <v>129397</v>
      </c>
      <c r="M55" s="24">
        <v>133682</v>
      </c>
      <c r="N55" s="23">
        <v>45047</v>
      </c>
      <c r="O55" s="23">
        <v>43240</v>
      </c>
      <c r="P55" s="24">
        <v>1544392</v>
      </c>
      <c r="Q55" s="24">
        <v>4785671</v>
      </c>
      <c r="R55" s="23">
        <v>-263550</v>
      </c>
      <c r="S55" s="23">
        <v>-263549</v>
      </c>
      <c r="T55" s="24">
        <v>-92551</v>
      </c>
      <c r="U55" s="24">
        <v>-92551</v>
      </c>
      <c r="V55" s="23">
        <v>-31517.5</v>
      </c>
      <c r="W55" s="23">
        <v>-15182.099999999977</v>
      </c>
      <c r="X55" s="24">
        <v>322125.50000000017</v>
      </c>
      <c r="Y55" s="24">
        <v>375790.20000000013</v>
      </c>
      <c r="Z55" s="23"/>
      <c r="AA55" s="23"/>
      <c r="AB55" s="24">
        <v>-24053</v>
      </c>
      <c r="AC55" s="24">
        <v>-24053</v>
      </c>
      <c r="AD55" s="23">
        <v>-139862</v>
      </c>
      <c r="AE55" s="23">
        <v>-118656</v>
      </c>
      <c r="AF55" s="24">
        <v>94858</v>
      </c>
      <c r="AG55" s="24">
        <v>97701</v>
      </c>
      <c r="AH55" s="23">
        <v>1558</v>
      </c>
      <c r="AI55" s="23">
        <v>1559</v>
      </c>
      <c r="AJ55" s="24">
        <v>22828</v>
      </c>
      <c r="AK55" s="24">
        <v>23859</v>
      </c>
      <c r="AL55" s="23">
        <v>-45317</v>
      </c>
      <c r="AM55" s="23">
        <v>-45317</v>
      </c>
      <c r="AN55" s="24">
        <v>84510</v>
      </c>
      <c r="AO55" s="24">
        <v>111506</v>
      </c>
      <c r="AP55" s="23">
        <v>3569</v>
      </c>
      <c r="AQ55" s="23">
        <v>-21984</v>
      </c>
      <c r="AR55" s="24">
        <v>-32283</v>
      </c>
      <c r="AS55" s="24">
        <v>-32291</v>
      </c>
      <c r="AT55" s="23">
        <v>87613</v>
      </c>
      <c r="AU55" s="23">
        <v>57947</v>
      </c>
      <c r="AV55" s="24">
        <v>-62910</v>
      </c>
      <c r="AW55" s="24">
        <v>-50303</v>
      </c>
      <c r="AX55" s="23">
        <v>26347</v>
      </c>
      <c r="AY55" s="23">
        <v>26346</v>
      </c>
      <c r="AZ55" s="24">
        <v>-43579</v>
      </c>
      <c r="BA55" s="24">
        <v>-48654</v>
      </c>
      <c r="BB55" s="23">
        <v>-59667</v>
      </c>
      <c r="BC55" s="23">
        <v>-53583</v>
      </c>
      <c r="BD55" s="24">
        <v>18100</v>
      </c>
      <c r="BE55" s="24">
        <v>20178</v>
      </c>
      <c r="BF55" s="23">
        <v>12644</v>
      </c>
      <c r="BG55" s="23">
        <v>12644</v>
      </c>
      <c r="BH55" s="24">
        <v>-2613</v>
      </c>
      <c r="BI55" s="24">
        <v>-6141</v>
      </c>
      <c r="BJ55" s="23">
        <v>-69797</v>
      </c>
      <c r="BK55" s="23">
        <v>-69679</v>
      </c>
      <c r="BL55" s="24">
        <v>-31066</v>
      </c>
      <c r="BM55" s="24">
        <v>-30992</v>
      </c>
      <c r="BN55" s="23">
        <v>-1972</v>
      </c>
      <c r="BO55" s="23">
        <v>1024</v>
      </c>
      <c r="BP55" s="24">
        <v>9356</v>
      </c>
      <c r="BQ55" s="24">
        <v>13081</v>
      </c>
      <c r="BR55" s="23">
        <v>-15595</v>
      </c>
      <c r="BS55" s="23">
        <v>-15595</v>
      </c>
      <c r="BT55" s="24">
        <v>-20150</v>
      </c>
      <c r="BU55" s="24">
        <v>-22191</v>
      </c>
      <c r="BV55" s="23">
        <v>13550.900000000005</v>
      </c>
      <c r="BW55" s="23">
        <v>13550.900000000005</v>
      </c>
      <c r="BX55" s="24">
        <v>200469</v>
      </c>
      <c r="BY55" s="24">
        <v>-333088</v>
      </c>
      <c r="BZ55" s="23">
        <v>29851</v>
      </c>
      <c r="CA55" s="23">
        <v>185486</v>
      </c>
      <c r="CB55" s="24">
        <v>8842</v>
      </c>
      <c r="CC55" s="24">
        <v>82183</v>
      </c>
      <c r="CD55" s="23">
        <v>-51356</v>
      </c>
      <c r="CE55" s="23">
        <v>-51356</v>
      </c>
      <c r="CF55" s="24">
        <v>-116841</v>
      </c>
      <c r="CG55" s="24">
        <v>-116841</v>
      </c>
      <c r="CH55" s="23">
        <v>13774</v>
      </c>
      <c r="CI55" s="23">
        <v>13775</v>
      </c>
      <c r="CJ55" s="24">
        <v>-66672</v>
      </c>
      <c r="CK55" s="24">
        <v>-66672</v>
      </c>
      <c r="CL55" s="23">
        <v>-20761</v>
      </c>
      <c r="CM55" s="23">
        <v>-20761</v>
      </c>
      <c r="CN55" s="24">
        <v>132027</v>
      </c>
      <c r="CO55" s="24">
        <v>135951</v>
      </c>
      <c r="CP55" s="23">
        <v>16232.699999999993</v>
      </c>
      <c r="CQ55" s="23">
        <v>16232.699999999993</v>
      </c>
      <c r="CR55" s="24">
        <v>9525</v>
      </c>
      <c r="CS55" s="24">
        <v>11317</v>
      </c>
      <c r="CT55" s="23">
        <v>39128.300000000003</v>
      </c>
      <c r="CU55" s="23">
        <v>27532.6</v>
      </c>
      <c r="CV55" s="24">
        <v>-30398</v>
      </c>
      <c r="CW55" s="24">
        <v>-30398</v>
      </c>
      <c r="CX55" s="23">
        <v>-35085</v>
      </c>
      <c r="CY55" s="23">
        <v>-35087</v>
      </c>
      <c r="CZ55" s="24">
        <v>99104</v>
      </c>
      <c r="DA55" s="24">
        <v>102381</v>
      </c>
      <c r="DB55" s="23">
        <v>-45538</v>
      </c>
      <c r="DC55" s="23">
        <v>-45538</v>
      </c>
      <c r="DD55" s="24">
        <v>65127</v>
      </c>
      <c r="DE55" s="24">
        <v>65126</v>
      </c>
      <c r="DF55" s="23">
        <v>22545</v>
      </c>
      <c r="DG55" s="23">
        <v>22207</v>
      </c>
      <c r="DH55" s="24">
        <v>33176</v>
      </c>
      <c r="DI55" s="24">
        <v>36304</v>
      </c>
      <c r="DJ55" s="23">
        <v>-35930</v>
      </c>
      <c r="DK55" s="23">
        <v>-60498</v>
      </c>
      <c r="DL55" s="24">
        <v>-65557</v>
      </c>
      <c r="DM55" s="24">
        <v>-174575</v>
      </c>
      <c r="DN55" s="23">
        <v>-114593</v>
      </c>
      <c r="DO55" s="23">
        <v>10615</v>
      </c>
      <c r="DP55" s="24">
        <v>-320791</v>
      </c>
      <c r="DQ55" s="24">
        <v>-397712</v>
      </c>
      <c r="DR55" s="23">
        <v>14836</v>
      </c>
      <c r="DS55" s="23">
        <v>14836</v>
      </c>
      <c r="DT55" s="24">
        <v>-32860</v>
      </c>
      <c r="DU55" s="24">
        <v>-32860</v>
      </c>
      <c r="DV55" s="23">
        <v>7416</v>
      </c>
      <c r="DW55" s="23">
        <v>5698</v>
      </c>
      <c r="DX55" s="24">
        <v>-129196</v>
      </c>
      <c r="DY55" s="24">
        <v>-129194</v>
      </c>
      <c r="DZ55" s="23">
        <v>94065</v>
      </c>
      <c r="EA55" s="23">
        <v>151444</v>
      </c>
      <c r="EB55" s="24">
        <v>-27811</v>
      </c>
      <c r="EC55" s="24">
        <v>-16644</v>
      </c>
      <c r="ED55" s="23">
        <v>-19870</v>
      </c>
      <c r="EE55" s="23">
        <v>-19870</v>
      </c>
      <c r="EF55" s="24">
        <v>4521</v>
      </c>
      <c r="EG55" s="24">
        <v>4261</v>
      </c>
      <c r="EH55" s="23">
        <v>79689</v>
      </c>
      <c r="EI55" s="23">
        <v>97830</v>
      </c>
      <c r="EJ55" s="24">
        <v>14907</v>
      </c>
      <c r="EK55" s="24">
        <v>16983</v>
      </c>
      <c r="EL55" s="23">
        <v>92030</v>
      </c>
      <c r="EM55" s="23">
        <v>102376</v>
      </c>
      <c r="EN55" s="24">
        <v>33359</v>
      </c>
      <c r="EO55" s="24">
        <v>66634</v>
      </c>
    </row>
  </sheetData>
  <mergeCells count="144">
    <mergeCell ref="ED5:EE5"/>
    <mergeCell ref="EF5:EG5"/>
    <mergeCell ref="EH5:EI5"/>
    <mergeCell ref="EJ5:EK5"/>
    <mergeCell ref="EL5:EM5"/>
    <mergeCell ref="EN5:EO5"/>
    <mergeCell ref="DR5:DS5"/>
    <mergeCell ref="DT5:DU5"/>
    <mergeCell ref="DV5:DW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CT5:CU5"/>
    <mergeCell ref="CV5:CW5"/>
    <mergeCell ref="CX5:CY5"/>
    <mergeCell ref="CZ5:DA5"/>
    <mergeCell ref="DB5:DC5"/>
    <mergeCell ref="DD5:DE5"/>
    <mergeCell ref="CH5:CI5"/>
    <mergeCell ref="CJ5:CK5"/>
    <mergeCell ref="CL5:CM5"/>
    <mergeCell ref="CN5:CO5"/>
    <mergeCell ref="CP5:CQ5"/>
    <mergeCell ref="CR5:CS5"/>
    <mergeCell ref="BV5:BW5"/>
    <mergeCell ref="BX5:BY5"/>
    <mergeCell ref="BZ5:CA5"/>
    <mergeCell ref="CB5:CC5"/>
    <mergeCell ref="CD5:CE5"/>
    <mergeCell ref="CF5:CG5"/>
    <mergeCell ref="BJ5:BK5"/>
    <mergeCell ref="BL5:BM5"/>
    <mergeCell ref="BN5:BO5"/>
    <mergeCell ref="BP5:BQ5"/>
    <mergeCell ref="BR5:BS5"/>
    <mergeCell ref="BT5:BU5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hyperlinks>
    <hyperlink ref="A1" location="Efnisyfirlit!A1" display="Efnisyfirlit" xr:uid="{5228BA44-6460-4BFB-9AE7-75D129AD971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AA7D-EFA8-4ACF-9BCD-ADD1D9F82E53}">
  <dimension ref="A1:N81"/>
  <sheetViews>
    <sheetView topLeftCell="C1" workbookViewId="0">
      <selection activeCell="C1" sqref="C1"/>
    </sheetView>
  </sheetViews>
  <sheetFormatPr defaultColWidth="8.88671875" defaultRowHeight="14.4"/>
  <cols>
    <col min="1" max="2" width="0" hidden="1" customWidth="1"/>
    <col min="3" max="3" width="26.5546875" customWidth="1"/>
    <col min="4" max="4" width="8.33203125" customWidth="1"/>
    <col min="5" max="8" width="0" style="19" hidden="1" customWidth="1"/>
    <col min="9" max="9" width="0" hidden="1" customWidth="1"/>
    <col min="10" max="10" width="10.88671875" customWidth="1"/>
    <col min="11" max="11" width="12.109375" customWidth="1"/>
    <col min="12" max="12" width="11.109375" customWidth="1"/>
    <col min="13" max="13" width="9.33203125" customWidth="1"/>
    <col min="14" max="14" width="11.33203125" customWidth="1"/>
  </cols>
  <sheetData>
    <row r="1" spans="1:14">
      <c r="C1" s="298" t="s">
        <v>1290</v>
      </c>
    </row>
    <row r="2" spans="1:14" ht="15.6">
      <c r="C2" s="3" t="s">
        <v>300</v>
      </c>
      <c r="E2"/>
      <c r="F2"/>
      <c r="G2"/>
      <c r="H2"/>
    </row>
    <row r="3" spans="1:14">
      <c r="C3" s="16" t="s">
        <v>301</v>
      </c>
      <c r="E3"/>
      <c r="F3"/>
      <c r="G3"/>
      <c r="H3"/>
    </row>
    <row r="4" spans="1:14">
      <c r="E4"/>
      <c r="F4"/>
      <c r="G4"/>
      <c r="H4"/>
    </row>
    <row r="5" spans="1:14">
      <c r="E5"/>
      <c r="F5"/>
      <c r="G5"/>
      <c r="H5"/>
      <c r="J5" s="112"/>
      <c r="K5" s="113" t="s">
        <v>141</v>
      </c>
      <c r="L5" s="113" t="s">
        <v>302</v>
      </c>
      <c r="M5" s="113" t="s">
        <v>303</v>
      </c>
      <c r="N5" s="114" t="s">
        <v>82</v>
      </c>
    </row>
    <row r="6" spans="1:14">
      <c r="A6" t="s">
        <v>304</v>
      </c>
      <c r="B6" t="s">
        <v>305</v>
      </c>
      <c r="D6" t="s">
        <v>306</v>
      </c>
      <c r="E6" t="s">
        <v>307</v>
      </c>
      <c r="F6" t="s">
        <v>308</v>
      </c>
      <c r="G6" t="s">
        <v>309</v>
      </c>
      <c r="H6" t="s">
        <v>310</v>
      </c>
      <c r="I6" t="s">
        <v>311</v>
      </c>
      <c r="J6" s="115" t="s">
        <v>78</v>
      </c>
      <c r="K6" s="116" t="s">
        <v>312</v>
      </c>
      <c r="L6" s="116" t="s">
        <v>313</v>
      </c>
      <c r="M6" s="116" t="s">
        <v>314</v>
      </c>
      <c r="N6" s="117" t="s">
        <v>73</v>
      </c>
    </row>
    <row r="7" spans="1:14">
      <c r="E7"/>
      <c r="F7"/>
      <c r="G7"/>
      <c r="H7"/>
      <c r="J7" s="118"/>
      <c r="K7" s="118"/>
      <c r="L7" s="118"/>
      <c r="M7" s="118"/>
      <c r="N7" s="119"/>
    </row>
    <row r="8" spans="1:14">
      <c r="A8" s="15">
        <v>0</v>
      </c>
      <c r="B8" s="15" t="s">
        <v>315</v>
      </c>
      <c r="C8" s="120" t="s">
        <v>19</v>
      </c>
      <c r="D8" s="121">
        <v>128793</v>
      </c>
      <c r="E8" s="121">
        <v>74276428.248999998</v>
      </c>
      <c r="F8" s="121">
        <v>18458352.419000003</v>
      </c>
      <c r="G8" s="121">
        <v>7382951.3619999997</v>
      </c>
      <c r="H8" s="121">
        <v>1671640.139</v>
      </c>
      <c r="I8" s="121">
        <f>SUM(E8:H8)</f>
        <v>101789372.169</v>
      </c>
      <c r="J8" s="121">
        <f t="shared" ref="J8:N39" si="0">(E8/$D8)*1000</f>
        <v>576711.68657458085</v>
      </c>
      <c r="K8" s="121">
        <f t="shared" si="0"/>
        <v>143317.9786090859</v>
      </c>
      <c r="L8" s="121">
        <f t="shared" si="0"/>
        <v>57324.166391030565</v>
      </c>
      <c r="M8" s="121">
        <f t="shared" si="0"/>
        <v>12979.277903302198</v>
      </c>
      <c r="N8" s="121">
        <f t="shared" si="0"/>
        <v>790333.1094779995</v>
      </c>
    </row>
    <row r="9" spans="1:14">
      <c r="A9">
        <v>1000</v>
      </c>
      <c r="B9" t="s">
        <v>316</v>
      </c>
      <c r="C9" s="29" t="s">
        <v>167</v>
      </c>
      <c r="D9" s="122">
        <v>36975</v>
      </c>
      <c r="E9" s="122">
        <v>21545272.140999999</v>
      </c>
      <c r="F9" s="122">
        <v>3618679.8969999999</v>
      </c>
      <c r="G9" s="122">
        <v>1439926.1529999999</v>
      </c>
      <c r="H9" s="122">
        <v>364239.54399999999</v>
      </c>
      <c r="I9" s="122">
        <f t="shared" ref="I9:I72" si="1">SUM(E9:H9)</f>
        <v>26968117.734999999</v>
      </c>
      <c r="J9" s="122">
        <f t="shared" si="0"/>
        <v>582698.36757268419</v>
      </c>
      <c r="K9" s="122">
        <f t="shared" si="0"/>
        <v>97868.286599053405</v>
      </c>
      <c r="L9" s="122">
        <f t="shared" si="0"/>
        <v>38943.236051386069</v>
      </c>
      <c r="M9" s="122">
        <f t="shared" si="0"/>
        <v>9850.9680594996626</v>
      </c>
      <c r="N9" s="122">
        <f t="shared" si="0"/>
        <v>729360.85828262335</v>
      </c>
    </row>
    <row r="10" spans="1:14">
      <c r="A10" s="15">
        <v>1400</v>
      </c>
      <c r="B10" s="15" t="s">
        <v>317</v>
      </c>
      <c r="C10" s="120" t="s">
        <v>170</v>
      </c>
      <c r="D10" s="121">
        <v>29799</v>
      </c>
      <c r="E10" s="121">
        <v>16598048.361</v>
      </c>
      <c r="F10" s="121">
        <v>3192538.8909999998</v>
      </c>
      <c r="G10" s="121">
        <v>2514156.3119999999</v>
      </c>
      <c r="H10" s="121">
        <v>570815.04800000007</v>
      </c>
      <c r="I10" s="121">
        <f t="shared" si="1"/>
        <v>22875558.612</v>
      </c>
      <c r="J10" s="121">
        <f t="shared" si="0"/>
        <v>557000.17990536592</v>
      </c>
      <c r="K10" s="121">
        <f t="shared" si="0"/>
        <v>107135.77271049363</v>
      </c>
      <c r="L10" s="121">
        <f t="shared" si="0"/>
        <v>84370.492701097348</v>
      </c>
      <c r="M10" s="121">
        <f t="shared" si="0"/>
        <v>19155.510184905539</v>
      </c>
      <c r="N10" s="121">
        <f t="shared" si="0"/>
        <v>767661.95550186245</v>
      </c>
    </row>
    <row r="11" spans="1:14">
      <c r="A11">
        <v>6000</v>
      </c>
      <c r="B11" t="s">
        <v>318</v>
      </c>
      <c r="C11" s="29" t="s">
        <v>204</v>
      </c>
      <c r="D11" s="122">
        <v>18925</v>
      </c>
      <c r="E11" s="122">
        <v>9977417.9829999991</v>
      </c>
      <c r="F11" s="122">
        <v>1970406.5629999998</v>
      </c>
      <c r="G11" s="122">
        <v>3427947.148</v>
      </c>
      <c r="H11" s="122">
        <v>394586.73100000003</v>
      </c>
      <c r="I11" s="122">
        <f t="shared" si="1"/>
        <v>15770358.424999999</v>
      </c>
      <c r="J11" s="122">
        <f t="shared" si="0"/>
        <v>527208.34784676344</v>
      </c>
      <c r="K11" s="122">
        <f t="shared" si="0"/>
        <v>104116.59513870541</v>
      </c>
      <c r="L11" s="122">
        <f t="shared" si="0"/>
        <v>181133.2707001321</v>
      </c>
      <c r="M11" s="122">
        <f t="shared" si="0"/>
        <v>20850.025416116248</v>
      </c>
      <c r="N11" s="122">
        <f t="shared" si="0"/>
        <v>833308.23910171725</v>
      </c>
    </row>
    <row r="12" spans="1:14">
      <c r="A12" s="15">
        <v>2000</v>
      </c>
      <c r="B12" s="15" t="s">
        <v>319</v>
      </c>
      <c r="C12" s="120" t="s">
        <v>173</v>
      </c>
      <c r="D12" s="121">
        <v>18920</v>
      </c>
      <c r="E12" s="121">
        <v>9856346.5109999999</v>
      </c>
      <c r="F12" s="121">
        <v>1559015.0009999999</v>
      </c>
      <c r="G12" s="121">
        <v>2579441.517</v>
      </c>
      <c r="H12" s="121">
        <v>241970.81599999999</v>
      </c>
      <c r="I12" s="121">
        <f t="shared" si="1"/>
        <v>14236773.844999999</v>
      </c>
      <c r="J12" s="121">
        <f t="shared" si="0"/>
        <v>520948.54709302331</v>
      </c>
      <c r="K12" s="121">
        <f t="shared" si="0"/>
        <v>82400.370031712475</v>
      </c>
      <c r="L12" s="121">
        <f t="shared" si="0"/>
        <v>136334.11823467229</v>
      </c>
      <c r="M12" s="121">
        <f t="shared" si="0"/>
        <v>12789.155179704016</v>
      </c>
      <c r="N12" s="121">
        <f t="shared" si="0"/>
        <v>752472.19053911208</v>
      </c>
    </row>
    <row r="13" spans="1:14">
      <c r="A13">
        <v>1300</v>
      </c>
      <c r="B13" t="s">
        <v>320</v>
      </c>
      <c r="C13" s="29" t="s">
        <v>169</v>
      </c>
      <c r="D13" s="122">
        <v>16299</v>
      </c>
      <c r="E13" s="122">
        <v>9984353.4289999995</v>
      </c>
      <c r="F13" s="122">
        <v>1516193.919</v>
      </c>
      <c r="G13" s="122">
        <v>1073315.5319999999</v>
      </c>
      <c r="H13" s="122">
        <v>259584.04199999999</v>
      </c>
      <c r="I13" s="122">
        <f t="shared" si="1"/>
        <v>12833446.921999998</v>
      </c>
      <c r="J13" s="122">
        <f t="shared" si="0"/>
        <v>612574.6014479415</v>
      </c>
      <c r="K13" s="122">
        <f t="shared" si="0"/>
        <v>93023.738818332422</v>
      </c>
      <c r="L13" s="122">
        <f t="shared" si="0"/>
        <v>65851.618626909622</v>
      </c>
      <c r="M13" s="122">
        <f t="shared" si="0"/>
        <v>15926.378428124424</v>
      </c>
      <c r="N13" s="122">
        <f t="shared" si="0"/>
        <v>787376.33732130786</v>
      </c>
    </row>
    <row r="14" spans="1:14">
      <c r="A14" s="15">
        <v>1604</v>
      </c>
      <c r="B14" s="15" t="s">
        <v>321</v>
      </c>
      <c r="C14" s="120" t="s">
        <v>171</v>
      </c>
      <c r="D14" s="121">
        <v>11463</v>
      </c>
      <c r="E14" s="121">
        <v>6208140.5020000003</v>
      </c>
      <c r="F14" s="121">
        <v>871685.54700000002</v>
      </c>
      <c r="G14" s="121">
        <v>1757384.314</v>
      </c>
      <c r="H14" s="121">
        <v>127100.18</v>
      </c>
      <c r="I14" s="121">
        <f t="shared" si="1"/>
        <v>8964310.5429999996</v>
      </c>
      <c r="J14" s="121">
        <f t="shared" si="0"/>
        <v>541580.7818197679</v>
      </c>
      <c r="K14" s="121">
        <f t="shared" si="0"/>
        <v>76043.404606124051</v>
      </c>
      <c r="L14" s="121">
        <f t="shared" si="0"/>
        <v>153309.28325918171</v>
      </c>
      <c r="M14" s="121">
        <f t="shared" si="0"/>
        <v>11087.863561022421</v>
      </c>
      <c r="N14" s="121">
        <f t="shared" si="0"/>
        <v>782021.33324609615</v>
      </c>
    </row>
    <row r="15" spans="1:14">
      <c r="A15">
        <v>8200</v>
      </c>
      <c r="B15" t="s">
        <v>322</v>
      </c>
      <c r="C15" s="29" t="s">
        <v>229</v>
      </c>
      <c r="D15" s="122">
        <v>9485</v>
      </c>
      <c r="E15" s="122">
        <v>4764864.909</v>
      </c>
      <c r="F15" s="122">
        <v>769971.52800000005</v>
      </c>
      <c r="G15" s="122">
        <v>1389053.906</v>
      </c>
      <c r="H15" s="122">
        <v>139589.66500000001</v>
      </c>
      <c r="I15" s="122">
        <f t="shared" si="1"/>
        <v>7063480.0080000004</v>
      </c>
      <c r="J15" s="122">
        <f t="shared" si="0"/>
        <v>502357.92398523982</v>
      </c>
      <c r="K15" s="122">
        <f t="shared" si="0"/>
        <v>81177.810015814437</v>
      </c>
      <c r="L15" s="122">
        <f t="shared" si="0"/>
        <v>146447.43342119135</v>
      </c>
      <c r="M15" s="122">
        <f t="shared" si="0"/>
        <v>14716.886136004217</v>
      </c>
      <c r="N15" s="122">
        <f t="shared" si="0"/>
        <v>744700.05355824996</v>
      </c>
    </row>
    <row r="16" spans="1:14">
      <c r="A16" s="15">
        <v>3000</v>
      </c>
      <c r="B16" s="15" t="s">
        <v>323</v>
      </c>
      <c r="C16" s="120" t="s">
        <v>178</v>
      </c>
      <c r="D16" s="121">
        <v>7411</v>
      </c>
      <c r="E16" s="121">
        <v>4108569.4180000001</v>
      </c>
      <c r="F16" s="121">
        <v>522897.973</v>
      </c>
      <c r="G16" s="121">
        <v>1403765.456</v>
      </c>
      <c r="H16" s="121">
        <v>40299.642</v>
      </c>
      <c r="I16" s="121">
        <f t="shared" si="1"/>
        <v>6075532.4890000001</v>
      </c>
      <c r="J16" s="121">
        <f t="shared" si="0"/>
        <v>554387.99325327214</v>
      </c>
      <c r="K16" s="121">
        <f t="shared" si="0"/>
        <v>70557.006206989608</v>
      </c>
      <c r="L16" s="121">
        <f t="shared" si="0"/>
        <v>189416.46957225745</v>
      </c>
      <c r="M16" s="121">
        <f t="shared" si="0"/>
        <v>5437.814330049926</v>
      </c>
      <c r="N16" s="121">
        <f t="shared" si="0"/>
        <v>819799.28336256917</v>
      </c>
    </row>
    <row r="17" spans="1:14">
      <c r="A17">
        <v>7300</v>
      </c>
      <c r="B17" t="s">
        <v>324</v>
      </c>
      <c r="C17" s="29" t="s">
        <v>220</v>
      </c>
      <c r="D17" s="122">
        <v>5070</v>
      </c>
      <c r="E17" s="122">
        <v>3009673.2849999997</v>
      </c>
      <c r="F17" s="122">
        <v>801915.04</v>
      </c>
      <c r="G17" s="122">
        <v>1256108.966</v>
      </c>
      <c r="H17" s="122">
        <v>77437.239000000001</v>
      </c>
      <c r="I17" s="122">
        <f t="shared" si="1"/>
        <v>5145134.5299999993</v>
      </c>
      <c r="J17" s="122">
        <f t="shared" si="0"/>
        <v>593623.9220907297</v>
      </c>
      <c r="K17" s="122">
        <f t="shared" si="0"/>
        <v>158168.64694280078</v>
      </c>
      <c r="L17" s="122">
        <f t="shared" si="0"/>
        <v>247753.24773175543</v>
      </c>
      <c r="M17" s="122">
        <f t="shared" si="0"/>
        <v>15273.617159763313</v>
      </c>
      <c r="N17" s="122">
        <f t="shared" si="0"/>
        <v>1014819.4339250493</v>
      </c>
    </row>
    <row r="18" spans="1:14">
      <c r="A18" s="15">
        <v>1100</v>
      </c>
      <c r="B18" s="15" t="s">
        <v>325</v>
      </c>
      <c r="C18" s="120" t="s">
        <v>326</v>
      </c>
      <c r="D18" s="121">
        <v>4664</v>
      </c>
      <c r="E18" s="121">
        <v>2902506.091</v>
      </c>
      <c r="F18" s="121">
        <v>278502.49800000002</v>
      </c>
      <c r="G18" s="121">
        <v>354744.679</v>
      </c>
      <c r="H18" s="121">
        <v>30187.919000000002</v>
      </c>
      <c r="I18" s="121">
        <f t="shared" si="1"/>
        <v>3565941.1870000004</v>
      </c>
      <c r="J18" s="121">
        <f t="shared" si="0"/>
        <v>622321.20304459694</v>
      </c>
      <c r="K18" s="121">
        <f t="shared" si="0"/>
        <v>59713.228559176678</v>
      </c>
      <c r="L18" s="121">
        <f t="shared" si="0"/>
        <v>76060.179888507715</v>
      </c>
      <c r="M18" s="121">
        <f t="shared" si="0"/>
        <v>6472.5383790737569</v>
      </c>
      <c r="N18" s="121">
        <f t="shared" si="0"/>
        <v>764567.14987135516</v>
      </c>
    </row>
    <row r="19" spans="1:14">
      <c r="A19">
        <v>8000</v>
      </c>
      <c r="B19" t="s">
        <v>327</v>
      </c>
      <c r="C19" s="29" t="s">
        <v>228</v>
      </c>
      <c r="D19" s="122">
        <v>4301</v>
      </c>
      <c r="E19" s="122">
        <v>2431009.4330000002</v>
      </c>
      <c r="F19" s="122">
        <v>320911.245</v>
      </c>
      <c r="G19" s="122">
        <v>659665.27399999998</v>
      </c>
      <c r="H19" s="122">
        <v>85818.372999999992</v>
      </c>
      <c r="I19" s="122">
        <f t="shared" si="1"/>
        <v>3497404.3250000007</v>
      </c>
      <c r="J19" s="122">
        <f t="shared" si="0"/>
        <v>565219.58451522898</v>
      </c>
      <c r="K19" s="122">
        <f t="shared" si="0"/>
        <v>74613.170192978374</v>
      </c>
      <c r="L19" s="122">
        <f t="shared" si="0"/>
        <v>153374.86026505462</v>
      </c>
      <c r="M19" s="122">
        <f t="shared" si="0"/>
        <v>19953.120902115785</v>
      </c>
      <c r="N19" s="122">
        <f t="shared" si="0"/>
        <v>813160.73587537801</v>
      </c>
    </row>
    <row r="20" spans="1:14">
      <c r="A20" s="15">
        <v>5200</v>
      </c>
      <c r="B20" s="15" t="s">
        <v>328</v>
      </c>
      <c r="C20" s="120" t="s">
        <v>197</v>
      </c>
      <c r="D20" s="121">
        <v>3992</v>
      </c>
      <c r="E20" s="121">
        <v>2086350.186</v>
      </c>
      <c r="F20" s="121">
        <v>428444.978</v>
      </c>
      <c r="G20" s="121">
        <v>1379187.0789999999</v>
      </c>
      <c r="H20" s="121">
        <v>74732.77900000001</v>
      </c>
      <c r="I20" s="121">
        <f t="shared" si="1"/>
        <v>3968715.0219999999</v>
      </c>
      <c r="J20" s="121">
        <f t="shared" si="0"/>
        <v>522632.81212424854</v>
      </c>
      <c r="K20" s="121">
        <f t="shared" si="0"/>
        <v>107325.89629258517</v>
      </c>
      <c r="L20" s="121">
        <f t="shared" si="0"/>
        <v>345487.74524048093</v>
      </c>
      <c r="M20" s="121">
        <f t="shared" si="0"/>
        <v>18720.636022044091</v>
      </c>
      <c r="N20" s="121">
        <f t="shared" si="0"/>
        <v>994167.08967935864</v>
      </c>
    </row>
    <row r="21" spans="1:14">
      <c r="A21">
        <v>3609</v>
      </c>
      <c r="B21" t="s">
        <v>329</v>
      </c>
      <c r="C21" s="29" t="s">
        <v>181</v>
      </c>
      <c r="D21" s="122">
        <v>3807</v>
      </c>
      <c r="E21" s="122">
        <v>1897931.2990000001</v>
      </c>
      <c r="F21" s="122">
        <v>497060.74199999997</v>
      </c>
      <c r="G21" s="122">
        <v>1129825.5619999999</v>
      </c>
      <c r="H21" s="122">
        <v>67755.578999999998</v>
      </c>
      <c r="I21" s="122">
        <f t="shared" si="1"/>
        <v>3592573.182</v>
      </c>
      <c r="J21" s="122">
        <f t="shared" si="0"/>
        <v>498537.24691358028</v>
      </c>
      <c r="K21" s="122">
        <f t="shared" si="0"/>
        <v>130564.94405043341</v>
      </c>
      <c r="L21" s="122">
        <f t="shared" si="0"/>
        <v>296775.82400840556</v>
      </c>
      <c r="M21" s="122">
        <f t="shared" si="0"/>
        <v>17797.630417651693</v>
      </c>
      <c r="N21" s="122">
        <f t="shared" si="0"/>
        <v>943675.64539007097</v>
      </c>
    </row>
    <row r="22" spans="1:14">
      <c r="A22" s="15">
        <v>4200</v>
      </c>
      <c r="B22" s="15" t="s">
        <v>330</v>
      </c>
      <c r="C22" s="120" t="s">
        <v>189</v>
      </c>
      <c r="D22" s="121">
        <v>3800</v>
      </c>
      <c r="E22" s="121">
        <v>2040479.9669999999</v>
      </c>
      <c r="F22" s="121">
        <v>296251.67799999996</v>
      </c>
      <c r="G22" s="121">
        <v>890412.06700000004</v>
      </c>
      <c r="H22" s="121">
        <v>64000.934000000001</v>
      </c>
      <c r="I22" s="121">
        <f t="shared" si="1"/>
        <v>3291144.6460000002</v>
      </c>
      <c r="J22" s="121">
        <f t="shared" si="0"/>
        <v>536968.41236842098</v>
      </c>
      <c r="K22" s="121">
        <f t="shared" si="0"/>
        <v>77960.967894736823</v>
      </c>
      <c r="L22" s="121">
        <f t="shared" si="0"/>
        <v>234318.96500000003</v>
      </c>
      <c r="M22" s="121">
        <f t="shared" si="0"/>
        <v>16842.351052631577</v>
      </c>
      <c r="N22" s="121">
        <f t="shared" si="0"/>
        <v>866090.69631578948</v>
      </c>
    </row>
    <row r="23" spans="1:14">
      <c r="A23">
        <v>7620</v>
      </c>
      <c r="B23" t="s">
        <v>331</v>
      </c>
      <c r="C23" s="29" t="s">
        <v>226</v>
      </c>
      <c r="D23" s="122">
        <v>3600</v>
      </c>
      <c r="E23" s="122">
        <v>1863278.247</v>
      </c>
      <c r="F23" s="122">
        <v>370719.37099999998</v>
      </c>
      <c r="G23" s="122">
        <v>1334501.7080000001</v>
      </c>
      <c r="H23" s="122">
        <v>32355.804</v>
      </c>
      <c r="I23" s="122">
        <f t="shared" si="1"/>
        <v>3600855.13</v>
      </c>
      <c r="J23" s="122">
        <f t="shared" si="0"/>
        <v>517577.29083333333</v>
      </c>
      <c r="K23" s="122">
        <f t="shared" si="0"/>
        <v>102977.60305555555</v>
      </c>
      <c r="L23" s="122">
        <f t="shared" si="0"/>
        <v>370694.91888888896</v>
      </c>
      <c r="M23" s="122">
        <f t="shared" si="0"/>
        <v>8987.7233333333334</v>
      </c>
      <c r="N23" s="122">
        <f t="shared" si="0"/>
        <v>1000237.5361111112</v>
      </c>
    </row>
    <row r="24" spans="1:14">
      <c r="A24" s="15">
        <v>2510</v>
      </c>
      <c r="B24" s="15" t="s">
        <v>332</v>
      </c>
      <c r="C24" s="120" t="s">
        <v>294</v>
      </c>
      <c r="D24" s="121">
        <v>3480</v>
      </c>
      <c r="E24" s="121">
        <v>1762339.3609999998</v>
      </c>
      <c r="F24" s="121">
        <v>689405.29399999999</v>
      </c>
      <c r="G24" s="121">
        <v>741139.04300000006</v>
      </c>
      <c r="H24" s="121">
        <v>28557.390000000003</v>
      </c>
      <c r="I24" s="121">
        <f t="shared" si="1"/>
        <v>3221441.088</v>
      </c>
      <c r="J24" s="121">
        <f t="shared" si="0"/>
        <v>506419.35660919535</v>
      </c>
      <c r="K24" s="121">
        <f t="shared" si="0"/>
        <v>198104.96954022988</v>
      </c>
      <c r="L24" s="121">
        <f t="shared" si="0"/>
        <v>212970.9893678161</v>
      </c>
      <c r="M24" s="121">
        <f t="shared" si="0"/>
        <v>8206.1465517241395</v>
      </c>
      <c r="N24" s="121">
        <f t="shared" si="0"/>
        <v>925701.46206896554</v>
      </c>
    </row>
    <row r="25" spans="1:14">
      <c r="A25">
        <v>2300</v>
      </c>
      <c r="B25" t="s">
        <v>333</v>
      </c>
      <c r="C25" s="29" t="s">
        <v>174</v>
      </c>
      <c r="D25" s="122">
        <v>3427</v>
      </c>
      <c r="E25" s="122">
        <v>1706689.7390000001</v>
      </c>
      <c r="F25" s="122">
        <v>380235.92100000003</v>
      </c>
      <c r="G25" s="122">
        <v>661330.31599999999</v>
      </c>
      <c r="H25" s="122">
        <v>65712.495999999999</v>
      </c>
      <c r="I25" s="122">
        <f t="shared" si="1"/>
        <v>2813968.4720000001</v>
      </c>
      <c r="J25" s="122">
        <f t="shared" si="0"/>
        <v>498012.76305806829</v>
      </c>
      <c r="K25" s="122">
        <f t="shared" si="0"/>
        <v>110952.99708199591</v>
      </c>
      <c r="L25" s="122">
        <f t="shared" si="0"/>
        <v>192976.45637583893</v>
      </c>
      <c r="M25" s="122">
        <f t="shared" si="0"/>
        <v>19174.933177706451</v>
      </c>
      <c r="N25" s="122">
        <f t="shared" si="0"/>
        <v>821117.14969360956</v>
      </c>
    </row>
    <row r="26" spans="1:14">
      <c r="A26" s="15">
        <v>6100</v>
      </c>
      <c r="B26" s="15" t="s">
        <v>334</v>
      </c>
      <c r="C26" s="120" t="s">
        <v>205</v>
      </c>
      <c r="D26" s="121">
        <v>3042</v>
      </c>
      <c r="E26" s="121">
        <v>1816304.5349999999</v>
      </c>
      <c r="F26" s="121">
        <v>313778.87699999998</v>
      </c>
      <c r="G26" s="121">
        <v>653203.86300000001</v>
      </c>
      <c r="H26" s="121">
        <v>59555.603999999999</v>
      </c>
      <c r="I26" s="121">
        <f t="shared" si="1"/>
        <v>2842842.8789999997</v>
      </c>
      <c r="J26" s="121">
        <f t="shared" si="0"/>
        <v>597075.78402366862</v>
      </c>
      <c r="K26" s="121">
        <f t="shared" si="0"/>
        <v>103148.87475345166</v>
      </c>
      <c r="L26" s="121">
        <f t="shared" si="0"/>
        <v>214728.42307692309</v>
      </c>
      <c r="M26" s="121">
        <f t="shared" si="0"/>
        <v>19577.779092702171</v>
      </c>
      <c r="N26" s="121">
        <f t="shared" si="0"/>
        <v>934530.8609467455</v>
      </c>
    </row>
    <row r="27" spans="1:14">
      <c r="A27">
        <v>8716</v>
      </c>
      <c r="B27" t="s">
        <v>335</v>
      </c>
      <c r="C27" s="29" t="s">
        <v>236</v>
      </c>
      <c r="D27" s="122">
        <v>2628</v>
      </c>
      <c r="E27" s="122">
        <v>1357356.8459999999</v>
      </c>
      <c r="F27" s="122">
        <v>224896.64199999999</v>
      </c>
      <c r="G27" s="122">
        <v>503932.87099999998</v>
      </c>
      <c r="H27" s="122">
        <v>61120.720999999998</v>
      </c>
      <c r="I27" s="122">
        <f t="shared" si="1"/>
        <v>2147307.08</v>
      </c>
      <c r="J27" s="122">
        <f t="shared" si="0"/>
        <v>516498.03881278535</v>
      </c>
      <c r="K27" s="122">
        <f t="shared" si="0"/>
        <v>85577.108828006094</v>
      </c>
      <c r="L27" s="122">
        <f t="shared" si="0"/>
        <v>191755.27815829529</v>
      </c>
      <c r="M27" s="122">
        <f t="shared" si="0"/>
        <v>23257.504185692538</v>
      </c>
      <c r="N27" s="122">
        <f t="shared" si="0"/>
        <v>817087.92998477933</v>
      </c>
    </row>
    <row r="28" spans="1:14">
      <c r="A28" s="15">
        <v>7708</v>
      </c>
      <c r="B28" s="15" t="s">
        <v>336</v>
      </c>
      <c r="C28" s="120" t="s">
        <v>227</v>
      </c>
      <c r="D28" s="121">
        <v>2389</v>
      </c>
      <c r="E28" s="121">
        <v>1358946.5</v>
      </c>
      <c r="F28" s="121">
        <v>207371.81200000001</v>
      </c>
      <c r="G28" s="121">
        <v>740726.36100000003</v>
      </c>
      <c r="H28" s="121">
        <v>20693.510999999999</v>
      </c>
      <c r="I28" s="121">
        <f t="shared" si="1"/>
        <v>2327738.1839999999</v>
      </c>
      <c r="J28" s="121">
        <f t="shared" si="0"/>
        <v>568834.8681456676</v>
      </c>
      <c r="K28" s="121">
        <f t="shared" si="0"/>
        <v>86802.767685223938</v>
      </c>
      <c r="L28" s="121">
        <f t="shared" si="0"/>
        <v>310057.07869401423</v>
      </c>
      <c r="M28" s="121">
        <f t="shared" si="0"/>
        <v>8661.9970699037258</v>
      </c>
      <c r="N28" s="121">
        <f t="shared" si="0"/>
        <v>974356.71159480955</v>
      </c>
    </row>
    <row r="29" spans="1:14">
      <c r="A29">
        <v>8717</v>
      </c>
      <c r="B29" t="s">
        <v>337</v>
      </c>
      <c r="C29" s="29" t="s">
        <v>237</v>
      </c>
      <c r="D29" s="122">
        <v>2153</v>
      </c>
      <c r="E29" s="122">
        <v>1116700.781</v>
      </c>
      <c r="F29" s="122">
        <v>357158.57299999997</v>
      </c>
      <c r="G29" s="122">
        <v>516404.88</v>
      </c>
      <c r="H29" s="122">
        <v>27723.802</v>
      </c>
      <c r="I29" s="122">
        <f t="shared" si="1"/>
        <v>2017988.0359999996</v>
      </c>
      <c r="J29" s="122">
        <f t="shared" si="0"/>
        <v>518671.98374361353</v>
      </c>
      <c r="K29" s="122">
        <f t="shared" si="0"/>
        <v>165888.79377612635</v>
      </c>
      <c r="L29" s="122">
        <f t="shared" si="0"/>
        <v>239853.63678588017</v>
      </c>
      <c r="M29" s="122">
        <f t="shared" si="0"/>
        <v>12876.823966558291</v>
      </c>
      <c r="N29" s="122">
        <f t="shared" si="0"/>
        <v>937291.2382721781</v>
      </c>
    </row>
    <row r="30" spans="1:14">
      <c r="A30" s="15">
        <v>6250</v>
      </c>
      <c r="B30" s="15" t="s">
        <v>338</v>
      </c>
      <c r="C30" s="120" t="s">
        <v>206</v>
      </c>
      <c r="D30" s="121">
        <v>2007</v>
      </c>
      <c r="E30" s="121">
        <v>1111228.5530000001</v>
      </c>
      <c r="F30" s="121">
        <v>154650.69899999999</v>
      </c>
      <c r="G30" s="121">
        <v>518688.98599999998</v>
      </c>
      <c r="H30" s="121">
        <v>49601.5</v>
      </c>
      <c r="I30" s="121">
        <f t="shared" si="1"/>
        <v>1834169.7380000001</v>
      </c>
      <c r="J30" s="121">
        <f t="shared" si="0"/>
        <v>553676.40906826116</v>
      </c>
      <c r="K30" s="121">
        <f t="shared" si="0"/>
        <v>77055.654708520175</v>
      </c>
      <c r="L30" s="121">
        <f t="shared" si="0"/>
        <v>258439.95316392626</v>
      </c>
      <c r="M30" s="121">
        <f t="shared" si="0"/>
        <v>24714.250124564023</v>
      </c>
      <c r="N30" s="121">
        <f t="shared" si="0"/>
        <v>913886.26706527162</v>
      </c>
    </row>
    <row r="31" spans="1:14">
      <c r="A31">
        <v>8613</v>
      </c>
      <c r="B31" t="s">
        <v>339</v>
      </c>
      <c r="C31" s="29" t="s">
        <v>233</v>
      </c>
      <c r="D31" s="122">
        <v>1924</v>
      </c>
      <c r="E31" s="122">
        <v>969419.71499999997</v>
      </c>
      <c r="F31" s="122">
        <v>176800.068</v>
      </c>
      <c r="G31" s="122">
        <v>433044.93400000001</v>
      </c>
      <c r="H31" s="122">
        <v>14711.999</v>
      </c>
      <c r="I31" s="122">
        <f t="shared" si="1"/>
        <v>1593976.7160000002</v>
      </c>
      <c r="J31" s="122">
        <f t="shared" si="0"/>
        <v>503856.40072765073</v>
      </c>
      <c r="K31" s="122">
        <f t="shared" si="0"/>
        <v>91891.927234927236</v>
      </c>
      <c r="L31" s="122">
        <f t="shared" si="0"/>
        <v>225075.32952182952</v>
      </c>
      <c r="M31" s="122">
        <f t="shared" si="0"/>
        <v>7646.5691268191267</v>
      </c>
      <c r="N31" s="122">
        <f t="shared" si="0"/>
        <v>828470.22661122668</v>
      </c>
    </row>
    <row r="32" spans="1:14">
      <c r="A32" s="15">
        <v>6400</v>
      </c>
      <c r="B32" s="15" t="s">
        <v>340</v>
      </c>
      <c r="C32" s="120" t="s">
        <v>207</v>
      </c>
      <c r="D32" s="121">
        <v>1905</v>
      </c>
      <c r="E32" s="121">
        <v>972057.07900000003</v>
      </c>
      <c r="F32" s="121">
        <v>157142.43899999998</v>
      </c>
      <c r="G32" s="121">
        <v>624187.679</v>
      </c>
      <c r="H32" s="121">
        <v>32932.827999999994</v>
      </c>
      <c r="I32" s="121">
        <f t="shared" si="1"/>
        <v>1786320.0249999999</v>
      </c>
      <c r="J32" s="121">
        <f t="shared" si="0"/>
        <v>510266.18320209975</v>
      </c>
      <c r="K32" s="121">
        <f t="shared" si="0"/>
        <v>82489.469291338581</v>
      </c>
      <c r="L32" s="121">
        <f t="shared" si="0"/>
        <v>327657.57427821524</v>
      </c>
      <c r="M32" s="121">
        <f t="shared" si="0"/>
        <v>17287.573753280834</v>
      </c>
      <c r="N32" s="121">
        <f t="shared" si="0"/>
        <v>937700.80052493443</v>
      </c>
    </row>
    <row r="33" spans="1:14">
      <c r="A33">
        <v>3714</v>
      </c>
      <c r="B33" t="s">
        <v>341</v>
      </c>
      <c r="C33" s="29" t="s">
        <v>186</v>
      </c>
      <c r="D33" s="122">
        <v>1674</v>
      </c>
      <c r="E33" s="122">
        <v>1020300.718</v>
      </c>
      <c r="F33" s="122">
        <v>148961.247</v>
      </c>
      <c r="G33" s="122">
        <v>505659.38799999998</v>
      </c>
      <c r="H33" s="122">
        <v>43963.14</v>
      </c>
      <c r="I33" s="122">
        <f t="shared" si="1"/>
        <v>1718884.493</v>
      </c>
      <c r="J33" s="122">
        <f t="shared" si="0"/>
        <v>609498.63679808844</v>
      </c>
      <c r="K33" s="122">
        <f t="shared" si="0"/>
        <v>88985.213261648751</v>
      </c>
      <c r="L33" s="122">
        <f t="shared" si="0"/>
        <v>302066.54002389486</v>
      </c>
      <c r="M33" s="122">
        <f t="shared" si="0"/>
        <v>26262.329749103941</v>
      </c>
      <c r="N33" s="122">
        <f t="shared" si="0"/>
        <v>1026812.7198327358</v>
      </c>
    </row>
    <row r="34" spans="1:14">
      <c r="A34" s="15">
        <v>8614</v>
      </c>
      <c r="B34" s="15" t="s">
        <v>342</v>
      </c>
      <c r="C34" s="120" t="s">
        <v>234</v>
      </c>
      <c r="D34" s="121">
        <v>1636</v>
      </c>
      <c r="E34" s="121">
        <v>825567.81599999999</v>
      </c>
      <c r="F34" s="121">
        <v>298520.25400000002</v>
      </c>
      <c r="G34" s="121">
        <v>322414.87599999999</v>
      </c>
      <c r="H34" s="121">
        <v>12528.26</v>
      </c>
      <c r="I34" s="121">
        <f t="shared" si="1"/>
        <v>1459031.206</v>
      </c>
      <c r="J34" s="121">
        <f t="shared" si="0"/>
        <v>504625.80440097797</v>
      </c>
      <c r="K34" s="121">
        <f t="shared" si="0"/>
        <v>182469.59290953545</v>
      </c>
      <c r="L34" s="121">
        <f t="shared" si="0"/>
        <v>197075.10757946208</v>
      </c>
      <c r="M34" s="121">
        <f t="shared" si="0"/>
        <v>7657.8606356968221</v>
      </c>
      <c r="N34" s="121">
        <f t="shared" si="0"/>
        <v>891828.36552567233</v>
      </c>
    </row>
    <row r="35" spans="1:14">
      <c r="A35">
        <v>2506</v>
      </c>
      <c r="B35" t="s">
        <v>343</v>
      </c>
      <c r="C35" s="29" t="s">
        <v>177</v>
      </c>
      <c r="D35" s="122">
        <v>1286</v>
      </c>
      <c r="E35" s="122">
        <v>646042.10800000001</v>
      </c>
      <c r="F35" s="122">
        <v>91361.405000000013</v>
      </c>
      <c r="G35" s="122">
        <v>357023.55099999998</v>
      </c>
      <c r="H35" s="122">
        <v>18613.580000000002</v>
      </c>
      <c r="I35" s="122">
        <f t="shared" si="1"/>
        <v>1113040.6440000001</v>
      </c>
      <c r="J35" s="122">
        <f t="shared" si="0"/>
        <v>502365.5583203733</v>
      </c>
      <c r="K35" s="122">
        <f t="shared" si="0"/>
        <v>71043.083203732502</v>
      </c>
      <c r="L35" s="122">
        <f t="shared" si="0"/>
        <v>277623.29004665627</v>
      </c>
      <c r="M35" s="122">
        <f t="shared" si="0"/>
        <v>14474.012441679628</v>
      </c>
      <c r="N35" s="122">
        <f t="shared" si="0"/>
        <v>865505.94401244179</v>
      </c>
    </row>
    <row r="36" spans="1:14">
      <c r="A36" s="15">
        <v>3711</v>
      </c>
      <c r="B36" s="15" t="s">
        <v>344</v>
      </c>
      <c r="C36" s="120" t="s">
        <v>184</v>
      </c>
      <c r="D36" s="121">
        <v>1201</v>
      </c>
      <c r="E36" s="121">
        <v>635940.07500000007</v>
      </c>
      <c r="F36" s="121">
        <v>122849.36199999999</v>
      </c>
      <c r="G36" s="121">
        <v>257452.27299999999</v>
      </c>
      <c r="H36" s="121">
        <v>32303.555</v>
      </c>
      <c r="I36" s="121">
        <f t="shared" si="1"/>
        <v>1048545.265</v>
      </c>
      <c r="J36" s="121">
        <f t="shared" si="0"/>
        <v>529508.80516236473</v>
      </c>
      <c r="K36" s="121">
        <f t="shared" si="0"/>
        <v>102289.22731057451</v>
      </c>
      <c r="L36" s="121">
        <f t="shared" si="0"/>
        <v>214364.92339716901</v>
      </c>
      <c r="M36" s="121">
        <f t="shared" si="0"/>
        <v>26897.214820982517</v>
      </c>
      <c r="N36" s="121">
        <f t="shared" si="0"/>
        <v>873060.17069109075</v>
      </c>
    </row>
    <row r="37" spans="1:14">
      <c r="A37">
        <v>5508</v>
      </c>
      <c r="B37" t="s">
        <v>345</v>
      </c>
      <c r="C37" s="29" t="s">
        <v>198</v>
      </c>
      <c r="D37" s="122">
        <v>1181</v>
      </c>
      <c r="E37" s="122">
        <v>586012.58400000003</v>
      </c>
      <c r="F37" s="122">
        <v>89318.805999999997</v>
      </c>
      <c r="G37" s="122">
        <v>452488.00699999998</v>
      </c>
      <c r="H37" s="122">
        <v>3873.0120000000002</v>
      </c>
      <c r="I37" s="122">
        <f t="shared" si="1"/>
        <v>1131692.409</v>
      </c>
      <c r="J37" s="122">
        <f t="shared" si="0"/>
        <v>496200.32514817955</v>
      </c>
      <c r="K37" s="122">
        <f t="shared" si="0"/>
        <v>75629.810330228618</v>
      </c>
      <c r="L37" s="122">
        <f t="shared" si="0"/>
        <v>383139.71803556307</v>
      </c>
      <c r="M37" s="122">
        <f t="shared" si="0"/>
        <v>3279.4343776460628</v>
      </c>
      <c r="N37" s="122">
        <f t="shared" si="0"/>
        <v>958249.28789161728</v>
      </c>
    </row>
    <row r="38" spans="1:14">
      <c r="A38" s="15">
        <v>8721</v>
      </c>
      <c r="B38" s="15" t="s">
        <v>346</v>
      </c>
      <c r="C38" s="120" t="s">
        <v>240</v>
      </c>
      <c r="D38" s="121">
        <v>1121</v>
      </c>
      <c r="E38" s="121">
        <v>566325.81499999994</v>
      </c>
      <c r="F38" s="121">
        <v>333861.15299999999</v>
      </c>
      <c r="G38" s="121">
        <v>170049.52499999999</v>
      </c>
      <c r="H38" s="121">
        <v>12107.604000000001</v>
      </c>
      <c r="I38" s="121">
        <f t="shared" si="1"/>
        <v>1082344.0969999998</v>
      </c>
      <c r="J38" s="121">
        <f t="shared" si="0"/>
        <v>505196.98037466541</v>
      </c>
      <c r="K38" s="121">
        <f t="shared" si="0"/>
        <v>297824.4005352364</v>
      </c>
      <c r="L38" s="121">
        <f t="shared" si="0"/>
        <v>151694.49152542374</v>
      </c>
      <c r="M38" s="121">
        <f t="shared" si="0"/>
        <v>10800.717216770741</v>
      </c>
      <c r="N38" s="121">
        <f t="shared" si="0"/>
        <v>965516.58965209615</v>
      </c>
    </row>
    <row r="39" spans="1:14">
      <c r="A39">
        <v>6513</v>
      </c>
      <c r="B39" t="s">
        <v>347</v>
      </c>
      <c r="C39" s="29" t="s">
        <v>208</v>
      </c>
      <c r="D39" s="122">
        <v>1042</v>
      </c>
      <c r="E39" s="122">
        <v>534485.94200000004</v>
      </c>
      <c r="F39" s="122">
        <v>78418.782999999996</v>
      </c>
      <c r="G39" s="122">
        <v>286019.39500000002</v>
      </c>
      <c r="H39" s="122">
        <v>2558.59</v>
      </c>
      <c r="I39" s="122">
        <f t="shared" si="1"/>
        <v>901482.71000000008</v>
      </c>
      <c r="J39" s="122">
        <f t="shared" si="0"/>
        <v>512942.36276391562</v>
      </c>
      <c r="K39" s="122">
        <f t="shared" si="0"/>
        <v>75257.949136276395</v>
      </c>
      <c r="L39" s="122">
        <f t="shared" si="0"/>
        <v>274490.78214971209</v>
      </c>
      <c r="M39" s="122">
        <f t="shared" si="0"/>
        <v>2455.4606525911709</v>
      </c>
      <c r="N39" s="122">
        <f t="shared" si="0"/>
        <v>865146.55470249522</v>
      </c>
    </row>
    <row r="40" spans="1:14">
      <c r="A40" s="15">
        <v>4607</v>
      </c>
      <c r="B40" s="15" t="s">
        <v>348</v>
      </c>
      <c r="C40" s="120" t="s">
        <v>192</v>
      </c>
      <c r="D40" s="121">
        <v>998</v>
      </c>
      <c r="E40" s="121">
        <v>553521.97700000007</v>
      </c>
      <c r="F40" s="121">
        <v>57252.91</v>
      </c>
      <c r="G40" s="121">
        <v>424398.59</v>
      </c>
      <c r="H40" s="121">
        <v>20358.797999999999</v>
      </c>
      <c r="I40" s="121">
        <f t="shared" si="1"/>
        <v>1055532.2750000001</v>
      </c>
      <c r="J40" s="121">
        <f t="shared" ref="J40:N76" si="2">(E40/$D40)*1000</f>
        <v>554631.23947895807</v>
      </c>
      <c r="K40" s="121">
        <f t="shared" si="2"/>
        <v>57367.645290581168</v>
      </c>
      <c r="L40" s="121">
        <f t="shared" si="2"/>
        <v>425249.08817635273</v>
      </c>
      <c r="M40" s="121">
        <f t="shared" si="2"/>
        <v>20399.597194388774</v>
      </c>
      <c r="N40" s="121">
        <f t="shared" si="2"/>
        <v>1057647.5701402808</v>
      </c>
    </row>
    <row r="41" spans="1:14">
      <c r="A41">
        <v>4100</v>
      </c>
      <c r="B41" t="s">
        <v>349</v>
      </c>
      <c r="C41" s="29" t="s">
        <v>188</v>
      </c>
      <c r="D41" s="122">
        <v>953</v>
      </c>
      <c r="E41" s="122">
        <v>551106.74600000004</v>
      </c>
      <c r="F41" s="122">
        <v>53127.665000000001</v>
      </c>
      <c r="G41" s="122">
        <v>302535.02299999999</v>
      </c>
      <c r="H41" s="122">
        <v>9389.25</v>
      </c>
      <c r="I41" s="122">
        <f t="shared" si="1"/>
        <v>916158.68400000012</v>
      </c>
      <c r="J41" s="122">
        <f t="shared" si="2"/>
        <v>578286.19727177336</v>
      </c>
      <c r="K41" s="122">
        <f t="shared" si="2"/>
        <v>55747.812172088146</v>
      </c>
      <c r="L41" s="122">
        <f t="shared" si="2"/>
        <v>317455.42812172085</v>
      </c>
      <c r="M41" s="122">
        <f t="shared" si="2"/>
        <v>9852.3084994753426</v>
      </c>
      <c r="N41" s="122">
        <f t="shared" si="2"/>
        <v>961341.74606505781</v>
      </c>
    </row>
    <row r="42" spans="1:14">
      <c r="A42" s="15">
        <v>5604</v>
      </c>
      <c r="B42" s="15" t="s">
        <v>350</v>
      </c>
      <c r="C42" s="120" t="s">
        <v>199</v>
      </c>
      <c r="D42" s="121">
        <v>939</v>
      </c>
      <c r="E42" s="121">
        <v>467352.47899999999</v>
      </c>
      <c r="F42" s="121">
        <v>79890.490999999995</v>
      </c>
      <c r="G42" s="121">
        <v>280490.49300000002</v>
      </c>
      <c r="H42" s="121">
        <v>19726.547999999999</v>
      </c>
      <c r="I42" s="121">
        <f t="shared" si="1"/>
        <v>847460.01099999994</v>
      </c>
      <c r="J42" s="121">
        <f t="shared" si="2"/>
        <v>497712.97018104367</v>
      </c>
      <c r="K42" s="121">
        <f t="shared" si="2"/>
        <v>85080.395101171453</v>
      </c>
      <c r="L42" s="121">
        <f t="shared" si="2"/>
        <v>298711.92012779554</v>
      </c>
      <c r="M42" s="121">
        <f t="shared" si="2"/>
        <v>21008.038338658145</v>
      </c>
      <c r="N42" s="121">
        <f t="shared" si="2"/>
        <v>902513.32374866877</v>
      </c>
    </row>
    <row r="43" spans="1:14">
      <c r="A43">
        <v>6612</v>
      </c>
      <c r="B43" t="s">
        <v>351</v>
      </c>
      <c r="C43" s="29" t="s">
        <v>216</v>
      </c>
      <c r="D43" s="122">
        <v>894</v>
      </c>
      <c r="E43" s="122">
        <v>437215.86300000001</v>
      </c>
      <c r="F43" s="122">
        <v>169828.76700000002</v>
      </c>
      <c r="G43" s="122">
        <v>303162.11800000002</v>
      </c>
      <c r="H43" s="122">
        <v>48639.451999999997</v>
      </c>
      <c r="I43" s="122">
        <f t="shared" si="1"/>
        <v>958846.20000000007</v>
      </c>
      <c r="J43" s="122">
        <f t="shared" si="2"/>
        <v>489055.77516778529</v>
      </c>
      <c r="K43" s="122">
        <f t="shared" si="2"/>
        <v>189965.06375838927</v>
      </c>
      <c r="L43" s="122">
        <f t="shared" si="2"/>
        <v>339107.51454138703</v>
      </c>
      <c r="M43" s="122">
        <f t="shared" si="2"/>
        <v>54406.545861297534</v>
      </c>
      <c r="N43" s="122">
        <f t="shared" si="2"/>
        <v>1072534.8993288593</v>
      </c>
    </row>
    <row r="44" spans="1:14">
      <c r="A44" s="15">
        <v>3709</v>
      </c>
      <c r="B44" s="15" t="s">
        <v>352</v>
      </c>
      <c r="C44" s="120" t="s">
        <v>182</v>
      </c>
      <c r="D44" s="121">
        <v>866</v>
      </c>
      <c r="E44" s="121">
        <v>498453.62599999999</v>
      </c>
      <c r="F44" s="121">
        <v>90181.926999999996</v>
      </c>
      <c r="G44" s="121">
        <v>208367.853</v>
      </c>
      <c r="H44" s="121">
        <v>31752.95</v>
      </c>
      <c r="I44" s="121">
        <f t="shared" si="1"/>
        <v>828756.35599999991</v>
      </c>
      <c r="J44" s="121">
        <f t="shared" si="2"/>
        <v>575581.55427251733</v>
      </c>
      <c r="K44" s="121">
        <f t="shared" si="2"/>
        <v>104136.17436489607</v>
      </c>
      <c r="L44" s="121">
        <f t="shared" si="2"/>
        <v>240609.5300230947</v>
      </c>
      <c r="M44" s="121">
        <f t="shared" si="2"/>
        <v>36666.224018475754</v>
      </c>
      <c r="N44" s="121">
        <f t="shared" si="2"/>
        <v>956993.48267898371</v>
      </c>
    </row>
    <row r="45" spans="1:14">
      <c r="A45">
        <v>8710</v>
      </c>
      <c r="B45" t="s">
        <v>353</v>
      </c>
      <c r="C45" s="29" t="s">
        <v>235</v>
      </c>
      <c r="D45" s="122">
        <v>786</v>
      </c>
      <c r="E45" s="122">
        <v>395760.54599999997</v>
      </c>
      <c r="F45" s="122">
        <v>127352.68</v>
      </c>
      <c r="G45" s="122">
        <v>153670.31299999999</v>
      </c>
      <c r="H45" s="122">
        <v>6459.6880000000001</v>
      </c>
      <c r="I45" s="122">
        <f t="shared" si="1"/>
        <v>683243.22699999996</v>
      </c>
      <c r="J45" s="122">
        <f t="shared" si="2"/>
        <v>503512.14503816789</v>
      </c>
      <c r="K45" s="122">
        <f t="shared" si="2"/>
        <v>162026.31043256997</v>
      </c>
      <c r="L45" s="122">
        <f t="shared" si="2"/>
        <v>195509.30407124682</v>
      </c>
      <c r="M45" s="122">
        <f t="shared" si="2"/>
        <v>8218.432569974555</v>
      </c>
      <c r="N45" s="122">
        <f t="shared" si="2"/>
        <v>869266.19211195922</v>
      </c>
    </row>
    <row r="46" spans="1:14">
      <c r="A46" s="15">
        <v>8508</v>
      </c>
      <c r="B46" s="15" t="s">
        <v>354</v>
      </c>
      <c r="C46" s="120" t="s">
        <v>230</v>
      </c>
      <c r="D46" s="121">
        <v>695</v>
      </c>
      <c r="E46" s="121">
        <v>426825.48700000002</v>
      </c>
      <c r="F46" s="121">
        <v>70798.881999999998</v>
      </c>
      <c r="G46" s="121">
        <v>100646.098</v>
      </c>
      <c r="H46" s="121">
        <v>7728.5330000000004</v>
      </c>
      <c r="I46" s="121">
        <f t="shared" si="1"/>
        <v>605999</v>
      </c>
      <c r="J46" s="121">
        <f t="shared" si="2"/>
        <v>614137.39136690646</v>
      </c>
      <c r="K46" s="121">
        <f t="shared" si="2"/>
        <v>101868.89496402878</v>
      </c>
      <c r="L46" s="121">
        <f t="shared" si="2"/>
        <v>144814.52949640289</v>
      </c>
      <c r="M46" s="121">
        <f t="shared" si="2"/>
        <v>11120.191366906474</v>
      </c>
      <c r="N46" s="121">
        <f t="shared" si="2"/>
        <v>871941.00719424454</v>
      </c>
    </row>
    <row r="47" spans="1:14">
      <c r="A47">
        <v>7000</v>
      </c>
      <c r="B47" t="s">
        <v>355</v>
      </c>
      <c r="C47" s="29" t="s">
        <v>219</v>
      </c>
      <c r="D47" s="122">
        <v>685</v>
      </c>
      <c r="E47" s="122">
        <v>374366.03899999999</v>
      </c>
      <c r="F47" s="122">
        <v>75082.021999999997</v>
      </c>
      <c r="G47" s="122">
        <v>168732.182</v>
      </c>
      <c r="H47" s="122">
        <v>14576.86</v>
      </c>
      <c r="I47" s="122">
        <f t="shared" si="1"/>
        <v>632757.103</v>
      </c>
      <c r="J47" s="122">
        <f t="shared" si="2"/>
        <v>546519.76496350369</v>
      </c>
      <c r="K47" s="122">
        <f t="shared" si="2"/>
        <v>109608.7912408759</v>
      </c>
      <c r="L47" s="122">
        <f t="shared" si="2"/>
        <v>246324.35328467152</v>
      </c>
      <c r="M47" s="122">
        <f t="shared" si="2"/>
        <v>21280.087591240877</v>
      </c>
      <c r="N47" s="122">
        <f t="shared" si="2"/>
        <v>923732.99708029197</v>
      </c>
    </row>
    <row r="48" spans="1:14">
      <c r="A48" s="15">
        <v>3811</v>
      </c>
      <c r="B48" s="15" t="s">
        <v>356</v>
      </c>
      <c r="C48" s="120" t="s">
        <v>187</v>
      </c>
      <c r="D48" s="121">
        <v>673</v>
      </c>
      <c r="E48" s="121">
        <v>292660.32299999997</v>
      </c>
      <c r="F48" s="121">
        <v>65584.635000000009</v>
      </c>
      <c r="G48" s="121">
        <v>300596.44300000003</v>
      </c>
      <c r="H48" s="121">
        <v>5928.54</v>
      </c>
      <c r="I48" s="121">
        <f t="shared" si="1"/>
        <v>664769.94100000011</v>
      </c>
      <c r="J48" s="121">
        <f t="shared" si="2"/>
        <v>434859.3209509658</v>
      </c>
      <c r="K48" s="121">
        <f t="shared" si="2"/>
        <v>97451.166419019326</v>
      </c>
      <c r="L48" s="121">
        <f t="shared" si="2"/>
        <v>446651.47548291238</v>
      </c>
      <c r="M48" s="121">
        <f t="shared" si="2"/>
        <v>8809.1233283803849</v>
      </c>
      <c r="N48" s="121">
        <f t="shared" si="2"/>
        <v>987771.08618127811</v>
      </c>
    </row>
    <row r="49" spans="1:14">
      <c r="A49">
        <v>8722</v>
      </c>
      <c r="B49" t="s">
        <v>357</v>
      </c>
      <c r="C49" s="29" t="s">
        <v>241</v>
      </c>
      <c r="D49" s="122">
        <v>667</v>
      </c>
      <c r="E49" s="122">
        <v>317348.29700000002</v>
      </c>
      <c r="F49" s="122">
        <v>67946.478999999992</v>
      </c>
      <c r="G49" s="122">
        <v>229677.18400000001</v>
      </c>
      <c r="H49" s="122">
        <v>750.84</v>
      </c>
      <c r="I49" s="122">
        <f t="shared" si="1"/>
        <v>615722.79999999993</v>
      </c>
      <c r="J49" s="122">
        <f t="shared" si="2"/>
        <v>475784.55322338833</v>
      </c>
      <c r="K49" s="122">
        <f t="shared" si="2"/>
        <v>101868.78410794602</v>
      </c>
      <c r="L49" s="122">
        <f t="shared" si="2"/>
        <v>344343.60419790109</v>
      </c>
      <c r="M49" s="122">
        <f t="shared" si="2"/>
        <v>1125.697151424288</v>
      </c>
      <c r="N49" s="122">
        <f t="shared" si="2"/>
        <v>923122.63868065947</v>
      </c>
    </row>
    <row r="50" spans="1:14">
      <c r="A50" s="15">
        <v>7502</v>
      </c>
      <c r="B50" s="15" t="s">
        <v>358</v>
      </c>
      <c r="C50" s="120" t="s">
        <v>221</v>
      </c>
      <c r="D50" s="121">
        <v>660</v>
      </c>
      <c r="E50" s="121">
        <v>354142.33600000001</v>
      </c>
      <c r="F50" s="121">
        <v>54076.850000000006</v>
      </c>
      <c r="G50" s="121">
        <v>212160.59700000001</v>
      </c>
      <c r="H50" s="121">
        <v>7681.16</v>
      </c>
      <c r="I50" s="121">
        <f t="shared" si="1"/>
        <v>628060.94300000009</v>
      </c>
      <c r="J50" s="121">
        <f t="shared" si="2"/>
        <v>536579.296969697</v>
      </c>
      <c r="K50" s="121">
        <f t="shared" si="2"/>
        <v>81934.621212121216</v>
      </c>
      <c r="L50" s="121">
        <f t="shared" si="2"/>
        <v>321455.45000000007</v>
      </c>
      <c r="M50" s="121">
        <f t="shared" si="2"/>
        <v>11638.121212121212</v>
      </c>
      <c r="N50" s="121">
        <f t="shared" si="2"/>
        <v>951607.4893939395</v>
      </c>
    </row>
    <row r="51" spans="1:14">
      <c r="A51">
        <v>3511</v>
      </c>
      <c r="B51" t="s">
        <v>359</v>
      </c>
      <c r="C51" s="29" t="s">
        <v>180</v>
      </c>
      <c r="D51" s="122">
        <v>638</v>
      </c>
      <c r="E51" s="122">
        <v>361752.45199999999</v>
      </c>
      <c r="F51" s="122">
        <v>443142.91200000001</v>
      </c>
      <c r="G51" s="122">
        <v>0</v>
      </c>
      <c r="H51" s="122">
        <v>2016.075</v>
      </c>
      <c r="I51" s="122">
        <f t="shared" si="1"/>
        <v>806911.43900000001</v>
      </c>
      <c r="J51" s="122">
        <f t="shared" si="2"/>
        <v>567010.11285266455</v>
      </c>
      <c r="K51" s="122">
        <f t="shared" si="2"/>
        <v>694581.36677115993</v>
      </c>
      <c r="L51" s="122">
        <f t="shared" si="2"/>
        <v>0</v>
      </c>
      <c r="M51" s="122">
        <f t="shared" si="2"/>
        <v>3159.9921630094045</v>
      </c>
      <c r="N51" s="122">
        <f t="shared" si="2"/>
        <v>1264751.4717868338</v>
      </c>
    </row>
    <row r="52" spans="1:14">
      <c r="A52" s="15">
        <v>8720</v>
      </c>
      <c r="B52" s="15" t="s">
        <v>360</v>
      </c>
      <c r="C52" s="120" t="s">
        <v>239</v>
      </c>
      <c r="D52" s="121">
        <v>626</v>
      </c>
      <c r="E52" s="121">
        <v>350013.79</v>
      </c>
      <c r="F52" s="121">
        <v>234691.68899999998</v>
      </c>
      <c r="G52" s="121">
        <v>97877.051999999996</v>
      </c>
      <c r="H52" s="121">
        <v>2191.44</v>
      </c>
      <c r="I52" s="121">
        <f t="shared" si="1"/>
        <v>684773.9709999999</v>
      </c>
      <c r="J52" s="121">
        <f t="shared" si="2"/>
        <v>559127.46006389777</v>
      </c>
      <c r="K52" s="121">
        <f t="shared" si="2"/>
        <v>374906.85143769963</v>
      </c>
      <c r="L52" s="121">
        <f t="shared" si="2"/>
        <v>156353.11821086262</v>
      </c>
      <c r="M52" s="121">
        <f t="shared" si="2"/>
        <v>3500.7028753993609</v>
      </c>
      <c r="N52" s="121">
        <f t="shared" si="2"/>
        <v>1093888.1325878592</v>
      </c>
    </row>
    <row r="53" spans="1:14">
      <c r="A53">
        <v>6515</v>
      </c>
      <c r="B53" t="s">
        <v>361</v>
      </c>
      <c r="C53" s="29" t="s">
        <v>209</v>
      </c>
      <c r="D53" s="122">
        <v>616</v>
      </c>
      <c r="E53" s="122">
        <v>278033.46500000003</v>
      </c>
      <c r="F53" s="122">
        <v>54610.280000000006</v>
      </c>
      <c r="G53" s="122">
        <v>175452.70199999999</v>
      </c>
      <c r="H53" s="122">
        <v>4390.0460000000003</v>
      </c>
      <c r="I53" s="122">
        <f t="shared" si="1"/>
        <v>512486.49300000002</v>
      </c>
      <c r="J53" s="122">
        <f t="shared" si="2"/>
        <v>451353.02759740263</v>
      </c>
      <c r="K53" s="122">
        <f t="shared" si="2"/>
        <v>88653.051948051958</v>
      </c>
      <c r="L53" s="122">
        <f t="shared" si="2"/>
        <v>284825.81493506487</v>
      </c>
      <c r="M53" s="122">
        <f t="shared" si="2"/>
        <v>7126.6980519480521</v>
      </c>
      <c r="N53" s="122">
        <f t="shared" si="2"/>
        <v>831958.59253246756</v>
      </c>
    </row>
    <row r="54" spans="1:14">
      <c r="A54" s="15">
        <v>8509</v>
      </c>
      <c r="B54" s="15" t="s">
        <v>362</v>
      </c>
      <c r="C54" s="120" t="s">
        <v>231</v>
      </c>
      <c r="D54" s="121">
        <v>583</v>
      </c>
      <c r="E54" s="121">
        <v>318160.962</v>
      </c>
      <c r="F54" s="121">
        <v>83855.258000000002</v>
      </c>
      <c r="G54" s="121">
        <v>142533.916</v>
      </c>
      <c r="H54" s="121">
        <v>0</v>
      </c>
      <c r="I54" s="121">
        <f t="shared" si="1"/>
        <v>544550.13599999994</v>
      </c>
      <c r="J54" s="121">
        <f t="shared" si="2"/>
        <v>545730.63807890215</v>
      </c>
      <c r="K54" s="121">
        <f t="shared" si="2"/>
        <v>143834.06174957118</v>
      </c>
      <c r="L54" s="121">
        <f t="shared" si="2"/>
        <v>244483.56089193825</v>
      </c>
      <c r="M54" s="121">
        <f t="shared" si="2"/>
        <v>0</v>
      </c>
      <c r="N54" s="121">
        <f t="shared" si="2"/>
        <v>934048.26072041155</v>
      </c>
    </row>
    <row r="55" spans="1:14">
      <c r="A55">
        <v>6709</v>
      </c>
      <c r="B55" t="s">
        <v>363</v>
      </c>
      <c r="C55" s="29" t="s">
        <v>218</v>
      </c>
      <c r="D55" s="122">
        <v>504</v>
      </c>
      <c r="E55" s="122">
        <v>284088.99900000001</v>
      </c>
      <c r="F55" s="122">
        <v>41914.715000000004</v>
      </c>
      <c r="G55" s="122">
        <v>230100.261</v>
      </c>
      <c r="H55" s="122">
        <v>6987.4089999999997</v>
      </c>
      <c r="I55" s="122">
        <f t="shared" si="1"/>
        <v>563091.38400000008</v>
      </c>
      <c r="J55" s="122">
        <f t="shared" si="2"/>
        <v>563668.64880952379</v>
      </c>
      <c r="K55" s="122">
        <f t="shared" si="2"/>
        <v>83164.117063492071</v>
      </c>
      <c r="L55" s="122">
        <f t="shared" si="2"/>
        <v>456548.13690476189</v>
      </c>
      <c r="M55" s="122">
        <f t="shared" si="2"/>
        <v>13863.906746031746</v>
      </c>
      <c r="N55" s="122">
        <f t="shared" si="2"/>
        <v>1117244.8095238097</v>
      </c>
    </row>
    <row r="56" spans="1:14">
      <c r="A56" s="15">
        <v>6607</v>
      </c>
      <c r="B56" s="15" t="s">
        <v>364</v>
      </c>
      <c r="C56" s="120" t="s">
        <v>214</v>
      </c>
      <c r="D56" s="121">
        <v>502</v>
      </c>
      <c r="E56" s="121">
        <v>296526.592</v>
      </c>
      <c r="F56" s="121">
        <v>84395.356</v>
      </c>
      <c r="G56" s="121">
        <v>61030.957000000002</v>
      </c>
      <c r="H56" s="121">
        <v>1143.0150000000001</v>
      </c>
      <c r="I56" s="121">
        <f t="shared" si="1"/>
        <v>443095.92</v>
      </c>
      <c r="J56" s="121">
        <f t="shared" si="2"/>
        <v>590690.42231075699</v>
      </c>
      <c r="K56" s="121">
        <f t="shared" si="2"/>
        <v>168118.23904382469</v>
      </c>
      <c r="L56" s="121">
        <f t="shared" si="2"/>
        <v>121575.61155378487</v>
      </c>
      <c r="M56" s="121">
        <f t="shared" si="2"/>
        <v>2276.9223107569724</v>
      </c>
      <c r="N56" s="121">
        <f t="shared" si="2"/>
        <v>882661.19521912339</v>
      </c>
    </row>
    <row r="57" spans="1:14">
      <c r="A57">
        <v>8719</v>
      </c>
      <c r="B57" t="s">
        <v>365</v>
      </c>
      <c r="C57" s="29" t="s">
        <v>238</v>
      </c>
      <c r="D57" s="122">
        <v>493</v>
      </c>
      <c r="E57" s="122">
        <v>205858.807</v>
      </c>
      <c r="F57" s="122">
        <v>526908.60499999998</v>
      </c>
      <c r="G57" s="122">
        <v>0</v>
      </c>
      <c r="H57" s="122">
        <v>3446.53</v>
      </c>
      <c r="I57" s="122">
        <f t="shared" si="1"/>
        <v>736213.94200000004</v>
      </c>
      <c r="J57" s="122">
        <f t="shared" si="2"/>
        <v>417563.50304259633</v>
      </c>
      <c r="K57" s="122">
        <f t="shared" si="2"/>
        <v>1068780.1318458416</v>
      </c>
      <c r="L57" s="122">
        <f t="shared" si="2"/>
        <v>0</v>
      </c>
      <c r="M57" s="122">
        <f t="shared" si="2"/>
        <v>6990.9330628803255</v>
      </c>
      <c r="N57" s="122">
        <f t="shared" si="2"/>
        <v>1493334.5679513186</v>
      </c>
    </row>
    <row r="58" spans="1:14">
      <c r="A58" s="15">
        <v>6601</v>
      </c>
      <c r="B58" s="15" t="s">
        <v>366</v>
      </c>
      <c r="C58" s="120" t="s">
        <v>210</v>
      </c>
      <c r="D58" s="121">
        <v>491</v>
      </c>
      <c r="E58" s="121">
        <v>254946.359</v>
      </c>
      <c r="F58" s="121">
        <v>44684.493000000002</v>
      </c>
      <c r="G58" s="121">
        <v>118742.499</v>
      </c>
      <c r="H58" s="121">
        <v>2840.0450000000001</v>
      </c>
      <c r="I58" s="121">
        <f t="shared" si="1"/>
        <v>421213.39600000001</v>
      </c>
      <c r="J58" s="121">
        <f t="shared" si="2"/>
        <v>519239.02036659879</v>
      </c>
      <c r="K58" s="121">
        <f t="shared" si="2"/>
        <v>91007.114052953155</v>
      </c>
      <c r="L58" s="121">
        <f t="shared" si="2"/>
        <v>241838.08350305498</v>
      </c>
      <c r="M58" s="121">
        <f t="shared" si="2"/>
        <v>5784.2057026476587</v>
      </c>
      <c r="N58" s="121">
        <f t="shared" si="2"/>
        <v>857868.42362525465</v>
      </c>
    </row>
    <row r="59" spans="1:14">
      <c r="A59">
        <v>7617</v>
      </c>
      <c r="B59" t="s">
        <v>367</v>
      </c>
      <c r="C59" s="29" t="s">
        <v>225</v>
      </c>
      <c r="D59" s="122">
        <v>472</v>
      </c>
      <c r="E59" s="122">
        <v>235661.04300000001</v>
      </c>
      <c r="F59" s="122">
        <v>38317.487000000001</v>
      </c>
      <c r="G59" s="122">
        <v>222940.929</v>
      </c>
      <c r="H59" s="122">
        <v>2743.71</v>
      </c>
      <c r="I59" s="122">
        <f t="shared" si="1"/>
        <v>499663.16900000005</v>
      </c>
      <c r="J59" s="122">
        <f t="shared" si="2"/>
        <v>499281.87076271191</v>
      </c>
      <c r="K59" s="122">
        <f t="shared" si="2"/>
        <v>81181.116525423728</v>
      </c>
      <c r="L59" s="122">
        <f t="shared" si="2"/>
        <v>472332.47669491527</v>
      </c>
      <c r="M59" s="122">
        <f t="shared" si="2"/>
        <v>5812.9449152542375</v>
      </c>
      <c r="N59" s="122">
        <f t="shared" si="2"/>
        <v>1058608.4088983051</v>
      </c>
    </row>
    <row r="60" spans="1:14">
      <c r="A60" s="15">
        <v>5609</v>
      </c>
      <c r="B60" s="15" t="s">
        <v>368</v>
      </c>
      <c r="C60" s="120" t="s">
        <v>200</v>
      </c>
      <c r="D60" s="121">
        <v>452</v>
      </c>
      <c r="E60" s="121">
        <v>255517.79200000002</v>
      </c>
      <c r="F60" s="121">
        <v>31324.322</v>
      </c>
      <c r="G60" s="121">
        <v>168163.98499999999</v>
      </c>
      <c r="H60" s="121">
        <v>7048.8389999999999</v>
      </c>
      <c r="I60" s="121">
        <f t="shared" si="1"/>
        <v>462054.93799999997</v>
      </c>
      <c r="J60" s="121">
        <f t="shared" si="2"/>
        <v>565304.84955752222</v>
      </c>
      <c r="K60" s="121">
        <f t="shared" si="2"/>
        <v>69301.597345132745</v>
      </c>
      <c r="L60" s="121">
        <f t="shared" si="2"/>
        <v>372044.21460176993</v>
      </c>
      <c r="M60" s="121">
        <f t="shared" si="2"/>
        <v>15594.776548672566</v>
      </c>
      <c r="N60" s="121">
        <f t="shared" si="2"/>
        <v>1022245.4380530972</v>
      </c>
    </row>
    <row r="61" spans="1:14">
      <c r="A61">
        <v>4911</v>
      </c>
      <c r="B61" t="s">
        <v>369</v>
      </c>
      <c r="C61" s="29" t="s">
        <v>196</v>
      </c>
      <c r="D61" s="122">
        <v>449</v>
      </c>
      <c r="E61" s="122">
        <v>245339.679</v>
      </c>
      <c r="F61" s="122">
        <v>30441.179</v>
      </c>
      <c r="G61" s="122">
        <v>235311.31599999999</v>
      </c>
      <c r="H61" s="122">
        <v>6315.4979999999996</v>
      </c>
      <c r="I61" s="122">
        <f t="shared" si="1"/>
        <v>517407.67200000002</v>
      </c>
      <c r="J61" s="122">
        <f t="shared" si="2"/>
        <v>546413.53897550108</v>
      </c>
      <c r="K61" s="122">
        <f t="shared" si="2"/>
        <v>67797.72605790646</v>
      </c>
      <c r="L61" s="122">
        <f t="shared" si="2"/>
        <v>524078.65478841873</v>
      </c>
      <c r="M61" s="122">
        <f t="shared" si="2"/>
        <v>14065.69710467706</v>
      </c>
      <c r="N61" s="122">
        <f t="shared" si="2"/>
        <v>1152355.6169265034</v>
      </c>
    </row>
    <row r="62" spans="1:14">
      <c r="A62" s="15">
        <v>5612</v>
      </c>
      <c r="B62" s="15" t="s">
        <v>370</v>
      </c>
      <c r="C62" s="120" t="s">
        <v>202</v>
      </c>
      <c r="D62" s="121">
        <v>371</v>
      </c>
      <c r="E62" s="121">
        <v>165408.541</v>
      </c>
      <c r="F62" s="121">
        <v>88334.826000000001</v>
      </c>
      <c r="G62" s="121">
        <v>159202.70800000001</v>
      </c>
      <c r="H62" s="121">
        <v>0</v>
      </c>
      <c r="I62" s="121">
        <f t="shared" si="1"/>
        <v>412946.07500000001</v>
      </c>
      <c r="J62" s="121">
        <f t="shared" si="2"/>
        <v>445845.12398921832</v>
      </c>
      <c r="K62" s="121">
        <f t="shared" si="2"/>
        <v>238099.26145552562</v>
      </c>
      <c r="L62" s="121">
        <f t="shared" si="2"/>
        <v>429117.81132075476</v>
      </c>
      <c r="M62" s="121">
        <f t="shared" si="2"/>
        <v>0</v>
      </c>
      <c r="N62" s="121">
        <f t="shared" si="2"/>
        <v>1113062.1967654985</v>
      </c>
    </row>
    <row r="63" spans="1:14">
      <c r="A63">
        <v>6602</v>
      </c>
      <c r="B63" t="s">
        <v>371</v>
      </c>
      <c r="C63" s="29" t="s">
        <v>213</v>
      </c>
      <c r="D63" s="122">
        <v>371</v>
      </c>
      <c r="E63" s="122">
        <v>202469.72899999999</v>
      </c>
      <c r="F63" s="122">
        <v>28534.034</v>
      </c>
      <c r="G63" s="122">
        <v>130448.698</v>
      </c>
      <c r="H63" s="122">
        <v>2274.4780000000001</v>
      </c>
      <c r="I63" s="122">
        <f t="shared" si="1"/>
        <v>363726.93900000001</v>
      </c>
      <c r="J63" s="122">
        <f t="shared" si="2"/>
        <v>545740.50943396217</v>
      </c>
      <c r="K63" s="122">
        <f t="shared" si="2"/>
        <v>76911.14285714287</v>
      </c>
      <c r="L63" s="122">
        <f t="shared" si="2"/>
        <v>351613.7412398922</v>
      </c>
      <c r="M63" s="122">
        <f t="shared" si="2"/>
        <v>6130.6684636118598</v>
      </c>
      <c r="N63" s="122">
        <f t="shared" si="2"/>
        <v>980396.06199460919</v>
      </c>
    </row>
    <row r="64" spans="1:14">
      <c r="A64" s="15">
        <v>4502</v>
      </c>
      <c r="B64" s="15" t="s">
        <v>372</v>
      </c>
      <c r="C64" s="120" t="s">
        <v>190</v>
      </c>
      <c r="D64" s="121">
        <v>258</v>
      </c>
      <c r="E64" s="121">
        <v>128063.07399999999</v>
      </c>
      <c r="F64" s="121">
        <v>20623.496999999999</v>
      </c>
      <c r="G64" s="121">
        <v>192884.67800000001</v>
      </c>
      <c r="H64" s="121">
        <v>2728.1759999999999</v>
      </c>
      <c r="I64" s="121">
        <f t="shared" si="1"/>
        <v>344299.42499999999</v>
      </c>
      <c r="J64" s="121">
        <f t="shared" si="2"/>
        <v>496368.50387596892</v>
      </c>
      <c r="K64" s="121">
        <f t="shared" si="2"/>
        <v>79936.034883720917</v>
      </c>
      <c r="L64" s="121">
        <f t="shared" si="2"/>
        <v>747615.03100775206</v>
      </c>
      <c r="M64" s="121">
        <f t="shared" si="2"/>
        <v>10574.325581395347</v>
      </c>
      <c r="N64" s="121">
        <f t="shared" si="2"/>
        <v>1334493.8953488371</v>
      </c>
    </row>
    <row r="65" spans="1:14">
      <c r="A65">
        <v>4604</v>
      </c>
      <c r="B65" t="s">
        <v>373</v>
      </c>
      <c r="C65" s="29" t="s">
        <v>191</v>
      </c>
      <c r="D65" s="122">
        <v>258</v>
      </c>
      <c r="E65" s="122">
        <v>136970.571</v>
      </c>
      <c r="F65" s="122">
        <v>16382.745000000001</v>
      </c>
      <c r="G65" s="122">
        <v>205844.49100000001</v>
      </c>
      <c r="H65" s="122">
        <v>2982.645</v>
      </c>
      <c r="I65" s="122">
        <f t="shared" si="1"/>
        <v>362180.45200000005</v>
      </c>
      <c r="J65" s="122">
        <f t="shared" si="2"/>
        <v>530893.68604651152</v>
      </c>
      <c r="K65" s="122">
        <f t="shared" si="2"/>
        <v>63499.011627906984</v>
      </c>
      <c r="L65" s="122">
        <f t="shared" si="2"/>
        <v>797846.86434108531</v>
      </c>
      <c r="M65" s="122">
        <f t="shared" si="2"/>
        <v>11560.639534883721</v>
      </c>
      <c r="N65" s="122">
        <f t="shared" si="2"/>
        <v>1403800.2015503878</v>
      </c>
    </row>
    <row r="66" spans="1:14">
      <c r="A66" s="15">
        <v>8610</v>
      </c>
      <c r="B66" s="15" t="s">
        <v>374</v>
      </c>
      <c r="C66" s="120" t="s">
        <v>232</v>
      </c>
      <c r="D66" s="121">
        <v>248</v>
      </c>
      <c r="E66" s="121">
        <v>105779.88499999999</v>
      </c>
      <c r="F66" s="121">
        <v>139676.87700000001</v>
      </c>
      <c r="G66" s="121">
        <v>0</v>
      </c>
      <c r="H66" s="121">
        <v>0</v>
      </c>
      <c r="I66" s="121">
        <f t="shared" si="1"/>
        <v>245456.76199999999</v>
      </c>
      <c r="J66" s="121">
        <f t="shared" si="2"/>
        <v>426531.79435483867</v>
      </c>
      <c r="K66" s="121">
        <f t="shared" si="2"/>
        <v>563213.21370967745</v>
      </c>
      <c r="L66" s="121">
        <f t="shared" si="2"/>
        <v>0</v>
      </c>
      <c r="M66" s="121">
        <f t="shared" si="2"/>
        <v>0</v>
      </c>
      <c r="N66" s="121">
        <f t="shared" si="2"/>
        <v>989745.00806451612</v>
      </c>
    </row>
    <row r="67" spans="1:14">
      <c r="A67">
        <v>1606</v>
      </c>
      <c r="B67" t="s">
        <v>375</v>
      </c>
      <c r="C67" s="29" t="s">
        <v>172</v>
      </c>
      <c r="D67" s="122">
        <v>238</v>
      </c>
      <c r="E67" s="122">
        <v>130831.00000000001</v>
      </c>
      <c r="F67" s="122">
        <v>55755.6</v>
      </c>
      <c r="G67" s="122">
        <v>7186.1319999999996</v>
      </c>
      <c r="H67" s="122">
        <v>0</v>
      </c>
      <c r="I67" s="122">
        <f t="shared" si="1"/>
        <v>193772.73200000002</v>
      </c>
      <c r="J67" s="122">
        <f t="shared" si="2"/>
        <v>549710.08403361344</v>
      </c>
      <c r="K67" s="122">
        <f t="shared" si="2"/>
        <v>234267.22689075628</v>
      </c>
      <c r="L67" s="122">
        <f t="shared" si="2"/>
        <v>30193.831932773108</v>
      </c>
      <c r="M67" s="122">
        <f t="shared" si="2"/>
        <v>0</v>
      </c>
      <c r="N67" s="122">
        <f t="shared" si="2"/>
        <v>814171.14285714296</v>
      </c>
    </row>
    <row r="68" spans="1:14">
      <c r="A68" s="15">
        <v>4803</v>
      </c>
      <c r="B68" s="15" t="s">
        <v>376</v>
      </c>
      <c r="C68" s="120" t="s">
        <v>193</v>
      </c>
      <c r="D68" s="121">
        <v>204</v>
      </c>
      <c r="E68" s="121">
        <v>93849.432000000001</v>
      </c>
      <c r="F68" s="121">
        <v>17365.766000000003</v>
      </c>
      <c r="G68" s="121">
        <v>148632.55900000001</v>
      </c>
      <c r="H68" s="121">
        <v>2258.4</v>
      </c>
      <c r="I68" s="121">
        <f t="shared" si="1"/>
        <v>262106.15700000001</v>
      </c>
      <c r="J68" s="121">
        <f t="shared" si="2"/>
        <v>460046.23529411765</v>
      </c>
      <c r="K68" s="121">
        <f t="shared" si="2"/>
        <v>85126.303921568644</v>
      </c>
      <c r="L68" s="121">
        <f t="shared" si="2"/>
        <v>728590.97549019614</v>
      </c>
      <c r="M68" s="121">
        <f t="shared" si="2"/>
        <v>11070.588235294117</v>
      </c>
      <c r="N68" s="121">
        <f t="shared" si="2"/>
        <v>1284834.1029411766</v>
      </c>
    </row>
    <row r="69" spans="1:14">
      <c r="A69">
        <v>5706</v>
      </c>
      <c r="B69" t="s">
        <v>377</v>
      </c>
      <c r="C69" s="29" t="s">
        <v>203</v>
      </c>
      <c r="D69" s="122">
        <v>202</v>
      </c>
      <c r="E69" s="122">
        <v>76225</v>
      </c>
      <c r="F69" s="122">
        <v>11748</v>
      </c>
      <c r="G69" s="122">
        <v>101083</v>
      </c>
      <c r="H69" s="122">
        <v>0</v>
      </c>
      <c r="I69" s="122">
        <f t="shared" si="1"/>
        <v>189056</v>
      </c>
      <c r="J69" s="122">
        <f t="shared" si="2"/>
        <v>377351.48514851485</v>
      </c>
      <c r="K69" s="122">
        <f t="shared" si="2"/>
        <v>58158.415841584159</v>
      </c>
      <c r="L69" s="122">
        <f t="shared" si="2"/>
        <v>500410.89108910895</v>
      </c>
      <c r="M69" s="122">
        <f t="shared" si="2"/>
        <v>0</v>
      </c>
      <c r="N69" s="122">
        <f t="shared" si="2"/>
        <v>935920.79207920795</v>
      </c>
    </row>
    <row r="70" spans="1:14">
      <c r="A70" s="15">
        <v>3713</v>
      </c>
      <c r="B70" s="15" t="s">
        <v>378</v>
      </c>
      <c r="C70" s="120" t="s">
        <v>185</v>
      </c>
      <c r="D70" s="121">
        <v>117</v>
      </c>
      <c r="E70" s="121">
        <v>55476</v>
      </c>
      <c r="F70" s="121">
        <v>13667</v>
      </c>
      <c r="G70" s="121">
        <v>46685</v>
      </c>
      <c r="H70" s="121">
        <v>0</v>
      </c>
      <c r="I70" s="121">
        <f t="shared" si="1"/>
        <v>115828</v>
      </c>
      <c r="J70" s="121">
        <f t="shared" si="2"/>
        <v>474153.84615384613</v>
      </c>
      <c r="K70" s="121">
        <f t="shared" si="2"/>
        <v>116811.96581196581</v>
      </c>
      <c r="L70" s="121">
        <f t="shared" si="2"/>
        <v>399017.094017094</v>
      </c>
      <c r="M70" s="121">
        <f t="shared" si="2"/>
        <v>0</v>
      </c>
      <c r="N70" s="121">
        <f t="shared" si="2"/>
        <v>989982.905982906</v>
      </c>
    </row>
    <row r="71" spans="1:14">
      <c r="A71">
        <v>7509</v>
      </c>
      <c r="B71" t="s">
        <v>379</v>
      </c>
      <c r="C71" s="29" t="s">
        <v>223</v>
      </c>
      <c r="D71" s="122">
        <v>109</v>
      </c>
      <c r="E71" s="122">
        <v>54427</v>
      </c>
      <c r="F71" s="122">
        <v>8278</v>
      </c>
      <c r="G71" s="122">
        <v>58201</v>
      </c>
      <c r="H71" s="122">
        <v>1266</v>
      </c>
      <c r="I71" s="122">
        <f t="shared" si="1"/>
        <v>122172</v>
      </c>
      <c r="J71" s="122">
        <f t="shared" si="2"/>
        <v>499330.27522935782</v>
      </c>
      <c r="K71" s="122">
        <f t="shared" si="2"/>
        <v>75944.954128440368</v>
      </c>
      <c r="L71" s="122">
        <f t="shared" si="2"/>
        <v>533954.12844036694</v>
      </c>
      <c r="M71" s="122">
        <f t="shared" si="2"/>
        <v>11614.678899082568</v>
      </c>
      <c r="N71" s="122">
        <f t="shared" si="2"/>
        <v>1120844.0366972478</v>
      </c>
    </row>
    <row r="72" spans="1:14">
      <c r="A72" s="15">
        <v>4902</v>
      </c>
      <c r="B72" s="15" t="s">
        <v>380</v>
      </c>
      <c r="C72" s="120" t="s">
        <v>195</v>
      </c>
      <c r="D72" s="121">
        <v>103</v>
      </c>
      <c r="E72" s="121">
        <v>60166</v>
      </c>
      <c r="F72" s="121">
        <v>6983</v>
      </c>
      <c r="G72" s="121">
        <v>26803</v>
      </c>
      <c r="H72" s="121">
        <v>680</v>
      </c>
      <c r="I72" s="121">
        <f t="shared" si="1"/>
        <v>94632</v>
      </c>
      <c r="J72" s="121">
        <f t="shared" si="2"/>
        <v>584135.92233009706</v>
      </c>
      <c r="K72" s="121">
        <f t="shared" si="2"/>
        <v>67796.116504854363</v>
      </c>
      <c r="L72" s="121">
        <f t="shared" si="2"/>
        <v>260223.30097087377</v>
      </c>
      <c r="M72" s="121">
        <f t="shared" si="2"/>
        <v>6601.9417475728151</v>
      </c>
      <c r="N72" s="121">
        <f t="shared" si="2"/>
        <v>918757.281553398</v>
      </c>
    </row>
    <row r="73" spans="1:14">
      <c r="A73">
        <v>6706</v>
      </c>
      <c r="B73" t="s">
        <v>381</v>
      </c>
      <c r="C73" s="29" t="s">
        <v>217</v>
      </c>
      <c r="D73" s="122">
        <v>91</v>
      </c>
      <c r="E73" s="122">
        <v>38560</v>
      </c>
      <c r="F73" s="122">
        <v>4337</v>
      </c>
      <c r="G73" s="122">
        <v>50943</v>
      </c>
      <c r="H73" s="122">
        <v>0</v>
      </c>
      <c r="I73" s="122">
        <f t="shared" ref="I73:I76" si="3">SUM(E73:H73)</f>
        <v>93840</v>
      </c>
      <c r="J73" s="122">
        <f t="shared" si="2"/>
        <v>423736.26373626373</v>
      </c>
      <c r="K73" s="122">
        <f t="shared" si="2"/>
        <v>47659.340659340654</v>
      </c>
      <c r="L73" s="122">
        <f t="shared" si="2"/>
        <v>559813.18681318685</v>
      </c>
      <c r="M73" s="122">
        <f t="shared" si="2"/>
        <v>0</v>
      </c>
      <c r="N73" s="122">
        <f t="shared" si="2"/>
        <v>1031208.7912087911</v>
      </c>
    </row>
    <row r="74" spans="1:14">
      <c r="A74" s="15">
        <v>5611</v>
      </c>
      <c r="B74" s="15" t="s">
        <v>382</v>
      </c>
      <c r="C74" s="120" t="s">
        <v>201</v>
      </c>
      <c r="D74" s="121">
        <v>90</v>
      </c>
      <c r="E74" s="121">
        <v>35731</v>
      </c>
      <c r="F74" s="121">
        <v>4508</v>
      </c>
      <c r="G74" s="121">
        <v>42007</v>
      </c>
      <c r="H74" s="121">
        <v>0</v>
      </c>
      <c r="I74" s="121">
        <f t="shared" si="3"/>
        <v>82246</v>
      </c>
      <c r="J74" s="121">
        <f t="shared" si="2"/>
        <v>397011.11111111112</v>
      </c>
      <c r="K74" s="121">
        <f t="shared" si="2"/>
        <v>50088.888888888891</v>
      </c>
      <c r="L74" s="121">
        <f t="shared" si="2"/>
        <v>466744.4444444445</v>
      </c>
      <c r="M74" s="121">
        <f t="shared" si="2"/>
        <v>0</v>
      </c>
      <c r="N74" s="121">
        <f t="shared" si="2"/>
        <v>913844.44444444438</v>
      </c>
    </row>
    <row r="75" spans="1:14">
      <c r="A75">
        <v>7505</v>
      </c>
      <c r="B75" t="s">
        <v>383</v>
      </c>
      <c r="C75" s="29" t="s">
        <v>222</v>
      </c>
      <c r="D75" s="122">
        <v>74</v>
      </c>
      <c r="E75" s="122">
        <v>36329</v>
      </c>
      <c r="F75" s="122">
        <v>126220</v>
      </c>
      <c r="G75" s="122">
        <v>0</v>
      </c>
      <c r="H75" s="122">
        <v>0</v>
      </c>
      <c r="I75" s="122">
        <f t="shared" si="3"/>
        <v>162549</v>
      </c>
      <c r="J75" s="122">
        <f t="shared" si="2"/>
        <v>490932.43243243243</v>
      </c>
      <c r="K75" s="122">
        <f t="shared" si="2"/>
        <v>1705675.6756756755</v>
      </c>
      <c r="L75" s="122">
        <f t="shared" si="2"/>
        <v>0</v>
      </c>
      <c r="M75" s="122">
        <f t="shared" si="2"/>
        <v>0</v>
      </c>
      <c r="N75" s="122">
        <f t="shared" si="2"/>
        <v>2196608.1081081079</v>
      </c>
    </row>
    <row r="76" spans="1:14">
      <c r="A76" s="15">
        <v>3710</v>
      </c>
      <c r="B76" s="15" t="s">
        <v>384</v>
      </c>
      <c r="C76" s="120" t="s">
        <v>183</v>
      </c>
      <c r="D76" s="121">
        <v>62</v>
      </c>
      <c r="E76" s="121">
        <v>22955</v>
      </c>
      <c r="F76" s="121">
        <v>5934</v>
      </c>
      <c r="G76" s="121">
        <v>25973</v>
      </c>
      <c r="H76" s="121">
        <v>0</v>
      </c>
      <c r="I76" s="121">
        <f t="shared" si="3"/>
        <v>54862</v>
      </c>
      <c r="J76" s="121">
        <f t="shared" si="2"/>
        <v>370241.93548387097</v>
      </c>
      <c r="K76" s="121">
        <f t="shared" si="2"/>
        <v>95709.677419354834</v>
      </c>
      <c r="L76" s="121">
        <f t="shared" si="2"/>
        <v>418919.3548387097</v>
      </c>
      <c r="M76" s="121">
        <f t="shared" si="2"/>
        <v>0</v>
      </c>
      <c r="N76" s="121">
        <f t="shared" si="2"/>
        <v>884870.96774193551</v>
      </c>
    </row>
    <row r="77" spans="1:14">
      <c r="A77">
        <v>3506</v>
      </c>
      <c r="B77" t="s">
        <v>385</v>
      </c>
      <c r="C77" s="29" t="s">
        <v>179</v>
      </c>
      <c r="D77" s="122">
        <v>58</v>
      </c>
      <c r="E77" s="122"/>
      <c r="F77" s="122"/>
      <c r="G77" s="122"/>
      <c r="H77" s="122"/>
      <c r="I77" s="122"/>
      <c r="J77" s="122"/>
      <c r="K77" s="122"/>
      <c r="L77" s="122"/>
      <c r="M77" s="122"/>
      <c r="N77" s="122"/>
    </row>
    <row r="78" spans="1:14">
      <c r="A78" s="15">
        <v>6611</v>
      </c>
      <c r="B78" s="15" t="s">
        <v>386</v>
      </c>
      <c r="C78" s="120" t="s">
        <v>215</v>
      </c>
      <c r="D78" s="121">
        <v>55</v>
      </c>
      <c r="E78" s="121">
        <v>28878</v>
      </c>
      <c r="F78" s="121">
        <v>3019</v>
      </c>
      <c r="G78" s="121">
        <v>8521</v>
      </c>
      <c r="H78" s="121">
        <v>0</v>
      </c>
      <c r="I78" s="121">
        <f>SUM(E78:H78)</f>
        <v>40418</v>
      </c>
      <c r="J78" s="121">
        <f t="shared" ref="J78:N79" si="4">(E78/$D78)*1000</f>
        <v>525054.54545454541</v>
      </c>
      <c r="K78" s="121">
        <f t="shared" si="4"/>
        <v>54890.909090909088</v>
      </c>
      <c r="L78" s="121">
        <f t="shared" si="4"/>
        <v>154927.27272727274</v>
      </c>
      <c r="M78" s="121">
        <f t="shared" si="4"/>
        <v>0</v>
      </c>
      <c r="N78" s="121">
        <f t="shared" si="4"/>
        <v>734872.72727272729</v>
      </c>
    </row>
    <row r="79" spans="1:14">
      <c r="A79">
        <v>4901</v>
      </c>
      <c r="B79" t="s">
        <v>387</v>
      </c>
      <c r="C79" s="29" t="s">
        <v>194</v>
      </c>
      <c r="D79" s="122">
        <v>40</v>
      </c>
      <c r="E79" s="122">
        <v>25434</v>
      </c>
      <c r="F79" s="122">
        <v>5330</v>
      </c>
      <c r="G79" s="122">
        <v>12625</v>
      </c>
      <c r="H79" s="122">
        <v>0</v>
      </c>
      <c r="I79" s="122">
        <f>SUM(E79:H79)</f>
        <v>43389</v>
      </c>
      <c r="J79" s="122">
        <f t="shared" si="4"/>
        <v>635850</v>
      </c>
      <c r="K79" s="122">
        <f t="shared" si="4"/>
        <v>133250</v>
      </c>
      <c r="L79" s="122">
        <f t="shared" si="4"/>
        <v>315625</v>
      </c>
      <c r="M79" s="122">
        <f t="shared" si="4"/>
        <v>0</v>
      </c>
      <c r="N79" s="122">
        <f t="shared" si="4"/>
        <v>1084725</v>
      </c>
    </row>
    <row r="80" spans="1:14">
      <c r="C80" s="29"/>
      <c r="D80" s="29"/>
      <c r="E80" s="122"/>
      <c r="F80" s="122"/>
      <c r="G80" s="122"/>
      <c r="H80" s="122"/>
      <c r="I80" s="122"/>
      <c r="J80" s="122"/>
      <c r="K80" s="122"/>
      <c r="L80" s="122"/>
      <c r="M80" s="122"/>
      <c r="N80" s="122"/>
    </row>
    <row r="81" spans="3:14">
      <c r="C81" s="29"/>
      <c r="D81" s="123">
        <f>SUM(D8:D79)</f>
        <v>356991</v>
      </c>
      <c r="E81" s="123">
        <f t="shared" ref="E81:I81" si="5">SUM(E8:E79)</f>
        <v>199688595.06900001</v>
      </c>
      <c r="F81" s="123">
        <f t="shared" si="5"/>
        <v>42380385.573999994</v>
      </c>
      <c r="G81" s="123">
        <f t="shared" si="5"/>
        <v>43069783.760000013</v>
      </c>
      <c r="H81" s="123">
        <f t="shared" si="5"/>
        <v>4952976.9510000004</v>
      </c>
      <c r="I81" s="123">
        <f t="shared" si="5"/>
        <v>290091741.35400003</v>
      </c>
      <c r="J81" s="123">
        <f t="shared" ref="J81:N81" si="6">(E81/$D81)*1000</f>
        <v>559365.90857752715</v>
      </c>
      <c r="K81" s="123">
        <f t="shared" si="6"/>
        <v>118715.55746223293</v>
      </c>
      <c r="L81" s="123">
        <f t="shared" si="6"/>
        <v>120646.69350207712</v>
      </c>
      <c r="M81" s="123">
        <f t="shared" si="6"/>
        <v>13874.234787431616</v>
      </c>
      <c r="N81" s="123">
        <f t="shared" si="6"/>
        <v>812602.39432926895</v>
      </c>
    </row>
  </sheetData>
  <hyperlinks>
    <hyperlink ref="C1" location="Efnisyfirlit!A1" display="Efnisyfirlit" xr:uid="{96C622AB-B983-4550-A481-3FBDBD2CCFC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3D9E-D71A-41C8-AFD6-8F30DBC2CE36}">
  <dimension ref="A1:O932"/>
  <sheetViews>
    <sheetView topLeftCell="D1" workbookViewId="0">
      <selection activeCell="D1" sqref="D1"/>
    </sheetView>
  </sheetViews>
  <sheetFormatPr defaultColWidth="8.88671875" defaultRowHeight="14.4"/>
  <cols>
    <col min="1" max="3" width="0" hidden="1" customWidth="1"/>
    <col min="4" max="4" width="25.6640625" customWidth="1"/>
    <col min="5" max="5" width="8.44140625" bestFit="1" customWidth="1"/>
    <col min="6" max="10" width="0" hidden="1" customWidth="1"/>
    <col min="11" max="11" width="10.5546875" customWidth="1"/>
    <col min="12" max="12" width="12.33203125" customWidth="1"/>
    <col min="13" max="13" width="11.44140625" customWidth="1"/>
    <col min="14" max="14" width="10.33203125" customWidth="1"/>
    <col min="15" max="15" width="11.109375" customWidth="1"/>
  </cols>
  <sheetData>
    <row r="1" spans="1:15">
      <c r="D1" s="298" t="s">
        <v>1290</v>
      </c>
    </row>
    <row r="2" spans="1:15" ht="15.6">
      <c r="D2" s="3" t="s">
        <v>388</v>
      </c>
    </row>
    <row r="3" spans="1:15">
      <c r="K3" s="124"/>
      <c r="L3" s="113" t="s">
        <v>64</v>
      </c>
      <c r="M3" s="113" t="s">
        <v>66</v>
      </c>
      <c r="N3" s="125" t="s">
        <v>34</v>
      </c>
      <c r="O3" s="113"/>
    </row>
    <row r="4" spans="1:15">
      <c r="E4" t="s">
        <v>389</v>
      </c>
      <c r="F4" s="19"/>
      <c r="G4" s="19"/>
      <c r="H4" s="19"/>
      <c r="I4" s="19"/>
      <c r="K4" s="126" t="s">
        <v>29</v>
      </c>
      <c r="L4" s="116" t="s">
        <v>70</v>
      </c>
      <c r="M4" s="116" t="s">
        <v>390</v>
      </c>
      <c r="N4" s="117" t="s">
        <v>73</v>
      </c>
      <c r="O4" s="116" t="s">
        <v>76</v>
      </c>
    </row>
    <row r="6" spans="1:15">
      <c r="B6" s="94" t="s">
        <v>304</v>
      </c>
      <c r="C6" s="94" t="s">
        <v>305</v>
      </c>
      <c r="D6" s="127" t="s">
        <v>83</v>
      </c>
      <c r="E6" s="94"/>
      <c r="F6" s="94" t="s">
        <v>29</v>
      </c>
      <c r="G6" s="94" t="s">
        <v>391</v>
      </c>
      <c r="H6" s="94" t="s">
        <v>32</v>
      </c>
      <c r="I6" s="94" t="s">
        <v>392</v>
      </c>
      <c r="J6" s="94" t="s">
        <v>393</v>
      </c>
    </row>
    <row r="7" spans="1:15">
      <c r="B7" s="94"/>
      <c r="C7" s="94"/>
      <c r="D7" s="128" t="s">
        <v>301</v>
      </c>
      <c r="E7" s="94"/>
      <c r="F7" s="94"/>
      <c r="G7" s="94"/>
      <c r="H7" s="94"/>
      <c r="I7" s="94"/>
      <c r="J7" s="94"/>
    </row>
    <row r="8" spans="1:15">
      <c r="A8" s="120" t="s">
        <v>394</v>
      </c>
      <c r="B8" s="120">
        <v>0</v>
      </c>
      <c r="C8" s="120" t="s">
        <v>315</v>
      </c>
      <c r="D8" s="120" t="s">
        <v>19</v>
      </c>
      <c r="E8" s="121">
        <v>128793</v>
      </c>
      <c r="F8" s="121">
        <v>3830850.0660000001</v>
      </c>
      <c r="G8" s="121">
        <v>16137487.071</v>
      </c>
      <c r="H8" s="121">
        <v>13384058.159999998</v>
      </c>
      <c r="I8" s="121">
        <f t="shared" ref="I8:I71" si="0">H8+G8</f>
        <v>29521545.230999999</v>
      </c>
      <c r="J8" s="121">
        <f t="shared" ref="J8:J71" si="1">F8-I8</f>
        <v>-25690695.164999999</v>
      </c>
      <c r="K8" s="121">
        <f t="shared" ref="K8:O39" si="2">(F8/$E8)*1000</f>
        <v>29744.241270876526</v>
      </c>
      <c r="L8" s="121">
        <f t="shared" si="2"/>
        <v>125297.8583541031</v>
      </c>
      <c r="M8" s="121">
        <f t="shared" si="2"/>
        <v>103919.14281055647</v>
      </c>
      <c r="N8" s="121">
        <f t="shared" si="2"/>
        <v>229217.00116465957</v>
      </c>
      <c r="O8" s="121">
        <f t="shared" si="2"/>
        <v>-199472.75989378305</v>
      </c>
    </row>
    <row r="9" spans="1:15">
      <c r="A9" s="29" t="s">
        <v>394</v>
      </c>
      <c r="B9" s="29">
        <v>1000</v>
      </c>
      <c r="C9" s="29" t="s">
        <v>316</v>
      </c>
      <c r="D9" s="29" t="s">
        <v>167</v>
      </c>
      <c r="E9" s="122">
        <v>36975</v>
      </c>
      <c r="F9" s="122">
        <v>718921.39600000007</v>
      </c>
      <c r="G9" s="122">
        <v>2227269.673</v>
      </c>
      <c r="H9" s="122">
        <v>2074736.8559999999</v>
      </c>
      <c r="I9" s="122">
        <f t="shared" si="0"/>
        <v>4302006.5290000001</v>
      </c>
      <c r="J9" s="122">
        <f t="shared" si="1"/>
        <v>-3583085.1329999999</v>
      </c>
      <c r="K9" s="122">
        <f t="shared" si="2"/>
        <v>19443.44546315078</v>
      </c>
      <c r="L9" s="122">
        <f t="shared" si="2"/>
        <v>60237.178444895202</v>
      </c>
      <c r="M9" s="122">
        <f t="shared" si="2"/>
        <v>56111.882515212979</v>
      </c>
      <c r="N9" s="122">
        <f t="shared" si="2"/>
        <v>116349.0609601082</v>
      </c>
      <c r="O9" s="122">
        <f t="shared" si="2"/>
        <v>-96905.615496957398</v>
      </c>
    </row>
    <row r="10" spans="1:15">
      <c r="A10" s="120" t="s">
        <v>394</v>
      </c>
      <c r="B10" s="120">
        <v>1400</v>
      </c>
      <c r="C10" s="120" t="s">
        <v>317</v>
      </c>
      <c r="D10" s="120" t="s">
        <v>170</v>
      </c>
      <c r="E10" s="121">
        <v>29799</v>
      </c>
      <c r="F10" s="121">
        <v>489711.73700000002</v>
      </c>
      <c r="G10" s="121">
        <v>1920143.6759999997</v>
      </c>
      <c r="H10" s="121">
        <v>2290350.753</v>
      </c>
      <c r="I10" s="121">
        <f t="shared" si="0"/>
        <v>4210494.4289999995</v>
      </c>
      <c r="J10" s="121">
        <f t="shared" si="1"/>
        <v>-3720782.6919999993</v>
      </c>
      <c r="K10" s="121">
        <f t="shared" si="2"/>
        <v>16433.831235947517</v>
      </c>
      <c r="L10" s="121">
        <f t="shared" si="2"/>
        <v>64436.51384274639</v>
      </c>
      <c r="M10" s="121">
        <f t="shared" si="2"/>
        <v>76859.987012987025</v>
      </c>
      <c r="N10" s="121">
        <f t="shared" si="2"/>
        <v>141296.50085573341</v>
      </c>
      <c r="O10" s="121">
        <f t="shared" si="2"/>
        <v>-124862.66961978587</v>
      </c>
    </row>
    <row r="11" spans="1:15">
      <c r="A11" s="29" t="s">
        <v>394</v>
      </c>
      <c r="B11" s="29">
        <v>6000</v>
      </c>
      <c r="C11" s="29" t="s">
        <v>318</v>
      </c>
      <c r="D11" s="29" t="s">
        <v>204</v>
      </c>
      <c r="E11" s="122">
        <v>18925</v>
      </c>
      <c r="F11" s="122">
        <v>856615.61899999995</v>
      </c>
      <c r="G11" s="122">
        <v>2803866.8530000011</v>
      </c>
      <c r="H11" s="122">
        <v>1607440.6539999996</v>
      </c>
      <c r="I11" s="122">
        <f t="shared" si="0"/>
        <v>4411307.5070000011</v>
      </c>
      <c r="J11" s="122">
        <f t="shared" si="1"/>
        <v>-3554691.8880000012</v>
      </c>
      <c r="K11" s="122">
        <f t="shared" si="2"/>
        <v>45263.705099075298</v>
      </c>
      <c r="L11" s="122">
        <f t="shared" si="2"/>
        <v>148156.76898282699</v>
      </c>
      <c r="M11" s="122">
        <f t="shared" si="2"/>
        <v>84937.418969616891</v>
      </c>
      <c r="N11" s="122">
        <f t="shared" si="2"/>
        <v>233094.18795244393</v>
      </c>
      <c r="O11" s="122">
        <f t="shared" si="2"/>
        <v>-187830.48285336862</v>
      </c>
    </row>
    <row r="12" spans="1:15">
      <c r="A12" s="120" t="s">
        <v>394</v>
      </c>
      <c r="B12" s="120">
        <v>2000</v>
      </c>
      <c r="C12" s="120" t="s">
        <v>319</v>
      </c>
      <c r="D12" s="120" t="s">
        <v>173</v>
      </c>
      <c r="E12" s="121">
        <v>18920</v>
      </c>
      <c r="F12" s="121">
        <v>447917.21500000003</v>
      </c>
      <c r="G12" s="121">
        <v>989478.67399999988</v>
      </c>
      <c r="H12" s="121">
        <v>969240.25000000012</v>
      </c>
      <c r="I12" s="121">
        <f t="shared" si="0"/>
        <v>1958718.9240000001</v>
      </c>
      <c r="J12" s="121">
        <f t="shared" si="1"/>
        <v>-1510801.709</v>
      </c>
      <c r="K12" s="121">
        <f t="shared" si="2"/>
        <v>23674.271405919662</v>
      </c>
      <c r="L12" s="121">
        <f t="shared" si="2"/>
        <v>52298.02716701902</v>
      </c>
      <c r="M12" s="121">
        <f t="shared" si="2"/>
        <v>51228.343023255817</v>
      </c>
      <c r="N12" s="121">
        <f t="shared" si="2"/>
        <v>103526.37019027484</v>
      </c>
      <c r="O12" s="121">
        <f t="shared" si="2"/>
        <v>-79852.098784355185</v>
      </c>
    </row>
    <row r="13" spans="1:15">
      <c r="A13" s="29" t="s">
        <v>394</v>
      </c>
      <c r="B13" s="29">
        <v>1300</v>
      </c>
      <c r="C13" s="29" t="s">
        <v>320</v>
      </c>
      <c r="D13" s="29" t="s">
        <v>169</v>
      </c>
      <c r="E13" s="122">
        <v>16299</v>
      </c>
      <c r="F13" s="122">
        <v>189717.356</v>
      </c>
      <c r="G13" s="122">
        <v>783197.45199999993</v>
      </c>
      <c r="H13" s="122">
        <v>1277426.3729999999</v>
      </c>
      <c r="I13" s="122">
        <f t="shared" si="0"/>
        <v>2060623.8249999997</v>
      </c>
      <c r="J13" s="122">
        <f t="shared" si="1"/>
        <v>-1870906.4689999998</v>
      </c>
      <c r="K13" s="122">
        <f t="shared" si="2"/>
        <v>11639.815694214369</v>
      </c>
      <c r="L13" s="122">
        <f t="shared" si="2"/>
        <v>48051.871403153564</v>
      </c>
      <c r="M13" s="122">
        <f t="shared" si="2"/>
        <v>78374.524387999263</v>
      </c>
      <c r="N13" s="122">
        <f t="shared" si="2"/>
        <v>126426.39579115281</v>
      </c>
      <c r="O13" s="122">
        <f t="shared" si="2"/>
        <v>-114786.58009693844</v>
      </c>
    </row>
    <row r="14" spans="1:15">
      <c r="A14" s="120" t="s">
        <v>394</v>
      </c>
      <c r="B14" s="120">
        <v>1604</v>
      </c>
      <c r="C14" s="120" t="s">
        <v>321</v>
      </c>
      <c r="D14" s="120" t="s">
        <v>171</v>
      </c>
      <c r="E14" s="121">
        <v>11463</v>
      </c>
      <c r="F14" s="121">
        <v>565660.55900000012</v>
      </c>
      <c r="G14" s="121">
        <v>380931.86099999998</v>
      </c>
      <c r="H14" s="121">
        <v>1845254.0760000001</v>
      </c>
      <c r="I14" s="121">
        <f t="shared" si="0"/>
        <v>2226185.9369999999</v>
      </c>
      <c r="J14" s="121">
        <f t="shared" si="1"/>
        <v>-1660525.3779999998</v>
      </c>
      <c r="K14" s="121">
        <f t="shared" si="2"/>
        <v>49346.642153014058</v>
      </c>
      <c r="L14" s="121">
        <f t="shared" si="2"/>
        <v>33231.428160167496</v>
      </c>
      <c r="M14" s="121">
        <f t="shared" si="2"/>
        <v>160974.79507982207</v>
      </c>
      <c r="N14" s="121">
        <f t="shared" si="2"/>
        <v>194206.22323998951</v>
      </c>
      <c r="O14" s="121">
        <f t="shared" si="2"/>
        <v>-144859.58108697549</v>
      </c>
    </row>
    <row r="15" spans="1:15">
      <c r="A15" s="29" t="s">
        <v>394</v>
      </c>
      <c r="B15" s="29">
        <v>8200</v>
      </c>
      <c r="C15" s="29" t="s">
        <v>322</v>
      </c>
      <c r="D15" s="29" t="s">
        <v>229</v>
      </c>
      <c r="E15" s="122">
        <v>9485</v>
      </c>
      <c r="F15" s="122">
        <v>288721.55800000002</v>
      </c>
      <c r="G15" s="122">
        <v>661328.86400000006</v>
      </c>
      <c r="H15" s="122">
        <v>544613.18900000013</v>
      </c>
      <c r="I15" s="122">
        <f t="shared" si="0"/>
        <v>1205942.0530000003</v>
      </c>
      <c r="J15" s="122">
        <f t="shared" si="1"/>
        <v>-917220.49500000034</v>
      </c>
      <c r="K15" s="122">
        <f t="shared" si="2"/>
        <v>30439.805798629419</v>
      </c>
      <c r="L15" s="122">
        <f t="shared" si="2"/>
        <v>69723.654612546132</v>
      </c>
      <c r="M15" s="122">
        <f t="shared" si="2"/>
        <v>57418.364681075393</v>
      </c>
      <c r="N15" s="122">
        <f t="shared" si="2"/>
        <v>127142.01929362155</v>
      </c>
      <c r="O15" s="122">
        <f t="shared" si="2"/>
        <v>-96702.213494992116</v>
      </c>
    </row>
    <row r="16" spans="1:15">
      <c r="A16" s="120" t="s">
        <v>394</v>
      </c>
      <c r="B16" s="120">
        <v>3000</v>
      </c>
      <c r="C16" s="120" t="s">
        <v>323</v>
      </c>
      <c r="D16" s="120" t="s">
        <v>178</v>
      </c>
      <c r="E16" s="121">
        <v>7411</v>
      </c>
      <c r="F16" s="121">
        <v>117029.63500000001</v>
      </c>
      <c r="G16" s="121">
        <v>625981.42200000002</v>
      </c>
      <c r="H16" s="121">
        <v>448127.27100000001</v>
      </c>
      <c r="I16" s="121">
        <f t="shared" si="0"/>
        <v>1074108.693</v>
      </c>
      <c r="J16" s="121">
        <f t="shared" si="1"/>
        <v>-957079.05799999996</v>
      </c>
      <c r="K16" s="121">
        <f t="shared" si="2"/>
        <v>15791.34192416678</v>
      </c>
      <c r="L16" s="121">
        <f t="shared" si="2"/>
        <v>84466.525705033069</v>
      </c>
      <c r="M16" s="121">
        <f t="shared" si="2"/>
        <v>60467.854675482391</v>
      </c>
      <c r="N16" s="121">
        <f t="shared" si="2"/>
        <v>144934.38038051545</v>
      </c>
      <c r="O16" s="121">
        <f t="shared" si="2"/>
        <v>-129143.03845634867</v>
      </c>
    </row>
    <row r="17" spans="1:15">
      <c r="A17" s="29" t="s">
        <v>394</v>
      </c>
      <c r="B17" s="29">
        <v>7300</v>
      </c>
      <c r="C17" s="29" t="s">
        <v>324</v>
      </c>
      <c r="D17" s="29" t="s">
        <v>220</v>
      </c>
      <c r="E17" s="122">
        <v>5070</v>
      </c>
      <c r="F17" s="122">
        <v>126722.764</v>
      </c>
      <c r="G17" s="122">
        <v>254170.929</v>
      </c>
      <c r="H17" s="122">
        <v>326519.63699999999</v>
      </c>
      <c r="I17" s="122">
        <f t="shared" si="0"/>
        <v>580690.56599999999</v>
      </c>
      <c r="J17" s="122">
        <f t="shared" si="1"/>
        <v>-453967.80200000003</v>
      </c>
      <c r="K17" s="122">
        <f t="shared" si="2"/>
        <v>24994.628007889547</v>
      </c>
      <c r="L17" s="122">
        <f t="shared" si="2"/>
        <v>50132.333136094676</v>
      </c>
      <c r="M17" s="122">
        <f t="shared" si="2"/>
        <v>64402.295266272187</v>
      </c>
      <c r="N17" s="122">
        <f t="shared" si="2"/>
        <v>114534.62840236686</v>
      </c>
      <c r="O17" s="122">
        <f t="shared" si="2"/>
        <v>-89540.00039447732</v>
      </c>
    </row>
    <row r="18" spans="1:15">
      <c r="A18" s="120" t="s">
        <v>394</v>
      </c>
      <c r="B18" s="120">
        <v>1100</v>
      </c>
      <c r="C18" s="120" t="s">
        <v>325</v>
      </c>
      <c r="D18" s="120" t="s">
        <v>326</v>
      </c>
      <c r="E18" s="121">
        <v>4664</v>
      </c>
      <c r="F18" s="121">
        <v>48707.653999999988</v>
      </c>
      <c r="G18" s="121">
        <v>272002.59500000003</v>
      </c>
      <c r="H18" s="121">
        <v>374337.60800000012</v>
      </c>
      <c r="I18" s="121">
        <f t="shared" si="0"/>
        <v>646340.20300000021</v>
      </c>
      <c r="J18" s="121">
        <f t="shared" si="1"/>
        <v>-597632.54900000023</v>
      </c>
      <c r="K18" s="121">
        <f t="shared" si="2"/>
        <v>10443.322041166379</v>
      </c>
      <c r="L18" s="121">
        <f t="shared" si="2"/>
        <v>58319.59584048028</v>
      </c>
      <c r="M18" s="121">
        <f t="shared" si="2"/>
        <v>80261.065180102945</v>
      </c>
      <c r="N18" s="121">
        <f t="shared" si="2"/>
        <v>138580.66102058324</v>
      </c>
      <c r="O18" s="121">
        <f t="shared" si="2"/>
        <v>-128137.33897941685</v>
      </c>
    </row>
    <row r="19" spans="1:15">
      <c r="A19" s="29" t="s">
        <v>394</v>
      </c>
      <c r="B19" s="29">
        <v>8000</v>
      </c>
      <c r="C19" s="29" t="s">
        <v>327</v>
      </c>
      <c r="D19" s="29" t="s">
        <v>228</v>
      </c>
      <c r="E19" s="122">
        <v>4301</v>
      </c>
      <c r="F19" s="122">
        <v>33882.106999999996</v>
      </c>
      <c r="G19" s="122">
        <v>241358.655</v>
      </c>
      <c r="H19" s="122">
        <v>126716.126</v>
      </c>
      <c r="I19" s="122">
        <f t="shared" si="0"/>
        <v>368074.78100000002</v>
      </c>
      <c r="J19" s="122">
        <f t="shared" si="1"/>
        <v>-334192.674</v>
      </c>
      <c r="K19" s="122">
        <f t="shared" si="2"/>
        <v>7877.7277377354094</v>
      </c>
      <c r="L19" s="122">
        <f t="shared" si="2"/>
        <v>56116.869332713322</v>
      </c>
      <c r="M19" s="122">
        <f t="shared" si="2"/>
        <v>29462.014880260405</v>
      </c>
      <c r="N19" s="122">
        <f t="shared" si="2"/>
        <v>85578.884212973731</v>
      </c>
      <c r="O19" s="122">
        <f t="shared" si="2"/>
        <v>-77701.156475238327</v>
      </c>
    </row>
    <row r="20" spans="1:15">
      <c r="A20" s="120" t="s">
        <v>394</v>
      </c>
      <c r="B20" s="120">
        <v>5200</v>
      </c>
      <c r="C20" s="120" t="s">
        <v>328</v>
      </c>
      <c r="D20" s="120" t="s">
        <v>197</v>
      </c>
      <c r="E20" s="121">
        <v>3992</v>
      </c>
      <c r="F20" s="121">
        <v>106213.37200000002</v>
      </c>
      <c r="G20" s="121">
        <v>599655.54100000008</v>
      </c>
      <c r="H20" s="121">
        <v>248452.13199999993</v>
      </c>
      <c r="I20" s="121">
        <f t="shared" si="0"/>
        <v>848107.67299999995</v>
      </c>
      <c r="J20" s="121">
        <f t="shared" si="1"/>
        <v>-741894.30099999998</v>
      </c>
      <c r="K20" s="121">
        <f t="shared" si="2"/>
        <v>26606.556112224454</v>
      </c>
      <c r="L20" s="121">
        <f t="shared" si="2"/>
        <v>150214.31387775554</v>
      </c>
      <c r="M20" s="121">
        <f t="shared" si="2"/>
        <v>62237.508016032043</v>
      </c>
      <c r="N20" s="121">
        <f t="shared" si="2"/>
        <v>212451.82189378756</v>
      </c>
      <c r="O20" s="121">
        <f t="shared" si="2"/>
        <v>-185845.26578156312</v>
      </c>
    </row>
    <row r="21" spans="1:15">
      <c r="A21" s="29" t="s">
        <v>394</v>
      </c>
      <c r="B21" s="29">
        <v>3609</v>
      </c>
      <c r="C21" s="29" t="s">
        <v>329</v>
      </c>
      <c r="D21" s="29" t="s">
        <v>181</v>
      </c>
      <c r="E21" s="122">
        <v>3807</v>
      </c>
      <c r="F21" s="122">
        <v>65198.09</v>
      </c>
      <c r="G21" s="122">
        <v>238242.93</v>
      </c>
      <c r="H21" s="122">
        <v>230376.22700000001</v>
      </c>
      <c r="I21" s="122">
        <f t="shared" si="0"/>
        <v>468619.15700000001</v>
      </c>
      <c r="J21" s="122">
        <f t="shared" si="1"/>
        <v>-403421.06700000004</v>
      </c>
      <c r="K21" s="122">
        <f t="shared" si="2"/>
        <v>17125.844496979247</v>
      </c>
      <c r="L21" s="122">
        <f t="shared" si="2"/>
        <v>62580.228526398736</v>
      </c>
      <c r="M21" s="122">
        <f t="shared" si="2"/>
        <v>60513.850013133706</v>
      </c>
      <c r="N21" s="122">
        <f t="shared" si="2"/>
        <v>123094.07853953245</v>
      </c>
      <c r="O21" s="122">
        <f t="shared" si="2"/>
        <v>-105968.2340425532</v>
      </c>
    </row>
    <row r="22" spans="1:15">
      <c r="A22" s="120" t="s">
        <v>394</v>
      </c>
      <c r="B22" s="120">
        <v>4200</v>
      </c>
      <c r="C22" s="120" t="s">
        <v>330</v>
      </c>
      <c r="D22" s="120" t="s">
        <v>189</v>
      </c>
      <c r="E22" s="121">
        <v>3800</v>
      </c>
      <c r="F22" s="121">
        <v>531828.88600000006</v>
      </c>
      <c r="G22" s="121">
        <v>504504.51500000001</v>
      </c>
      <c r="H22" s="121">
        <v>287017.08900000004</v>
      </c>
      <c r="I22" s="121">
        <f t="shared" si="0"/>
        <v>791521.60400000005</v>
      </c>
      <c r="J22" s="121">
        <f t="shared" si="1"/>
        <v>-259692.71799999999</v>
      </c>
      <c r="K22" s="121">
        <f t="shared" si="2"/>
        <v>139954.97</v>
      </c>
      <c r="L22" s="121">
        <f t="shared" si="2"/>
        <v>132764.34605263159</v>
      </c>
      <c r="M22" s="121">
        <f t="shared" si="2"/>
        <v>75530.812894736853</v>
      </c>
      <c r="N22" s="121">
        <f t="shared" si="2"/>
        <v>208295.15894736844</v>
      </c>
      <c r="O22" s="121">
        <f t="shared" si="2"/>
        <v>-68340.188947368413</v>
      </c>
    </row>
    <row r="23" spans="1:15">
      <c r="A23" s="29" t="s">
        <v>394</v>
      </c>
      <c r="B23" s="29">
        <v>7620</v>
      </c>
      <c r="C23" s="29" t="s">
        <v>331</v>
      </c>
      <c r="D23" s="29" t="s">
        <v>226</v>
      </c>
      <c r="E23" s="122">
        <v>3600</v>
      </c>
      <c r="F23" s="122">
        <v>106963.323</v>
      </c>
      <c r="G23" s="122">
        <v>452177.88399999996</v>
      </c>
      <c r="H23" s="122">
        <v>189160.56499999997</v>
      </c>
      <c r="I23" s="122">
        <f t="shared" si="0"/>
        <v>641338.44899999991</v>
      </c>
      <c r="J23" s="122">
        <f t="shared" si="1"/>
        <v>-534375.12599999993</v>
      </c>
      <c r="K23" s="122">
        <f t="shared" si="2"/>
        <v>29712.034166666668</v>
      </c>
      <c r="L23" s="122">
        <f t="shared" si="2"/>
        <v>125604.96777777777</v>
      </c>
      <c r="M23" s="122">
        <f t="shared" si="2"/>
        <v>52544.601388888877</v>
      </c>
      <c r="N23" s="122">
        <f t="shared" si="2"/>
        <v>178149.56916666665</v>
      </c>
      <c r="O23" s="122">
        <f t="shared" si="2"/>
        <v>-148437.53499999997</v>
      </c>
    </row>
    <row r="24" spans="1:15">
      <c r="A24" s="120" t="s">
        <v>394</v>
      </c>
      <c r="B24" s="120">
        <v>2510</v>
      </c>
      <c r="C24" s="120" t="s">
        <v>332</v>
      </c>
      <c r="D24" s="120" t="s">
        <v>294</v>
      </c>
      <c r="E24" s="121">
        <v>3480</v>
      </c>
      <c r="F24" s="121">
        <v>226026.27099999998</v>
      </c>
      <c r="G24" s="121">
        <v>277593.39199999999</v>
      </c>
      <c r="H24" s="121">
        <v>200082.51699999999</v>
      </c>
      <c r="I24" s="121">
        <f t="shared" si="0"/>
        <v>477675.90899999999</v>
      </c>
      <c r="J24" s="121">
        <f t="shared" si="1"/>
        <v>-251649.63800000001</v>
      </c>
      <c r="K24" s="121">
        <f t="shared" si="2"/>
        <v>64950.077873563219</v>
      </c>
      <c r="L24" s="121">
        <f t="shared" si="2"/>
        <v>79768.216091954018</v>
      </c>
      <c r="M24" s="121">
        <f t="shared" si="2"/>
        <v>57494.976149425282</v>
      </c>
      <c r="N24" s="121">
        <f t="shared" si="2"/>
        <v>137263.19224137929</v>
      </c>
      <c r="O24" s="121">
        <f t="shared" si="2"/>
        <v>-72313.114367816102</v>
      </c>
    </row>
    <row r="25" spans="1:15">
      <c r="A25" s="29" t="s">
        <v>394</v>
      </c>
      <c r="B25" s="29">
        <v>2300</v>
      </c>
      <c r="C25" s="29" t="s">
        <v>333</v>
      </c>
      <c r="D25" s="29" t="s">
        <v>174</v>
      </c>
      <c r="E25" s="122">
        <v>3427</v>
      </c>
      <c r="F25" s="122">
        <v>25140.243000000002</v>
      </c>
      <c r="G25" s="122">
        <v>175291.16800000001</v>
      </c>
      <c r="H25" s="122">
        <v>143125.76699999999</v>
      </c>
      <c r="I25" s="122">
        <f t="shared" si="0"/>
        <v>318416.935</v>
      </c>
      <c r="J25" s="122">
        <f t="shared" si="1"/>
        <v>-293276.69199999998</v>
      </c>
      <c r="K25" s="122">
        <f t="shared" si="2"/>
        <v>7335.933177706449</v>
      </c>
      <c r="L25" s="122">
        <f t="shared" si="2"/>
        <v>51150.034432448207</v>
      </c>
      <c r="M25" s="122">
        <f t="shared" si="2"/>
        <v>41764.157280420193</v>
      </c>
      <c r="N25" s="122">
        <f t="shared" si="2"/>
        <v>92914.1917128684</v>
      </c>
      <c r="O25" s="122">
        <f t="shared" si="2"/>
        <v>-85578.258535161949</v>
      </c>
    </row>
    <row r="26" spans="1:15">
      <c r="A26" s="120" t="s">
        <v>394</v>
      </c>
      <c r="B26" s="120">
        <v>6100</v>
      </c>
      <c r="C26" s="120" t="s">
        <v>334</v>
      </c>
      <c r="D26" s="120" t="s">
        <v>205</v>
      </c>
      <c r="E26" s="121">
        <v>3042</v>
      </c>
      <c r="F26" s="121">
        <v>338994.23499999999</v>
      </c>
      <c r="G26" s="121">
        <v>328386.85799999995</v>
      </c>
      <c r="H26" s="121">
        <v>125536.16099999999</v>
      </c>
      <c r="I26" s="121">
        <f t="shared" si="0"/>
        <v>453923.01899999997</v>
      </c>
      <c r="J26" s="121">
        <f t="shared" si="1"/>
        <v>-114928.78399999999</v>
      </c>
      <c r="K26" s="121">
        <f t="shared" si="2"/>
        <v>111437.94707429322</v>
      </c>
      <c r="L26" s="121">
        <f t="shared" si="2"/>
        <v>107950.97238658775</v>
      </c>
      <c r="M26" s="121">
        <f t="shared" si="2"/>
        <v>41267.640039447724</v>
      </c>
      <c r="N26" s="121">
        <f t="shared" si="2"/>
        <v>149218.61242603548</v>
      </c>
      <c r="O26" s="121">
        <f t="shared" si="2"/>
        <v>-37780.665351742275</v>
      </c>
    </row>
    <row r="27" spans="1:15">
      <c r="A27" s="29" t="s">
        <v>394</v>
      </c>
      <c r="B27" s="29">
        <v>8716</v>
      </c>
      <c r="C27" s="29" t="s">
        <v>335</v>
      </c>
      <c r="D27" s="29" t="s">
        <v>236</v>
      </c>
      <c r="E27" s="122">
        <v>2628</v>
      </c>
      <c r="F27" s="122">
        <v>59518.475000000006</v>
      </c>
      <c r="G27" s="122">
        <v>164314.802</v>
      </c>
      <c r="H27" s="122">
        <v>139871.31300000002</v>
      </c>
      <c r="I27" s="122">
        <f t="shared" si="0"/>
        <v>304186.11499999999</v>
      </c>
      <c r="J27" s="122">
        <f t="shared" si="1"/>
        <v>-244667.63999999998</v>
      </c>
      <c r="K27" s="122">
        <f t="shared" si="2"/>
        <v>22647.821537290718</v>
      </c>
      <c r="L27" s="122">
        <f t="shared" si="2"/>
        <v>62524.658295281581</v>
      </c>
      <c r="M27" s="122">
        <f t="shared" si="2"/>
        <v>53223.48287671234</v>
      </c>
      <c r="N27" s="122">
        <f t="shared" si="2"/>
        <v>115748.14117199391</v>
      </c>
      <c r="O27" s="122">
        <f t="shared" si="2"/>
        <v>-93100.319634703192</v>
      </c>
    </row>
    <row r="28" spans="1:15">
      <c r="A28" s="120" t="s">
        <v>394</v>
      </c>
      <c r="B28" s="120">
        <v>7708</v>
      </c>
      <c r="C28" s="120" t="s">
        <v>336</v>
      </c>
      <c r="D28" s="120" t="s">
        <v>227</v>
      </c>
      <c r="E28" s="121">
        <v>2389</v>
      </c>
      <c r="F28" s="121">
        <v>5285.8949999999995</v>
      </c>
      <c r="G28" s="121">
        <v>129162.53599999999</v>
      </c>
      <c r="H28" s="121">
        <v>81746.392999999996</v>
      </c>
      <c r="I28" s="121">
        <f t="shared" si="0"/>
        <v>210908.929</v>
      </c>
      <c r="J28" s="121">
        <f t="shared" si="1"/>
        <v>-205623.03400000001</v>
      </c>
      <c r="K28" s="121">
        <f t="shared" si="2"/>
        <v>2212.5973210548345</v>
      </c>
      <c r="L28" s="121">
        <f t="shared" si="2"/>
        <v>54065.523650062787</v>
      </c>
      <c r="M28" s="121">
        <f t="shared" si="2"/>
        <v>34217.828798660528</v>
      </c>
      <c r="N28" s="121">
        <f t="shared" si="2"/>
        <v>88283.352448723323</v>
      </c>
      <c r="O28" s="121">
        <f t="shared" si="2"/>
        <v>-86070.755127668497</v>
      </c>
    </row>
    <row r="29" spans="1:15">
      <c r="A29" s="29" t="s">
        <v>394</v>
      </c>
      <c r="B29" s="29">
        <v>8717</v>
      </c>
      <c r="C29" s="29" t="s">
        <v>337</v>
      </c>
      <c r="D29" s="29" t="s">
        <v>237</v>
      </c>
      <c r="E29" s="122">
        <v>2153</v>
      </c>
      <c r="F29" s="122">
        <v>59794.748</v>
      </c>
      <c r="G29" s="122">
        <v>182896.47700000001</v>
      </c>
      <c r="H29" s="122">
        <v>103973.57399999998</v>
      </c>
      <c r="I29" s="122">
        <f t="shared" si="0"/>
        <v>286870.05099999998</v>
      </c>
      <c r="J29" s="122">
        <f t="shared" si="1"/>
        <v>-227075.30299999999</v>
      </c>
      <c r="K29" s="122">
        <f t="shared" si="2"/>
        <v>27772.758012076174</v>
      </c>
      <c r="L29" s="122">
        <f t="shared" si="2"/>
        <v>84949.59451927543</v>
      </c>
      <c r="M29" s="122">
        <f t="shared" si="2"/>
        <v>48292.417092429161</v>
      </c>
      <c r="N29" s="122">
        <f t="shared" si="2"/>
        <v>133242.0116117046</v>
      </c>
      <c r="O29" s="122">
        <f t="shared" si="2"/>
        <v>-105469.25359962841</v>
      </c>
    </row>
    <row r="30" spans="1:15">
      <c r="A30" s="120" t="s">
        <v>394</v>
      </c>
      <c r="B30" s="120">
        <v>6250</v>
      </c>
      <c r="C30" s="120" t="s">
        <v>338</v>
      </c>
      <c r="D30" s="120" t="s">
        <v>206</v>
      </c>
      <c r="E30" s="121">
        <v>2007</v>
      </c>
      <c r="F30" s="121">
        <v>271109.76199999999</v>
      </c>
      <c r="G30" s="121">
        <v>209456.916</v>
      </c>
      <c r="H30" s="121">
        <v>73028.331999999995</v>
      </c>
      <c r="I30" s="121">
        <f t="shared" si="0"/>
        <v>282485.24800000002</v>
      </c>
      <c r="J30" s="121">
        <f t="shared" si="1"/>
        <v>-11375.486000000034</v>
      </c>
      <c r="K30" s="121">
        <f t="shared" si="2"/>
        <v>135082.09367214746</v>
      </c>
      <c r="L30" s="121">
        <f t="shared" si="2"/>
        <v>104363.18684603885</v>
      </c>
      <c r="M30" s="121">
        <f t="shared" si="2"/>
        <v>36386.812157448927</v>
      </c>
      <c r="N30" s="121">
        <f t="shared" si="2"/>
        <v>140749.99900348781</v>
      </c>
      <c r="O30" s="121">
        <f t="shared" si="2"/>
        <v>-5667.9053313403265</v>
      </c>
    </row>
    <row r="31" spans="1:15">
      <c r="A31" s="29" t="s">
        <v>394</v>
      </c>
      <c r="B31" s="29">
        <v>8613</v>
      </c>
      <c r="C31" s="29" t="s">
        <v>339</v>
      </c>
      <c r="D31" s="29" t="s">
        <v>233</v>
      </c>
      <c r="E31" s="122">
        <v>1924</v>
      </c>
      <c r="F31" s="122">
        <v>1200.1600000000001</v>
      </c>
      <c r="G31" s="122">
        <v>9422.7360000000008</v>
      </c>
      <c r="H31" s="122">
        <v>92228.054000000004</v>
      </c>
      <c r="I31" s="122">
        <f t="shared" si="0"/>
        <v>101650.79000000001</v>
      </c>
      <c r="J31" s="122">
        <f t="shared" si="1"/>
        <v>-100450.63</v>
      </c>
      <c r="K31" s="122">
        <f t="shared" si="2"/>
        <v>623.78378378378386</v>
      </c>
      <c r="L31" s="122">
        <f t="shared" si="2"/>
        <v>4897.4719334719339</v>
      </c>
      <c r="M31" s="122">
        <f t="shared" si="2"/>
        <v>47935.579002079001</v>
      </c>
      <c r="N31" s="122">
        <f t="shared" si="2"/>
        <v>52833.050935550935</v>
      </c>
      <c r="O31" s="122">
        <f t="shared" si="2"/>
        <v>-52209.267151767155</v>
      </c>
    </row>
    <row r="32" spans="1:15">
      <c r="A32" s="120" t="s">
        <v>394</v>
      </c>
      <c r="B32" s="120">
        <v>6400</v>
      </c>
      <c r="C32" s="120" t="s">
        <v>340</v>
      </c>
      <c r="D32" s="120" t="s">
        <v>207</v>
      </c>
      <c r="E32" s="121">
        <v>1905</v>
      </c>
      <c r="F32" s="121">
        <v>5751.1940000000004</v>
      </c>
      <c r="G32" s="121">
        <v>95850.700000000012</v>
      </c>
      <c r="H32" s="121">
        <v>42030.09</v>
      </c>
      <c r="I32" s="121">
        <f t="shared" si="0"/>
        <v>137880.79</v>
      </c>
      <c r="J32" s="121">
        <f t="shared" si="1"/>
        <v>-132129.59600000002</v>
      </c>
      <c r="K32" s="121">
        <f t="shared" si="2"/>
        <v>3018.9994750656169</v>
      </c>
      <c r="L32" s="121">
        <f t="shared" si="2"/>
        <v>50315.328083989509</v>
      </c>
      <c r="M32" s="121">
        <f t="shared" si="2"/>
        <v>22063.039370078739</v>
      </c>
      <c r="N32" s="121">
        <f t="shared" si="2"/>
        <v>72378.36745406824</v>
      </c>
      <c r="O32" s="121">
        <f t="shared" si="2"/>
        <v>-69359.367979002636</v>
      </c>
    </row>
    <row r="33" spans="1:15">
      <c r="A33" s="29" t="s">
        <v>394</v>
      </c>
      <c r="B33" s="29">
        <v>3714</v>
      </c>
      <c r="C33" s="29" t="s">
        <v>341</v>
      </c>
      <c r="D33" s="29" t="s">
        <v>186</v>
      </c>
      <c r="E33" s="122">
        <v>1674</v>
      </c>
      <c r="F33" s="122">
        <v>12828.238000000001</v>
      </c>
      <c r="G33" s="122">
        <v>27704.564999999999</v>
      </c>
      <c r="H33" s="122">
        <v>152524.98099999997</v>
      </c>
      <c r="I33" s="122">
        <f t="shared" si="0"/>
        <v>180229.54599999997</v>
      </c>
      <c r="J33" s="122">
        <f t="shared" si="1"/>
        <v>-167401.30799999996</v>
      </c>
      <c r="K33" s="122">
        <f t="shared" si="2"/>
        <v>7663.2246117084833</v>
      </c>
      <c r="L33" s="122">
        <f t="shared" si="2"/>
        <v>16549.919354838712</v>
      </c>
      <c r="M33" s="122">
        <f t="shared" si="2"/>
        <v>91114.086618876929</v>
      </c>
      <c r="N33" s="122">
        <f t="shared" si="2"/>
        <v>107664.00597371563</v>
      </c>
      <c r="O33" s="122">
        <f t="shared" si="2"/>
        <v>-100000.78136200714</v>
      </c>
    </row>
    <row r="34" spans="1:15">
      <c r="A34" s="120" t="s">
        <v>394</v>
      </c>
      <c r="B34" s="120">
        <v>8614</v>
      </c>
      <c r="C34" s="120" t="s">
        <v>342</v>
      </c>
      <c r="D34" s="120" t="s">
        <v>234</v>
      </c>
      <c r="E34" s="121">
        <v>1636</v>
      </c>
      <c r="F34" s="121">
        <v>2882.26</v>
      </c>
      <c r="G34" s="121">
        <v>4742.0379999999996</v>
      </c>
      <c r="H34" s="121">
        <v>118834.40300000001</v>
      </c>
      <c r="I34" s="121">
        <f t="shared" si="0"/>
        <v>123576.44100000001</v>
      </c>
      <c r="J34" s="121">
        <f t="shared" si="1"/>
        <v>-120694.18100000001</v>
      </c>
      <c r="K34" s="121">
        <f t="shared" si="2"/>
        <v>1761.7726161369194</v>
      </c>
      <c r="L34" s="121">
        <f t="shared" si="2"/>
        <v>2898.5562347188261</v>
      </c>
      <c r="M34" s="121">
        <f t="shared" si="2"/>
        <v>72637.165647921764</v>
      </c>
      <c r="N34" s="121">
        <f t="shared" si="2"/>
        <v>75535.721882640588</v>
      </c>
      <c r="O34" s="121">
        <f t="shared" si="2"/>
        <v>-73773.949266503681</v>
      </c>
    </row>
    <row r="35" spans="1:15">
      <c r="A35" s="29" t="s">
        <v>394</v>
      </c>
      <c r="B35" s="29">
        <v>2506</v>
      </c>
      <c r="C35" s="29" t="s">
        <v>343</v>
      </c>
      <c r="D35" s="29" t="s">
        <v>177</v>
      </c>
      <c r="E35" s="122">
        <v>1286</v>
      </c>
      <c r="F35" s="122">
        <v>7232.3720000000003</v>
      </c>
      <c r="G35" s="122">
        <v>13206.756999999998</v>
      </c>
      <c r="H35" s="122">
        <v>103490.454</v>
      </c>
      <c r="I35" s="122">
        <f t="shared" si="0"/>
        <v>116697.211</v>
      </c>
      <c r="J35" s="122">
        <f t="shared" si="1"/>
        <v>-109464.83899999999</v>
      </c>
      <c r="K35" s="122">
        <f t="shared" si="2"/>
        <v>5623.9284603421456</v>
      </c>
      <c r="L35" s="122">
        <f t="shared" si="2"/>
        <v>10269.639968895799</v>
      </c>
      <c r="M35" s="122">
        <f t="shared" si="2"/>
        <v>80474.692068429242</v>
      </c>
      <c r="N35" s="122">
        <f t="shared" si="2"/>
        <v>90744.332037325032</v>
      </c>
      <c r="O35" s="122">
        <f t="shared" si="2"/>
        <v>-85120.403576982877</v>
      </c>
    </row>
    <row r="36" spans="1:15">
      <c r="A36" s="120" t="s">
        <v>394</v>
      </c>
      <c r="B36" s="120">
        <v>3711</v>
      </c>
      <c r="C36" s="120" t="s">
        <v>344</v>
      </c>
      <c r="D36" s="120" t="s">
        <v>184</v>
      </c>
      <c r="E36" s="121">
        <v>1201</v>
      </c>
      <c r="F36" s="121">
        <v>3597.136</v>
      </c>
      <c r="G36" s="121">
        <v>19251.227999999999</v>
      </c>
      <c r="H36" s="121">
        <v>83562.691000000006</v>
      </c>
      <c r="I36" s="121">
        <f t="shared" si="0"/>
        <v>102813.91900000001</v>
      </c>
      <c r="J36" s="121">
        <f t="shared" si="1"/>
        <v>-99216.78300000001</v>
      </c>
      <c r="K36" s="121">
        <f t="shared" si="2"/>
        <v>2995.1174021648626</v>
      </c>
      <c r="L36" s="121">
        <f t="shared" si="2"/>
        <v>16029.332223147378</v>
      </c>
      <c r="M36" s="121">
        <f t="shared" si="2"/>
        <v>69577.594504579523</v>
      </c>
      <c r="N36" s="121">
        <f t="shared" si="2"/>
        <v>85606.926727726895</v>
      </c>
      <c r="O36" s="121">
        <f t="shared" si="2"/>
        <v>-82611.809325562033</v>
      </c>
    </row>
    <row r="37" spans="1:15">
      <c r="A37" s="29" t="s">
        <v>394</v>
      </c>
      <c r="B37" s="29">
        <v>5508</v>
      </c>
      <c r="C37" s="29" t="s">
        <v>345</v>
      </c>
      <c r="D37" s="29" t="s">
        <v>198</v>
      </c>
      <c r="E37" s="122">
        <v>1181</v>
      </c>
      <c r="F37" s="122">
        <v>19712.192999999999</v>
      </c>
      <c r="G37" s="122">
        <v>37064.072</v>
      </c>
      <c r="H37" s="122">
        <v>44168.015999999996</v>
      </c>
      <c r="I37" s="122">
        <f t="shared" si="0"/>
        <v>81232.087999999989</v>
      </c>
      <c r="J37" s="122">
        <f t="shared" si="1"/>
        <v>-61519.89499999999</v>
      </c>
      <c r="K37" s="122">
        <f t="shared" si="2"/>
        <v>16691.103302286199</v>
      </c>
      <c r="L37" s="122">
        <f t="shared" si="2"/>
        <v>31383.634208298052</v>
      </c>
      <c r="M37" s="122">
        <f t="shared" si="2"/>
        <v>37398.828111769682</v>
      </c>
      <c r="N37" s="122">
        <f t="shared" si="2"/>
        <v>68782.462320067731</v>
      </c>
      <c r="O37" s="122">
        <f t="shared" si="2"/>
        <v>-52091.359017781535</v>
      </c>
    </row>
    <row r="38" spans="1:15">
      <c r="A38" s="120" t="s">
        <v>394</v>
      </c>
      <c r="B38" s="120">
        <v>8721</v>
      </c>
      <c r="C38" s="120" t="s">
        <v>346</v>
      </c>
      <c r="D38" s="120" t="s">
        <v>240</v>
      </c>
      <c r="E38" s="121">
        <v>1121</v>
      </c>
      <c r="F38" s="121">
        <v>268.565</v>
      </c>
      <c r="G38" s="121">
        <v>279.89400000000001</v>
      </c>
      <c r="H38" s="121">
        <v>55290.548000000003</v>
      </c>
      <c r="I38" s="121">
        <f t="shared" si="0"/>
        <v>55570.442000000003</v>
      </c>
      <c r="J38" s="121">
        <f t="shared" si="1"/>
        <v>-55301.877</v>
      </c>
      <c r="K38" s="121">
        <f t="shared" si="2"/>
        <v>239.57627118644066</v>
      </c>
      <c r="L38" s="121">
        <f t="shared" si="2"/>
        <v>249.68242640499554</v>
      </c>
      <c r="M38" s="121">
        <f t="shared" si="2"/>
        <v>49322.522747546835</v>
      </c>
      <c r="N38" s="121">
        <f t="shared" si="2"/>
        <v>49572.205173951828</v>
      </c>
      <c r="O38" s="121">
        <f t="shared" si="2"/>
        <v>-49332.628902765384</v>
      </c>
    </row>
    <row r="39" spans="1:15">
      <c r="A39" s="29" t="s">
        <v>394</v>
      </c>
      <c r="B39" s="29">
        <v>6513</v>
      </c>
      <c r="C39" s="29" t="s">
        <v>347</v>
      </c>
      <c r="D39" s="29" t="s">
        <v>208</v>
      </c>
      <c r="E39" s="122">
        <v>1042</v>
      </c>
      <c r="F39" s="122">
        <v>1385.308</v>
      </c>
      <c r="G39" s="122">
        <v>7091.9869999999992</v>
      </c>
      <c r="H39" s="122">
        <v>54420.864999999998</v>
      </c>
      <c r="I39" s="122">
        <f t="shared" si="0"/>
        <v>61512.851999999999</v>
      </c>
      <c r="J39" s="122">
        <f t="shared" si="1"/>
        <v>-60127.544000000002</v>
      </c>
      <c r="K39" s="122">
        <f t="shared" si="2"/>
        <v>1329.4702495201536</v>
      </c>
      <c r="L39" s="122">
        <f t="shared" si="2"/>
        <v>6806.1295585412663</v>
      </c>
      <c r="M39" s="122">
        <f t="shared" si="2"/>
        <v>52227.317658349326</v>
      </c>
      <c r="N39" s="122">
        <f t="shared" si="2"/>
        <v>59033.447216890592</v>
      </c>
      <c r="O39" s="122">
        <f t="shared" si="2"/>
        <v>-57703.976967370443</v>
      </c>
    </row>
    <row r="40" spans="1:15">
      <c r="A40" s="120" t="s">
        <v>394</v>
      </c>
      <c r="B40" s="120">
        <v>4607</v>
      </c>
      <c r="C40" s="120" t="s">
        <v>348</v>
      </c>
      <c r="D40" s="120" t="s">
        <v>192</v>
      </c>
      <c r="E40" s="121">
        <v>998</v>
      </c>
      <c r="F40" s="121">
        <v>21064.798000000003</v>
      </c>
      <c r="G40" s="121">
        <v>41405.012999999999</v>
      </c>
      <c r="H40" s="121">
        <v>42867.349000000002</v>
      </c>
      <c r="I40" s="121">
        <f t="shared" si="0"/>
        <v>84272.361999999994</v>
      </c>
      <c r="J40" s="121">
        <f t="shared" si="1"/>
        <v>-63207.563999999991</v>
      </c>
      <c r="K40" s="121">
        <f t="shared" ref="K40:O76" si="3">(F40/$E40)*1000</f>
        <v>21107.012024048101</v>
      </c>
      <c r="L40" s="121">
        <f t="shared" si="3"/>
        <v>41487.988977955909</v>
      </c>
      <c r="M40" s="121">
        <f t="shared" si="3"/>
        <v>42953.255511022042</v>
      </c>
      <c r="N40" s="121">
        <f t="shared" si="3"/>
        <v>84441.244488977944</v>
      </c>
      <c r="O40" s="121">
        <f t="shared" si="3"/>
        <v>-63334.232464929846</v>
      </c>
    </row>
    <row r="41" spans="1:15">
      <c r="A41" s="29" t="s">
        <v>394</v>
      </c>
      <c r="B41" s="29">
        <v>4100</v>
      </c>
      <c r="C41" s="29" t="s">
        <v>349</v>
      </c>
      <c r="D41" s="29" t="s">
        <v>188</v>
      </c>
      <c r="E41" s="122">
        <v>953</v>
      </c>
      <c r="F41" s="122">
        <v>18128.944</v>
      </c>
      <c r="G41" s="122">
        <v>47450.138999999996</v>
      </c>
      <c r="H41" s="122">
        <v>86104.05799999999</v>
      </c>
      <c r="I41" s="122">
        <f t="shared" si="0"/>
        <v>133554.19699999999</v>
      </c>
      <c r="J41" s="122">
        <f t="shared" si="1"/>
        <v>-115425.25299999998</v>
      </c>
      <c r="K41" s="122">
        <f t="shared" si="3"/>
        <v>19023.026232948585</v>
      </c>
      <c r="L41" s="122">
        <f t="shared" si="3"/>
        <v>49790.282266526752</v>
      </c>
      <c r="M41" s="122">
        <f t="shared" si="3"/>
        <v>90350.533053515202</v>
      </c>
      <c r="N41" s="122">
        <f t="shared" si="3"/>
        <v>140140.81532004196</v>
      </c>
      <c r="O41" s="122">
        <f t="shared" si="3"/>
        <v>-121117.78908709338</v>
      </c>
    </row>
    <row r="42" spans="1:15">
      <c r="A42" s="120" t="s">
        <v>394</v>
      </c>
      <c r="B42" s="120">
        <v>5604</v>
      </c>
      <c r="C42" s="120" t="s">
        <v>350</v>
      </c>
      <c r="D42" s="120" t="s">
        <v>199</v>
      </c>
      <c r="E42" s="121">
        <v>939</v>
      </c>
      <c r="F42" s="121">
        <v>2434.8719999999998</v>
      </c>
      <c r="G42" s="121">
        <v>13498.778</v>
      </c>
      <c r="H42" s="121">
        <v>64569.561000000002</v>
      </c>
      <c r="I42" s="121">
        <f t="shared" si="0"/>
        <v>78068.339000000007</v>
      </c>
      <c r="J42" s="121">
        <f t="shared" si="1"/>
        <v>-75633.467000000004</v>
      </c>
      <c r="K42" s="121">
        <f t="shared" si="3"/>
        <v>2593.0479233226833</v>
      </c>
      <c r="L42" s="121">
        <f t="shared" si="3"/>
        <v>14375.695420660277</v>
      </c>
      <c r="M42" s="121">
        <f t="shared" si="3"/>
        <v>68764.175718849845</v>
      </c>
      <c r="N42" s="121">
        <f t="shared" si="3"/>
        <v>83139.871139510127</v>
      </c>
      <c r="O42" s="121">
        <f t="shared" si="3"/>
        <v>-80546.823216187433</v>
      </c>
    </row>
    <row r="43" spans="1:15">
      <c r="A43" s="29" t="s">
        <v>394</v>
      </c>
      <c r="B43" s="29">
        <v>6612</v>
      </c>
      <c r="C43" s="29" t="s">
        <v>351</v>
      </c>
      <c r="D43" s="29" t="s">
        <v>216</v>
      </c>
      <c r="E43" s="122">
        <v>894</v>
      </c>
      <c r="F43" s="122">
        <v>1518.6080000000002</v>
      </c>
      <c r="G43" s="122">
        <v>10633.79</v>
      </c>
      <c r="H43" s="122">
        <v>46084.681000000004</v>
      </c>
      <c r="I43" s="122">
        <f t="shared" si="0"/>
        <v>56718.471000000005</v>
      </c>
      <c r="J43" s="122">
        <f t="shared" si="1"/>
        <v>-55199.863000000005</v>
      </c>
      <c r="K43" s="122">
        <f t="shared" si="3"/>
        <v>1698.6666666666667</v>
      </c>
      <c r="L43" s="122">
        <f t="shared" si="3"/>
        <v>11894.619686800896</v>
      </c>
      <c r="M43" s="122">
        <f t="shared" si="3"/>
        <v>51548.860178970921</v>
      </c>
      <c r="N43" s="122">
        <f t="shared" si="3"/>
        <v>63443.47986577182</v>
      </c>
      <c r="O43" s="122">
        <f t="shared" si="3"/>
        <v>-61744.813199105156</v>
      </c>
    </row>
    <row r="44" spans="1:15">
      <c r="A44" s="120" t="s">
        <v>394</v>
      </c>
      <c r="B44" s="120">
        <v>3709</v>
      </c>
      <c r="C44" s="120" t="s">
        <v>352</v>
      </c>
      <c r="D44" s="120" t="s">
        <v>182</v>
      </c>
      <c r="E44" s="121">
        <v>866</v>
      </c>
      <c r="F44" s="121">
        <v>19.242000000000001</v>
      </c>
      <c r="G44" s="121">
        <v>10680.575000000001</v>
      </c>
      <c r="H44" s="121">
        <v>74767.678</v>
      </c>
      <c r="I44" s="121">
        <f t="shared" si="0"/>
        <v>85448.252999999997</v>
      </c>
      <c r="J44" s="121">
        <f t="shared" si="1"/>
        <v>-85429.010999999999</v>
      </c>
      <c r="K44" s="121">
        <f t="shared" si="3"/>
        <v>22.219399538106238</v>
      </c>
      <c r="L44" s="121">
        <f t="shared" si="3"/>
        <v>12333.227482678984</v>
      </c>
      <c r="M44" s="121">
        <f t="shared" si="3"/>
        <v>86336.810623556594</v>
      </c>
      <c r="N44" s="121">
        <f t="shared" si="3"/>
        <v>98670.038106235559</v>
      </c>
      <c r="O44" s="121">
        <f t="shared" si="3"/>
        <v>-98647.818706697464</v>
      </c>
    </row>
    <row r="45" spans="1:15">
      <c r="A45" s="29" t="s">
        <v>394</v>
      </c>
      <c r="B45" s="29">
        <v>8710</v>
      </c>
      <c r="C45" s="29" t="s">
        <v>353</v>
      </c>
      <c r="D45" s="29" t="s">
        <v>235</v>
      </c>
      <c r="E45" s="122">
        <v>786</v>
      </c>
      <c r="F45" s="122">
        <v>73255.811000000002</v>
      </c>
      <c r="G45" s="122">
        <v>81336.57699999999</v>
      </c>
      <c r="H45" s="122">
        <v>41630.892</v>
      </c>
      <c r="I45" s="122">
        <f t="shared" si="0"/>
        <v>122967.46899999998</v>
      </c>
      <c r="J45" s="122">
        <f t="shared" si="1"/>
        <v>-49711.657999999981</v>
      </c>
      <c r="K45" s="122">
        <f t="shared" si="3"/>
        <v>93200.777353689569</v>
      </c>
      <c r="L45" s="122">
        <f t="shared" si="3"/>
        <v>103481.65012722644</v>
      </c>
      <c r="M45" s="122">
        <f t="shared" si="3"/>
        <v>52965.511450381673</v>
      </c>
      <c r="N45" s="122">
        <f t="shared" si="3"/>
        <v>156447.16157760812</v>
      </c>
      <c r="O45" s="122">
        <f t="shared" si="3"/>
        <v>-63246.384223918554</v>
      </c>
    </row>
    <row r="46" spans="1:15">
      <c r="A46" s="120" t="s">
        <v>394</v>
      </c>
      <c r="B46" s="120">
        <v>8508</v>
      </c>
      <c r="C46" s="120" t="s">
        <v>354</v>
      </c>
      <c r="D46" s="120" t="s">
        <v>230</v>
      </c>
      <c r="E46" s="121">
        <v>695</v>
      </c>
      <c r="F46" s="121">
        <v>189.15</v>
      </c>
      <c r="G46" s="121">
        <v>4563.83</v>
      </c>
      <c r="H46" s="121">
        <v>28235.69</v>
      </c>
      <c r="I46" s="121">
        <f t="shared" si="0"/>
        <v>32799.519999999997</v>
      </c>
      <c r="J46" s="121">
        <f t="shared" si="1"/>
        <v>-32610.369999999995</v>
      </c>
      <c r="K46" s="121">
        <f t="shared" si="3"/>
        <v>272.15827338129492</v>
      </c>
      <c r="L46" s="121">
        <f t="shared" si="3"/>
        <v>6566.6618705035971</v>
      </c>
      <c r="M46" s="121">
        <f t="shared" si="3"/>
        <v>40626.892086330932</v>
      </c>
      <c r="N46" s="121">
        <f t="shared" si="3"/>
        <v>47193.553956834527</v>
      </c>
      <c r="O46" s="121">
        <f t="shared" si="3"/>
        <v>-46921.395683453236</v>
      </c>
    </row>
    <row r="47" spans="1:15">
      <c r="A47" s="29" t="s">
        <v>394</v>
      </c>
      <c r="B47" s="29">
        <v>7000</v>
      </c>
      <c r="C47" s="29" t="s">
        <v>355</v>
      </c>
      <c r="D47" s="29" t="s">
        <v>219</v>
      </c>
      <c r="E47" s="122">
        <v>685</v>
      </c>
      <c r="F47" s="122">
        <v>4564.402</v>
      </c>
      <c r="G47" s="122">
        <v>12968.647000000001</v>
      </c>
      <c r="H47" s="122">
        <v>19488.341</v>
      </c>
      <c r="I47" s="122">
        <f t="shared" si="0"/>
        <v>32456.988000000001</v>
      </c>
      <c r="J47" s="122">
        <f t="shared" si="1"/>
        <v>-27892.586000000003</v>
      </c>
      <c r="K47" s="122">
        <f t="shared" si="3"/>
        <v>6663.3605839416059</v>
      </c>
      <c r="L47" s="122">
        <f t="shared" si="3"/>
        <v>18932.331386861315</v>
      </c>
      <c r="M47" s="122">
        <f t="shared" si="3"/>
        <v>28450.132846715329</v>
      </c>
      <c r="N47" s="122">
        <f t="shared" si="3"/>
        <v>47382.46423357664</v>
      </c>
      <c r="O47" s="122">
        <f t="shared" si="3"/>
        <v>-40719.103649635035</v>
      </c>
    </row>
    <row r="48" spans="1:15">
      <c r="A48" s="120" t="s">
        <v>394</v>
      </c>
      <c r="B48" s="120">
        <v>3811</v>
      </c>
      <c r="C48" s="120" t="s">
        <v>356</v>
      </c>
      <c r="D48" s="120" t="s">
        <v>187</v>
      </c>
      <c r="E48" s="121">
        <v>673</v>
      </c>
      <c r="F48" s="121">
        <v>0</v>
      </c>
      <c r="G48" s="121">
        <v>4884.1419999999998</v>
      </c>
      <c r="H48" s="121">
        <v>18646.136999999999</v>
      </c>
      <c r="I48" s="121">
        <f t="shared" si="0"/>
        <v>23530.278999999999</v>
      </c>
      <c r="J48" s="121">
        <f t="shared" si="1"/>
        <v>-23530.278999999999</v>
      </c>
      <c r="K48" s="121">
        <f t="shared" si="3"/>
        <v>0</v>
      </c>
      <c r="L48" s="121">
        <f t="shared" si="3"/>
        <v>7257.2689450222879</v>
      </c>
      <c r="M48" s="121">
        <f t="shared" si="3"/>
        <v>27705.998514115898</v>
      </c>
      <c r="N48" s="121">
        <f t="shared" si="3"/>
        <v>34963.267459138187</v>
      </c>
      <c r="O48" s="121">
        <f t="shared" si="3"/>
        <v>-34963.267459138187</v>
      </c>
    </row>
    <row r="49" spans="1:15">
      <c r="A49" s="29" t="s">
        <v>394</v>
      </c>
      <c r="B49" s="29">
        <v>8722</v>
      </c>
      <c r="C49" s="29" t="s">
        <v>357</v>
      </c>
      <c r="D49" s="29" t="s">
        <v>241</v>
      </c>
      <c r="E49" s="122">
        <v>667</v>
      </c>
      <c r="F49" s="122">
        <v>513.6</v>
      </c>
      <c r="G49" s="122">
        <v>739.92000000000007</v>
      </c>
      <c r="H49" s="122">
        <v>34271.760000000002</v>
      </c>
      <c r="I49" s="122">
        <f t="shared" si="0"/>
        <v>35011.68</v>
      </c>
      <c r="J49" s="122">
        <f t="shared" si="1"/>
        <v>-34498.080000000002</v>
      </c>
      <c r="K49" s="122">
        <f t="shared" si="3"/>
        <v>770.0149925037482</v>
      </c>
      <c r="L49" s="122">
        <f t="shared" si="3"/>
        <v>1109.3253373313346</v>
      </c>
      <c r="M49" s="122">
        <f t="shared" si="3"/>
        <v>51381.949025487258</v>
      </c>
      <c r="N49" s="122">
        <f t="shared" si="3"/>
        <v>52491.274362818593</v>
      </c>
      <c r="O49" s="122">
        <f t="shared" si="3"/>
        <v>-51721.259370314845</v>
      </c>
    </row>
    <row r="50" spans="1:15">
      <c r="A50" s="120" t="s">
        <v>394</v>
      </c>
      <c r="B50" s="120">
        <v>7502</v>
      </c>
      <c r="C50" s="120" t="s">
        <v>358</v>
      </c>
      <c r="D50" s="120" t="s">
        <v>221</v>
      </c>
      <c r="E50" s="121">
        <v>660</v>
      </c>
      <c r="F50" s="121">
        <v>393.32</v>
      </c>
      <c r="G50" s="121">
        <v>18742.437999999998</v>
      </c>
      <c r="H50" s="121">
        <v>19300.277999999998</v>
      </c>
      <c r="I50" s="121">
        <f t="shared" si="0"/>
        <v>38042.716</v>
      </c>
      <c r="J50" s="121">
        <f t="shared" si="1"/>
        <v>-37649.396000000001</v>
      </c>
      <c r="K50" s="121">
        <f t="shared" si="3"/>
        <v>595.93939393939388</v>
      </c>
      <c r="L50" s="121">
        <f t="shared" si="3"/>
        <v>28397.633333333331</v>
      </c>
      <c r="M50" s="121">
        <f t="shared" si="3"/>
        <v>29242.845454545452</v>
      </c>
      <c r="N50" s="121">
        <f t="shared" si="3"/>
        <v>57640.47878787879</v>
      </c>
      <c r="O50" s="121">
        <f t="shared" si="3"/>
        <v>-57044.539393939398</v>
      </c>
    </row>
    <row r="51" spans="1:15">
      <c r="A51" s="29" t="s">
        <v>394</v>
      </c>
      <c r="B51" s="29">
        <v>3511</v>
      </c>
      <c r="C51" s="29" t="s">
        <v>359</v>
      </c>
      <c r="D51" s="29" t="s">
        <v>180</v>
      </c>
      <c r="E51" s="122">
        <v>638</v>
      </c>
      <c r="F51" s="122">
        <v>33.363</v>
      </c>
      <c r="G51" s="122">
        <v>25098.531999999999</v>
      </c>
      <c r="H51" s="122">
        <v>67502.343999999997</v>
      </c>
      <c r="I51" s="122">
        <f t="shared" si="0"/>
        <v>92600.875999999989</v>
      </c>
      <c r="J51" s="122">
        <f t="shared" si="1"/>
        <v>-92567.512999999992</v>
      </c>
      <c r="K51" s="122">
        <f t="shared" si="3"/>
        <v>52.293103448275865</v>
      </c>
      <c r="L51" s="122">
        <f t="shared" si="3"/>
        <v>39339.391849529784</v>
      </c>
      <c r="M51" s="122">
        <f t="shared" si="3"/>
        <v>105803.04702194357</v>
      </c>
      <c r="N51" s="122">
        <f t="shared" si="3"/>
        <v>145142.43887147334</v>
      </c>
      <c r="O51" s="122">
        <f t="shared" si="3"/>
        <v>-145090.14576802505</v>
      </c>
    </row>
    <row r="52" spans="1:15">
      <c r="A52" s="120" t="s">
        <v>394</v>
      </c>
      <c r="B52" s="120">
        <v>8720</v>
      </c>
      <c r="C52" s="120" t="s">
        <v>360</v>
      </c>
      <c r="D52" s="120" t="s">
        <v>239</v>
      </c>
      <c r="E52" s="121">
        <v>626</v>
      </c>
      <c r="F52" s="121">
        <v>9.7919999999999998</v>
      </c>
      <c r="G52" s="121">
        <v>383.75700000000001</v>
      </c>
      <c r="H52" s="121">
        <v>38427.463000000003</v>
      </c>
      <c r="I52" s="121">
        <f t="shared" si="0"/>
        <v>38811.22</v>
      </c>
      <c r="J52" s="121">
        <f t="shared" si="1"/>
        <v>-38801.428</v>
      </c>
      <c r="K52" s="121">
        <f t="shared" si="3"/>
        <v>15.642172523961662</v>
      </c>
      <c r="L52" s="121">
        <f t="shared" si="3"/>
        <v>613.03035143769966</v>
      </c>
      <c r="M52" s="121">
        <f t="shared" si="3"/>
        <v>61385.723642172532</v>
      </c>
      <c r="N52" s="121">
        <f t="shared" si="3"/>
        <v>61998.753993610226</v>
      </c>
      <c r="O52" s="121">
        <f t="shared" si="3"/>
        <v>-61983.111821086262</v>
      </c>
    </row>
    <row r="53" spans="1:15">
      <c r="A53" s="29" t="s">
        <v>394</v>
      </c>
      <c r="B53" s="29">
        <v>6515</v>
      </c>
      <c r="C53" s="29" t="s">
        <v>361</v>
      </c>
      <c r="D53" s="29" t="s">
        <v>209</v>
      </c>
      <c r="E53" s="122">
        <v>616</v>
      </c>
      <c r="F53" s="122">
        <v>2004.8430000000001</v>
      </c>
      <c r="G53" s="122">
        <v>5600.4380000000001</v>
      </c>
      <c r="H53" s="122">
        <v>22949.571</v>
      </c>
      <c r="I53" s="122">
        <f t="shared" si="0"/>
        <v>28550.008999999998</v>
      </c>
      <c r="J53" s="122">
        <f t="shared" si="1"/>
        <v>-26545.165999999997</v>
      </c>
      <c r="K53" s="122">
        <f t="shared" si="3"/>
        <v>3254.6152597402597</v>
      </c>
      <c r="L53" s="122">
        <f t="shared" si="3"/>
        <v>9091.6201298701289</v>
      </c>
      <c r="M53" s="122">
        <f t="shared" si="3"/>
        <v>37255.797077922078</v>
      </c>
      <c r="N53" s="122">
        <f t="shared" si="3"/>
        <v>46347.417207792205</v>
      </c>
      <c r="O53" s="122">
        <f t="shared" si="3"/>
        <v>-43092.801948051943</v>
      </c>
    </row>
    <row r="54" spans="1:15">
      <c r="A54" s="120" t="s">
        <v>394</v>
      </c>
      <c r="B54" s="120">
        <v>8509</v>
      </c>
      <c r="C54" s="120" t="s">
        <v>362</v>
      </c>
      <c r="D54" s="120" t="s">
        <v>231</v>
      </c>
      <c r="E54" s="121">
        <v>583</v>
      </c>
      <c r="F54" s="121">
        <v>229.523</v>
      </c>
      <c r="G54" s="121">
        <v>2011.068</v>
      </c>
      <c r="H54" s="121">
        <v>26661.081000000002</v>
      </c>
      <c r="I54" s="121">
        <f t="shared" si="0"/>
        <v>28672.149000000001</v>
      </c>
      <c r="J54" s="121">
        <f t="shared" si="1"/>
        <v>-28442.626</v>
      </c>
      <c r="K54" s="121">
        <f t="shared" si="3"/>
        <v>393.69296740994855</v>
      </c>
      <c r="L54" s="121">
        <f t="shared" si="3"/>
        <v>3449.5162950257286</v>
      </c>
      <c r="M54" s="121">
        <f t="shared" si="3"/>
        <v>45730.84219554031</v>
      </c>
      <c r="N54" s="121">
        <f t="shared" si="3"/>
        <v>49180.358490566046</v>
      </c>
      <c r="O54" s="121">
        <f t="shared" si="3"/>
        <v>-48786.665523156087</v>
      </c>
    </row>
    <row r="55" spans="1:15">
      <c r="A55" s="29" t="s">
        <v>394</v>
      </c>
      <c r="B55" s="29">
        <v>6709</v>
      </c>
      <c r="C55" s="29" t="s">
        <v>363</v>
      </c>
      <c r="D55" s="29" t="s">
        <v>218</v>
      </c>
      <c r="E55" s="122">
        <v>504</v>
      </c>
      <c r="F55" s="122">
        <v>493.351</v>
      </c>
      <c r="G55" s="122">
        <v>4047.0739999999996</v>
      </c>
      <c r="H55" s="122">
        <v>15509.170999999998</v>
      </c>
      <c r="I55" s="122">
        <f t="shared" si="0"/>
        <v>19556.244999999999</v>
      </c>
      <c r="J55" s="122">
        <f t="shared" si="1"/>
        <v>-19062.894</v>
      </c>
      <c r="K55" s="122">
        <f t="shared" si="3"/>
        <v>978.87103174603169</v>
      </c>
      <c r="L55" s="122">
        <f t="shared" si="3"/>
        <v>8029.9087301587288</v>
      </c>
      <c r="M55" s="122">
        <f t="shared" si="3"/>
        <v>30772.164682539678</v>
      </c>
      <c r="N55" s="122">
        <f t="shared" si="3"/>
        <v>38802.07341269841</v>
      </c>
      <c r="O55" s="122">
        <f t="shared" si="3"/>
        <v>-37823.202380952382</v>
      </c>
    </row>
    <row r="56" spans="1:15">
      <c r="A56" s="120" t="s">
        <v>394</v>
      </c>
      <c r="B56" s="120">
        <v>6607</v>
      </c>
      <c r="C56" s="120" t="s">
        <v>364</v>
      </c>
      <c r="D56" s="120" t="s">
        <v>214</v>
      </c>
      <c r="E56" s="121">
        <v>502</v>
      </c>
      <c r="F56" s="121">
        <v>561.12400000000002</v>
      </c>
      <c r="G56" s="121">
        <v>4861.4590000000007</v>
      </c>
      <c r="H56" s="121">
        <v>18084.198</v>
      </c>
      <c r="I56" s="121">
        <f t="shared" si="0"/>
        <v>22945.656999999999</v>
      </c>
      <c r="J56" s="121">
        <f t="shared" si="1"/>
        <v>-22384.532999999999</v>
      </c>
      <c r="K56" s="121">
        <f t="shared" si="3"/>
        <v>1117.7768924302788</v>
      </c>
      <c r="L56" s="121">
        <f t="shared" si="3"/>
        <v>9684.1812749004002</v>
      </c>
      <c r="M56" s="121">
        <f t="shared" si="3"/>
        <v>36024.298804780876</v>
      </c>
      <c r="N56" s="121">
        <f t="shared" si="3"/>
        <v>45708.480079681271</v>
      </c>
      <c r="O56" s="121">
        <f t="shared" si="3"/>
        <v>-44590.703187250998</v>
      </c>
    </row>
    <row r="57" spans="1:15">
      <c r="A57" s="29" t="s">
        <v>394</v>
      </c>
      <c r="B57" s="29">
        <v>8719</v>
      </c>
      <c r="C57" s="29" t="s">
        <v>365</v>
      </c>
      <c r="D57" s="29" t="s">
        <v>238</v>
      </c>
      <c r="E57" s="122">
        <v>493</v>
      </c>
      <c r="F57" s="122">
        <v>1753.672</v>
      </c>
      <c r="G57" s="122">
        <v>373.43400000000003</v>
      </c>
      <c r="H57" s="122">
        <v>47071.260999999999</v>
      </c>
      <c r="I57" s="122">
        <f t="shared" si="0"/>
        <v>47444.695</v>
      </c>
      <c r="J57" s="122">
        <f t="shared" si="1"/>
        <v>-45691.023000000001</v>
      </c>
      <c r="K57" s="122">
        <f t="shared" si="3"/>
        <v>3557.1440162271806</v>
      </c>
      <c r="L57" s="122">
        <f t="shared" si="3"/>
        <v>757.47261663286019</v>
      </c>
      <c r="M57" s="122">
        <f t="shared" si="3"/>
        <v>95479.231237322514</v>
      </c>
      <c r="N57" s="122">
        <f t="shared" si="3"/>
        <v>96236.703853955376</v>
      </c>
      <c r="O57" s="122">
        <f t="shared" si="3"/>
        <v>-92679.559837728186</v>
      </c>
    </row>
    <row r="58" spans="1:15">
      <c r="A58" s="120" t="s">
        <v>394</v>
      </c>
      <c r="B58" s="120">
        <v>6601</v>
      </c>
      <c r="C58" s="120" t="s">
        <v>366</v>
      </c>
      <c r="D58" s="120" t="s">
        <v>210</v>
      </c>
      <c r="E58" s="121">
        <v>491</v>
      </c>
      <c r="F58" s="121">
        <v>0</v>
      </c>
      <c r="G58" s="121">
        <v>423.755</v>
      </c>
      <c r="H58" s="121">
        <v>20511.421999999999</v>
      </c>
      <c r="I58" s="121">
        <f t="shared" si="0"/>
        <v>20935.177</v>
      </c>
      <c r="J58" s="121">
        <f t="shared" si="1"/>
        <v>-20935.177</v>
      </c>
      <c r="K58" s="121">
        <f t="shared" si="3"/>
        <v>0</v>
      </c>
      <c r="L58" s="121">
        <f t="shared" si="3"/>
        <v>863.0448065173116</v>
      </c>
      <c r="M58" s="121">
        <f t="shared" si="3"/>
        <v>41774.790224032586</v>
      </c>
      <c r="N58" s="121">
        <f t="shared" si="3"/>
        <v>42637.835030549897</v>
      </c>
      <c r="O58" s="121">
        <f t="shared" si="3"/>
        <v>-42637.835030549897</v>
      </c>
    </row>
    <row r="59" spans="1:15">
      <c r="A59" s="29" t="s">
        <v>394</v>
      </c>
      <c r="B59" s="29">
        <v>7617</v>
      </c>
      <c r="C59" s="29" t="s">
        <v>367</v>
      </c>
      <c r="D59" s="29" t="s">
        <v>225</v>
      </c>
      <c r="E59" s="122">
        <v>472</v>
      </c>
      <c r="F59" s="122">
        <v>6314.4629999999997</v>
      </c>
      <c r="G59" s="122">
        <v>10353.076999999999</v>
      </c>
      <c r="H59" s="122">
        <v>16773.678999999996</v>
      </c>
      <c r="I59" s="122">
        <f t="shared" si="0"/>
        <v>27126.755999999994</v>
      </c>
      <c r="J59" s="122">
        <f t="shared" si="1"/>
        <v>-20812.292999999994</v>
      </c>
      <c r="K59" s="122">
        <f t="shared" si="3"/>
        <v>13378.099576271186</v>
      </c>
      <c r="L59" s="122">
        <f t="shared" si="3"/>
        <v>21934.485169491523</v>
      </c>
      <c r="M59" s="122">
        <f t="shared" si="3"/>
        <v>35537.455508474573</v>
      </c>
      <c r="N59" s="122">
        <f t="shared" si="3"/>
        <v>57471.940677966086</v>
      </c>
      <c r="O59" s="122">
        <f t="shared" si="3"/>
        <v>-44093.841101694903</v>
      </c>
    </row>
    <row r="60" spans="1:15">
      <c r="A60" s="120" t="s">
        <v>394</v>
      </c>
      <c r="B60" s="120">
        <v>5609</v>
      </c>
      <c r="C60" s="120" t="s">
        <v>368</v>
      </c>
      <c r="D60" s="120" t="s">
        <v>200</v>
      </c>
      <c r="E60" s="121">
        <v>452</v>
      </c>
      <c r="F60" s="121">
        <v>578.56399999999996</v>
      </c>
      <c r="G60" s="121">
        <v>8214.1779999999999</v>
      </c>
      <c r="H60" s="121">
        <v>26320.266</v>
      </c>
      <c r="I60" s="121">
        <f t="shared" si="0"/>
        <v>34534.444000000003</v>
      </c>
      <c r="J60" s="121">
        <f t="shared" si="1"/>
        <v>-33955.880000000005</v>
      </c>
      <c r="K60" s="121">
        <f t="shared" si="3"/>
        <v>1280.0088495575221</v>
      </c>
      <c r="L60" s="121">
        <f t="shared" si="3"/>
        <v>18172.96017699115</v>
      </c>
      <c r="M60" s="121">
        <f t="shared" si="3"/>
        <v>58230.676991150438</v>
      </c>
      <c r="N60" s="121">
        <f t="shared" si="3"/>
        <v>76403.637168141606</v>
      </c>
      <c r="O60" s="121">
        <f t="shared" si="3"/>
        <v>-75123.628318584088</v>
      </c>
    </row>
    <row r="61" spans="1:15">
      <c r="A61" s="29" t="s">
        <v>394</v>
      </c>
      <c r="B61" s="29">
        <v>4911</v>
      </c>
      <c r="C61" s="29" t="s">
        <v>369</v>
      </c>
      <c r="D61" s="29" t="s">
        <v>196</v>
      </c>
      <c r="E61" s="122">
        <v>449</v>
      </c>
      <c r="F61" s="122">
        <v>1382.9280000000001</v>
      </c>
      <c r="G61" s="122">
        <v>418.11600000000004</v>
      </c>
      <c r="H61" s="122">
        <v>29801.795000000002</v>
      </c>
      <c r="I61" s="122">
        <f t="shared" si="0"/>
        <v>30219.911000000004</v>
      </c>
      <c r="J61" s="122">
        <f t="shared" si="1"/>
        <v>-28836.983000000004</v>
      </c>
      <c r="K61" s="122">
        <f t="shared" si="3"/>
        <v>3080.0178173719378</v>
      </c>
      <c r="L61" s="122">
        <f t="shared" si="3"/>
        <v>931.216035634744</v>
      </c>
      <c r="M61" s="122">
        <f t="shared" si="3"/>
        <v>66373.708240534528</v>
      </c>
      <c r="N61" s="122">
        <f t="shared" si="3"/>
        <v>67304.924276169273</v>
      </c>
      <c r="O61" s="122">
        <f t="shared" si="3"/>
        <v>-64224.906458797333</v>
      </c>
    </row>
    <row r="62" spans="1:15">
      <c r="A62" s="120" t="s">
        <v>394</v>
      </c>
      <c r="B62" s="120">
        <v>5612</v>
      </c>
      <c r="C62" s="120" t="s">
        <v>370</v>
      </c>
      <c r="D62" s="120" t="s">
        <v>202</v>
      </c>
      <c r="E62" s="121">
        <v>371</v>
      </c>
      <c r="F62" s="121">
        <v>724.62300000000005</v>
      </c>
      <c r="G62" s="121">
        <v>1407.99</v>
      </c>
      <c r="H62" s="121">
        <v>22856.171000000002</v>
      </c>
      <c r="I62" s="121">
        <f t="shared" si="0"/>
        <v>24264.161000000004</v>
      </c>
      <c r="J62" s="121">
        <f t="shared" si="1"/>
        <v>-23539.538000000004</v>
      </c>
      <c r="K62" s="121">
        <f t="shared" si="3"/>
        <v>1953.1617250673855</v>
      </c>
      <c r="L62" s="121">
        <f t="shared" si="3"/>
        <v>3795.1212938005388</v>
      </c>
      <c r="M62" s="121">
        <f t="shared" si="3"/>
        <v>61606.929919137474</v>
      </c>
      <c r="N62" s="121">
        <f t="shared" si="3"/>
        <v>65402.051212938022</v>
      </c>
      <c r="O62" s="121">
        <f t="shared" si="3"/>
        <v>-63448.889487870627</v>
      </c>
    </row>
    <row r="63" spans="1:15">
      <c r="A63" s="29" t="s">
        <v>394</v>
      </c>
      <c r="B63" s="29">
        <v>6602</v>
      </c>
      <c r="C63" s="29" t="s">
        <v>371</v>
      </c>
      <c r="D63" s="29" t="s">
        <v>213</v>
      </c>
      <c r="E63" s="122">
        <v>371</v>
      </c>
      <c r="F63" s="122">
        <v>0</v>
      </c>
      <c r="G63" s="122">
        <v>2472.4229999999998</v>
      </c>
      <c r="H63" s="122">
        <v>26371.345999999998</v>
      </c>
      <c r="I63" s="122">
        <f t="shared" si="0"/>
        <v>28843.768999999997</v>
      </c>
      <c r="J63" s="122">
        <f t="shared" si="1"/>
        <v>-28843.768999999997</v>
      </c>
      <c r="K63" s="122">
        <f t="shared" si="3"/>
        <v>0</v>
      </c>
      <c r="L63" s="122">
        <f t="shared" si="3"/>
        <v>6664.2129380053902</v>
      </c>
      <c r="M63" s="122">
        <f t="shared" si="3"/>
        <v>71081.795148247984</v>
      </c>
      <c r="N63" s="122">
        <f t="shared" si="3"/>
        <v>77746.00808625335</v>
      </c>
      <c r="O63" s="122">
        <f t="shared" si="3"/>
        <v>-77746.00808625335</v>
      </c>
    </row>
    <row r="64" spans="1:15">
      <c r="A64" s="120" t="s">
        <v>394</v>
      </c>
      <c r="B64" s="120">
        <v>4502</v>
      </c>
      <c r="C64" s="120" t="s">
        <v>372</v>
      </c>
      <c r="D64" s="120" t="s">
        <v>190</v>
      </c>
      <c r="E64" s="121">
        <v>258</v>
      </c>
      <c r="F64" s="121">
        <v>-8503.6650000000009</v>
      </c>
      <c r="G64" s="121">
        <v>43.132000000000005</v>
      </c>
      <c r="H64" s="121">
        <v>14930.332000000002</v>
      </c>
      <c r="I64" s="121">
        <f t="shared" si="0"/>
        <v>14973.464000000002</v>
      </c>
      <c r="J64" s="121">
        <f t="shared" si="1"/>
        <v>-23477.129000000001</v>
      </c>
      <c r="K64" s="121">
        <f t="shared" si="3"/>
        <v>-32959.941860465122</v>
      </c>
      <c r="L64" s="121">
        <f t="shared" si="3"/>
        <v>167.17829457364346</v>
      </c>
      <c r="M64" s="121">
        <f t="shared" si="3"/>
        <v>57869.503875969</v>
      </c>
      <c r="N64" s="121">
        <f t="shared" si="3"/>
        <v>58036.682170542641</v>
      </c>
      <c r="O64" s="121">
        <f t="shared" si="3"/>
        <v>-90996.624031007756</v>
      </c>
    </row>
    <row r="65" spans="1:15">
      <c r="A65" s="29" t="s">
        <v>394</v>
      </c>
      <c r="B65" s="29">
        <v>4604</v>
      </c>
      <c r="C65" s="29" t="s">
        <v>373</v>
      </c>
      <c r="D65" s="29" t="s">
        <v>191</v>
      </c>
      <c r="E65" s="122">
        <v>258</v>
      </c>
      <c r="F65" s="122">
        <v>0</v>
      </c>
      <c r="G65" s="122">
        <v>3037.25</v>
      </c>
      <c r="H65" s="122">
        <v>8314.505000000001</v>
      </c>
      <c r="I65" s="122">
        <f t="shared" si="0"/>
        <v>11351.755000000001</v>
      </c>
      <c r="J65" s="122">
        <f t="shared" si="1"/>
        <v>-11351.755000000001</v>
      </c>
      <c r="K65" s="122">
        <f t="shared" si="3"/>
        <v>0</v>
      </c>
      <c r="L65" s="122">
        <f t="shared" si="3"/>
        <v>11772.286821705427</v>
      </c>
      <c r="M65" s="122">
        <f t="shared" si="3"/>
        <v>32226.763565891473</v>
      </c>
      <c r="N65" s="122">
        <f t="shared" si="3"/>
        <v>43999.050387596901</v>
      </c>
      <c r="O65" s="122">
        <f t="shared" si="3"/>
        <v>-43999.050387596901</v>
      </c>
    </row>
    <row r="66" spans="1:15">
      <c r="A66" s="120" t="s">
        <v>394</v>
      </c>
      <c r="B66" s="120">
        <v>8610</v>
      </c>
      <c r="C66" s="120" t="s">
        <v>374</v>
      </c>
      <c r="D66" s="120" t="s">
        <v>232</v>
      </c>
      <c r="E66" s="121">
        <v>248</v>
      </c>
      <c r="F66" s="121">
        <v>0</v>
      </c>
      <c r="G66" s="121">
        <v>338.75</v>
      </c>
      <c r="H66" s="121">
        <v>10839.775000000001</v>
      </c>
      <c r="I66" s="121">
        <f t="shared" si="0"/>
        <v>11178.525000000001</v>
      </c>
      <c r="J66" s="121">
        <f t="shared" si="1"/>
        <v>-11178.525000000001</v>
      </c>
      <c r="K66" s="121">
        <f t="shared" si="3"/>
        <v>0</v>
      </c>
      <c r="L66" s="121">
        <f t="shared" si="3"/>
        <v>1365.9274193548388</v>
      </c>
      <c r="M66" s="121">
        <f t="shared" si="3"/>
        <v>43708.770161290333</v>
      </c>
      <c r="N66" s="121">
        <f t="shared" si="3"/>
        <v>45074.697580645166</v>
      </c>
      <c r="O66" s="121">
        <f t="shared" si="3"/>
        <v>-45074.697580645166</v>
      </c>
    </row>
    <row r="67" spans="1:15">
      <c r="A67" s="29" t="s">
        <v>394</v>
      </c>
      <c r="B67" s="29">
        <v>1606</v>
      </c>
      <c r="C67" s="29" t="s">
        <v>375</v>
      </c>
      <c r="D67" s="29" t="s">
        <v>172</v>
      </c>
      <c r="E67" s="122">
        <v>238</v>
      </c>
      <c r="F67" s="122">
        <v>0</v>
      </c>
      <c r="G67" s="122"/>
      <c r="H67" s="122">
        <v>9806.3040000000001</v>
      </c>
      <c r="I67" s="122">
        <f t="shared" si="0"/>
        <v>9806.3040000000001</v>
      </c>
      <c r="J67" s="122">
        <f t="shared" si="1"/>
        <v>-9806.3040000000001</v>
      </c>
      <c r="K67" s="122">
        <f t="shared" si="3"/>
        <v>0</v>
      </c>
      <c r="L67" s="122">
        <f t="shared" si="3"/>
        <v>0</v>
      </c>
      <c r="M67" s="122">
        <f t="shared" si="3"/>
        <v>41202.957983193279</v>
      </c>
      <c r="N67" s="122">
        <f t="shared" si="3"/>
        <v>41202.957983193279</v>
      </c>
      <c r="O67" s="122">
        <f t="shared" si="3"/>
        <v>-41202.957983193279</v>
      </c>
    </row>
    <row r="68" spans="1:15">
      <c r="A68" s="120" t="s">
        <v>394</v>
      </c>
      <c r="B68" s="120">
        <v>4803</v>
      </c>
      <c r="C68" s="120" t="s">
        <v>376</v>
      </c>
      <c r="D68" s="120" t="s">
        <v>193</v>
      </c>
      <c r="E68" s="121">
        <v>204</v>
      </c>
      <c r="F68" s="121">
        <v>2213.018</v>
      </c>
      <c r="G68" s="121">
        <v>6088.2020000000002</v>
      </c>
      <c r="H68" s="121">
        <v>11221.111000000001</v>
      </c>
      <c r="I68" s="121">
        <f t="shared" si="0"/>
        <v>17309.313000000002</v>
      </c>
      <c r="J68" s="121">
        <f t="shared" si="1"/>
        <v>-15096.295000000002</v>
      </c>
      <c r="K68" s="121">
        <f t="shared" si="3"/>
        <v>10848.127450980392</v>
      </c>
      <c r="L68" s="121">
        <f t="shared" si="3"/>
        <v>29844.127450980395</v>
      </c>
      <c r="M68" s="121">
        <f t="shared" si="3"/>
        <v>55005.446078431378</v>
      </c>
      <c r="N68" s="121">
        <f t="shared" si="3"/>
        <v>84849.573529411777</v>
      </c>
      <c r="O68" s="121">
        <f t="shared" si="3"/>
        <v>-74001.446078431385</v>
      </c>
    </row>
    <row r="69" spans="1:15">
      <c r="A69" s="29" t="s">
        <v>394</v>
      </c>
      <c r="B69" s="29">
        <v>5706</v>
      </c>
      <c r="C69" s="29" t="s">
        <v>377</v>
      </c>
      <c r="D69" s="29" t="s">
        <v>203</v>
      </c>
      <c r="E69" s="122">
        <v>202</v>
      </c>
      <c r="F69" s="122">
        <v>0</v>
      </c>
      <c r="G69" s="122">
        <v>5247</v>
      </c>
      <c r="H69" s="122">
        <v>7760</v>
      </c>
      <c r="I69" s="122">
        <f t="shared" si="0"/>
        <v>13007</v>
      </c>
      <c r="J69" s="122">
        <f t="shared" si="1"/>
        <v>-13007</v>
      </c>
      <c r="K69" s="122">
        <f t="shared" si="3"/>
        <v>0</v>
      </c>
      <c r="L69" s="122">
        <f t="shared" si="3"/>
        <v>25975.247524752474</v>
      </c>
      <c r="M69" s="122">
        <f t="shared" si="3"/>
        <v>38415.841584158414</v>
      </c>
      <c r="N69" s="122">
        <f t="shared" si="3"/>
        <v>64391.089108910892</v>
      </c>
      <c r="O69" s="122">
        <f t="shared" si="3"/>
        <v>-64391.089108910892</v>
      </c>
    </row>
    <row r="70" spans="1:15">
      <c r="A70" s="120" t="s">
        <v>394</v>
      </c>
      <c r="B70" s="120">
        <v>3713</v>
      </c>
      <c r="C70" s="120" t="s">
        <v>378</v>
      </c>
      <c r="D70" s="120" t="s">
        <v>185</v>
      </c>
      <c r="E70" s="121">
        <v>117</v>
      </c>
      <c r="F70" s="121">
        <v>0</v>
      </c>
      <c r="G70" s="121">
        <v>1596</v>
      </c>
      <c r="H70" s="121">
        <v>2664</v>
      </c>
      <c r="I70" s="121">
        <f t="shared" si="0"/>
        <v>4260</v>
      </c>
      <c r="J70" s="121">
        <f t="shared" si="1"/>
        <v>-4260</v>
      </c>
      <c r="K70" s="121">
        <f t="shared" si="3"/>
        <v>0</v>
      </c>
      <c r="L70" s="121">
        <f t="shared" si="3"/>
        <v>13641.025641025641</v>
      </c>
      <c r="M70" s="121">
        <f t="shared" si="3"/>
        <v>22769.23076923077</v>
      </c>
      <c r="N70" s="121">
        <f t="shared" si="3"/>
        <v>36410.256410256407</v>
      </c>
      <c r="O70" s="121">
        <f t="shared" si="3"/>
        <v>-36410.256410256407</v>
      </c>
    </row>
    <row r="71" spans="1:15">
      <c r="A71" s="29" t="s">
        <v>394</v>
      </c>
      <c r="B71" s="29">
        <v>7509</v>
      </c>
      <c r="C71" s="29" t="s">
        <v>379</v>
      </c>
      <c r="D71" s="29" t="s">
        <v>223</v>
      </c>
      <c r="E71" s="122">
        <v>109</v>
      </c>
      <c r="F71" s="122">
        <v>0</v>
      </c>
      <c r="G71" s="122">
        <v>224</v>
      </c>
      <c r="H71" s="122">
        <v>2919</v>
      </c>
      <c r="I71" s="122">
        <f t="shared" si="0"/>
        <v>3143</v>
      </c>
      <c r="J71" s="122">
        <f t="shared" si="1"/>
        <v>-3143</v>
      </c>
      <c r="K71" s="122">
        <f t="shared" si="3"/>
        <v>0</v>
      </c>
      <c r="L71" s="122">
        <f t="shared" si="3"/>
        <v>2055.0458715596333</v>
      </c>
      <c r="M71" s="122">
        <f t="shared" si="3"/>
        <v>26779.816513761467</v>
      </c>
      <c r="N71" s="122">
        <f t="shared" si="3"/>
        <v>28834.862385321103</v>
      </c>
      <c r="O71" s="122">
        <f t="shared" si="3"/>
        <v>-28834.862385321103</v>
      </c>
    </row>
    <row r="72" spans="1:15">
      <c r="A72" s="120" t="s">
        <v>394</v>
      </c>
      <c r="B72" s="120">
        <v>4902</v>
      </c>
      <c r="C72" s="120" t="s">
        <v>380</v>
      </c>
      <c r="D72" s="120" t="s">
        <v>195</v>
      </c>
      <c r="E72" s="121">
        <v>103</v>
      </c>
      <c r="F72" s="121">
        <v>12</v>
      </c>
      <c r="G72" s="121">
        <v>137</v>
      </c>
      <c r="H72" s="121">
        <v>2940</v>
      </c>
      <c r="I72" s="121">
        <f t="shared" ref="I72:I76" si="4">H72+G72</f>
        <v>3077</v>
      </c>
      <c r="J72" s="121">
        <f t="shared" ref="J72:J76" si="5">F72-I72</f>
        <v>-3065</v>
      </c>
      <c r="K72" s="121">
        <f t="shared" si="3"/>
        <v>116.50485436893204</v>
      </c>
      <c r="L72" s="121">
        <f t="shared" si="3"/>
        <v>1330.0970873786409</v>
      </c>
      <c r="M72" s="121">
        <f t="shared" si="3"/>
        <v>28543.689320388348</v>
      </c>
      <c r="N72" s="121">
        <f t="shared" si="3"/>
        <v>29873.786407766987</v>
      </c>
      <c r="O72" s="121">
        <f t="shared" si="3"/>
        <v>-29757.281553398057</v>
      </c>
    </row>
    <row r="73" spans="1:15">
      <c r="A73" s="29" t="s">
        <v>394</v>
      </c>
      <c r="B73" s="29">
        <v>6706</v>
      </c>
      <c r="C73" s="29" t="s">
        <v>381</v>
      </c>
      <c r="D73" s="29" t="s">
        <v>217</v>
      </c>
      <c r="E73" s="122">
        <v>91</v>
      </c>
      <c r="F73" s="122">
        <v>0</v>
      </c>
      <c r="G73" s="122">
        <v>82</v>
      </c>
      <c r="H73" s="122">
        <v>4021</v>
      </c>
      <c r="I73" s="122">
        <f t="shared" si="4"/>
        <v>4103</v>
      </c>
      <c r="J73" s="122">
        <f t="shared" si="5"/>
        <v>-4103</v>
      </c>
      <c r="K73" s="122">
        <f t="shared" si="3"/>
        <v>0</v>
      </c>
      <c r="L73" s="122">
        <f t="shared" si="3"/>
        <v>901.09890109890114</v>
      </c>
      <c r="M73" s="122">
        <f t="shared" si="3"/>
        <v>44186.81318681319</v>
      </c>
      <c r="N73" s="122">
        <f t="shared" si="3"/>
        <v>45087.912087912089</v>
      </c>
      <c r="O73" s="122">
        <f t="shared" si="3"/>
        <v>-45087.912087912089</v>
      </c>
    </row>
    <row r="74" spans="1:15">
      <c r="A74" s="120" t="s">
        <v>394</v>
      </c>
      <c r="B74" s="120">
        <v>5611</v>
      </c>
      <c r="C74" s="120" t="s">
        <v>382</v>
      </c>
      <c r="D74" s="120" t="s">
        <v>201</v>
      </c>
      <c r="E74" s="121">
        <v>90</v>
      </c>
      <c r="F74" s="121">
        <v>-11</v>
      </c>
      <c r="G74" s="121">
        <v>2607</v>
      </c>
      <c r="H74" s="121">
        <v>8262</v>
      </c>
      <c r="I74" s="121">
        <f t="shared" si="4"/>
        <v>10869</v>
      </c>
      <c r="J74" s="121">
        <f t="shared" si="5"/>
        <v>-10880</v>
      </c>
      <c r="K74" s="121">
        <f t="shared" si="3"/>
        <v>-122.22222222222221</v>
      </c>
      <c r="L74" s="121">
        <f t="shared" si="3"/>
        <v>28966.666666666664</v>
      </c>
      <c r="M74" s="121">
        <f t="shared" si="3"/>
        <v>91800</v>
      </c>
      <c r="N74" s="121">
        <f t="shared" si="3"/>
        <v>120766.66666666667</v>
      </c>
      <c r="O74" s="121">
        <f t="shared" si="3"/>
        <v>-120888.88888888889</v>
      </c>
    </row>
    <row r="75" spans="1:15">
      <c r="A75" s="29" t="s">
        <v>394</v>
      </c>
      <c r="B75" s="29">
        <v>7505</v>
      </c>
      <c r="C75" s="29" t="s">
        <v>383</v>
      </c>
      <c r="D75" s="29" t="s">
        <v>222</v>
      </c>
      <c r="E75" s="122">
        <v>74</v>
      </c>
      <c r="F75" s="122">
        <v>0</v>
      </c>
      <c r="G75" s="122">
        <v>1695</v>
      </c>
      <c r="H75" s="122">
        <v>3496</v>
      </c>
      <c r="I75" s="122">
        <f t="shared" si="4"/>
        <v>5191</v>
      </c>
      <c r="J75" s="122">
        <f t="shared" si="5"/>
        <v>-5191</v>
      </c>
      <c r="K75" s="122">
        <f t="shared" si="3"/>
        <v>0</v>
      </c>
      <c r="L75" s="122">
        <f t="shared" si="3"/>
        <v>22905.405405405407</v>
      </c>
      <c r="M75" s="122">
        <f t="shared" si="3"/>
        <v>47243.24324324324</v>
      </c>
      <c r="N75" s="122">
        <f t="shared" si="3"/>
        <v>70148.648648648639</v>
      </c>
      <c r="O75" s="122">
        <f t="shared" si="3"/>
        <v>-70148.648648648639</v>
      </c>
    </row>
    <row r="76" spans="1:15">
      <c r="A76" s="120" t="s">
        <v>394</v>
      </c>
      <c r="B76" s="120">
        <v>3710</v>
      </c>
      <c r="C76" s="120" t="s">
        <v>384</v>
      </c>
      <c r="D76" s="120" t="s">
        <v>183</v>
      </c>
      <c r="E76" s="121">
        <v>62</v>
      </c>
      <c r="F76" s="121">
        <v>0</v>
      </c>
      <c r="G76" s="121"/>
      <c r="H76" s="121">
        <v>2830</v>
      </c>
      <c r="I76" s="121">
        <f t="shared" si="4"/>
        <v>2830</v>
      </c>
      <c r="J76" s="121">
        <f t="shared" si="5"/>
        <v>-2830</v>
      </c>
      <c r="K76" s="121">
        <f t="shared" si="3"/>
        <v>0</v>
      </c>
      <c r="L76" s="121">
        <f t="shared" si="3"/>
        <v>0</v>
      </c>
      <c r="M76" s="121">
        <f t="shared" si="3"/>
        <v>45645.161290322583</v>
      </c>
      <c r="N76" s="121">
        <f t="shared" si="3"/>
        <v>45645.161290322583</v>
      </c>
      <c r="O76" s="121">
        <f t="shared" si="3"/>
        <v>-45645.161290322583</v>
      </c>
    </row>
    <row r="77" spans="1:15">
      <c r="A77" s="29" t="s">
        <v>394</v>
      </c>
      <c r="B77" s="29">
        <v>3506</v>
      </c>
      <c r="C77" s="29" t="s">
        <v>385</v>
      </c>
      <c r="D77" s="29" t="s">
        <v>179</v>
      </c>
      <c r="E77" s="122">
        <v>58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</row>
    <row r="78" spans="1:15">
      <c r="A78" s="120" t="s">
        <v>394</v>
      </c>
      <c r="B78" s="120">
        <v>6611</v>
      </c>
      <c r="C78" s="120" t="s">
        <v>386</v>
      </c>
      <c r="D78" s="120" t="s">
        <v>215</v>
      </c>
      <c r="E78" s="121">
        <v>55</v>
      </c>
      <c r="F78" s="121">
        <v>0</v>
      </c>
      <c r="G78" s="121">
        <v>1508</v>
      </c>
      <c r="H78" s="121">
        <v>441</v>
      </c>
      <c r="I78" s="121">
        <f>H78+G78</f>
        <v>1949</v>
      </c>
      <c r="J78" s="121">
        <f>F78-I78</f>
        <v>-1949</v>
      </c>
      <c r="K78" s="121">
        <f t="shared" ref="K78:O79" si="6">(F78/$E78)*1000</f>
        <v>0</v>
      </c>
      <c r="L78" s="121">
        <f t="shared" si="6"/>
        <v>27418.181818181816</v>
      </c>
      <c r="M78" s="121">
        <f t="shared" si="6"/>
        <v>8018.181818181818</v>
      </c>
      <c r="N78" s="121">
        <f t="shared" si="6"/>
        <v>35436.36363636364</v>
      </c>
      <c r="O78" s="121">
        <f t="shared" si="6"/>
        <v>-35436.36363636364</v>
      </c>
    </row>
    <row r="79" spans="1:15">
      <c r="A79" s="29" t="s">
        <v>394</v>
      </c>
      <c r="B79" s="29">
        <v>4901</v>
      </c>
      <c r="C79" s="29" t="s">
        <v>387</v>
      </c>
      <c r="D79" s="29" t="s">
        <v>194</v>
      </c>
      <c r="E79" s="122">
        <v>40</v>
      </c>
      <c r="F79" s="122">
        <v>0</v>
      </c>
      <c r="G79" s="122"/>
      <c r="H79" s="122">
        <v>1008</v>
      </c>
      <c r="I79" s="122">
        <f>H79+G79</f>
        <v>1008</v>
      </c>
      <c r="J79" s="122">
        <f>F79-I79</f>
        <v>-1008</v>
      </c>
      <c r="K79" s="122">
        <f t="shared" si="6"/>
        <v>0</v>
      </c>
      <c r="L79" s="122">
        <f t="shared" si="6"/>
        <v>0</v>
      </c>
      <c r="M79" s="122">
        <f t="shared" si="6"/>
        <v>25200</v>
      </c>
      <c r="N79" s="122">
        <f t="shared" si="6"/>
        <v>25200</v>
      </c>
      <c r="O79" s="122">
        <f t="shared" si="6"/>
        <v>-25200</v>
      </c>
    </row>
    <row r="80" spans="1:15">
      <c r="A80" s="29"/>
      <c r="B80" s="29"/>
      <c r="C80" s="29"/>
      <c r="D80" s="29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</row>
    <row r="81" spans="1:15">
      <c r="A81" s="29"/>
      <c r="B81" s="29"/>
      <c r="C81" s="29"/>
      <c r="D81" s="29"/>
      <c r="E81" s="123">
        <f>SUM(E8:E79)</f>
        <v>356991</v>
      </c>
      <c r="F81" s="123">
        <f t="shared" ref="F81:I81" si="7">SUM(F8:F79)</f>
        <v>9695267.737999998</v>
      </c>
      <c r="G81" s="123">
        <f t="shared" si="7"/>
        <v>31108687.205000002</v>
      </c>
      <c r="H81" s="123">
        <f t="shared" si="7"/>
        <v>28784000.344999995</v>
      </c>
      <c r="I81" s="123">
        <f t="shared" si="7"/>
        <v>59892687.550000004</v>
      </c>
      <c r="J81" s="123">
        <f>SUM(J8:J79)</f>
        <v>-50197419.812000021</v>
      </c>
      <c r="K81" s="123">
        <f t="shared" ref="K81:O81" si="8">(F81/$E81)*1000</f>
        <v>27158.297374443609</v>
      </c>
      <c r="L81" s="123">
        <f t="shared" si="8"/>
        <v>87141.376687367476</v>
      </c>
      <c r="M81" s="123">
        <f t="shared" si="8"/>
        <v>80629.484622861622</v>
      </c>
      <c r="N81" s="123">
        <f t="shared" si="8"/>
        <v>167770.86131022911</v>
      </c>
      <c r="O81" s="123">
        <f t="shared" si="8"/>
        <v>-140612.56393578555</v>
      </c>
    </row>
    <row r="82" spans="1:15">
      <c r="A82" s="29"/>
      <c r="B82" s="29"/>
      <c r="C82" s="29"/>
      <c r="D82" s="29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</row>
    <row r="83" spans="1:15">
      <c r="A83" s="29"/>
      <c r="B83" s="29"/>
      <c r="C83" s="29"/>
      <c r="D83" s="129" t="s">
        <v>84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</row>
    <row r="84" spans="1:15">
      <c r="A84" s="29"/>
      <c r="B84" s="29"/>
      <c r="C84" s="29"/>
      <c r="D84" s="128" t="s">
        <v>301</v>
      </c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</row>
    <row r="85" spans="1:15">
      <c r="A85" s="120" t="s">
        <v>395</v>
      </c>
      <c r="B85" s="120">
        <v>0</v>
      </c>
      <c r="C85" s="120" t="s">
        <v>315</v>
      </c>
      <c r="D85" s="120" t="s">
        <v>19</v>
      </c>
      <c r="E85" s="121">
        <v>128793</v>
      </c>
      <c r="F85" s="121">
        <v>1418967.9750000001</v>
      </c>
      <c r="G85" s="121">
        <v>681915.18500000006</v>
      </c>
      <c r="H85" s="121">
        <v>117944.41100000002</v>
      </c>
      <c r="I85" s="121">
        <f t="shared" ref="I85:I148" si="9">H85+G85</f>
        <v>799859.59600000014</v>
      </c>
      <c r="J85" s="121">
        <f t="shared" ref="J85:J148" si="10">F85-I85</f>
        <v>619108.37899999996</v>
      </c>
      <c r="K85" s="121">
        <f t="shared" ref="K85:O116" si="11">(F85/$E85)*1000</f>
        <v>11017.430877454521</v>
      </c>
      <c r="L85" s="121">
        <f t="shared" si="11"/>
        <v>5294.660307625415</v>
      </c>
      <c r="M85" s="121">
        <f t="shared" si="11"/>
        <v>915.76724666713267</v>
      </c>
      <c r="N85" s="121">
        <f t="shared" si="11"/>
        <v>6210.4275542925479</v>
      </c>
      <c r="O85" s="121">
        <f t="shared" si="11"/>
        <v>4807.0033231619727</v>
      </c>
    </row>
    <row r="86" spans="1:15">
      <c r="A86" s="29" t="s">
        <v>395</v>
      </c>
      <c r="B86" s="29">
        <v>1000</v>
      </c>
      <c r="C86" s="29" t="s">
        <v>316</v>
      </c>
      <c r="D86" s="29" t="s">
        <v>167</v>
      </c>
      <c r="E86" s="122">
        <v>36975</v>
      </c>
      <c r="F86" s="122">
        <v>0</v>
      </c>
      <c r="G86" s="122"/>
      <c r="H86" s="122">
        <v>1898.76</v>
      </c>
      <c r="I86" s="122">
        <f t="shared" si="9"/>
        <v>1898.76</v>
      </c>
      <c r="J86" s="122">
        <f t="shared" si="10"/>
        <v>-1898.76</v>
      </c>
      <c r="K86" s="122">
        <f t="shared" si="11"/>
        <v>0</v>
      </c>
      <c r="L86" s="122">
        <f t="shared" si="11"/>
        <v>0</v>
      </c>
      <c r="M86" s="122">
        <f t="shared" si="11"/>
        <v>51.352535496957401</v>
      </c>
      <c r="N86" s="122">
        <f t="shared" si="11"/>
        <v>51.352535496957401</v>
      </c>
      <c r="O86" s="122">
        <f t="shared" si="11"/>
        <v>-51.352535496957401</v>
      </c>
    </row>
    <row r="87" spans="1:15">
      <c r="A87" s="120" t="s">
        <v>395</v>
      </c>
      <c r="B87" s="120">
        <v>1400</v>
      </c>
      <c r="C87" s="120" t="s">
        <v>317</v>
      </c>
      <c r="D87" s="120" t="s">
        <v>170</v>
      </c>
      <c r="E87" s="121">
        <v>29799</v>
      </c>
      <c r="F87" s="121">
        <v>23494.43</v>
      </c>
      <c r="G87" s="121"/>
      <c r="H87" s="121">
        <v>37182.71</v>
      </c>
      <c r="I87" s="121">
        <f t="shared" si="9"/>
        <v>37182.71</v>
      </c>
      <c r="J87" s="121">
        <f t="shared" si="10"/>
        <v>-13688.279999999999</v>
      </c>
      <c r="K87" s="121">
        <f t="shared" si="11"/>
        <v>788.43014866270676</v>
      </c>
      <c r="L87" s="121">
        <f t="shared" si="11"/>
        <v>0</v>
      </c>
      <c r="M87" s="121">
        <f t="shared" si="11"/>
        <v>1247.7838182489345</v>
      </c>
      <c r="N87" s="121">
        <f t="shared" si="11"/>
        <v>1247.7838182489345</v>
      </c>
      <c r="O87" s="121">
        <f t="shared" si="11"/>
        <v>-459.35366958622768</v>
      </c>
    </row>
    <row r="88" spans="1:15">
      <c r="A88" s="29" t="s">
        <v>395</v>
      </c>
      <c r="B88" s="29">
        <v>6000</v>
      </c>
      <c r="C88" s="29" t="s">
        <v>318</v>
      </c>
      <c r="D88" s="29" t="s">
        <v>204</v>
      </c>
      <c r="E88" s="122">
        <v>18925</v>
      </c>
      <c r="F88" s="122">
        <v>0</v>
      </c>
      <c r="G88" s="122"/>
      <c r="H88" s="122">
        <v>70362.434999999998</v>
      </c>
      <c r="I88" s="122">
        <f t="shared" si="9"/>
        <v>70362.434999999998</v>
      </c>
      <c r="J88" s="122">
        <f t="shared" si="10"/>
        <v>-70362.434999999998</v>
      </c>
      <c r="K88" s="122">
        <f t="shared" si="11"/>
        <v>0</v>
      </c>
      <c r="L88" s="122">
        <f t="shared" si="11"/>
        <v>0</v>
      </c>
      <c r="M88" s="122">
        <f t="shared" si="11"/>
        <v>3717.9622192866577</v>
      </c>
      <c r="N88" s="122">
        <f t="shared" si="11"/>
        <v>3717.9622192866577</v>
      </c>
      <c r="O88" s="122">
        <f t="shared" si="11"/>
        <v>-3717.9622192866577</v>
      </c>
    </row>
    <row r="89" spans="1:15">
      <c r="A89" s="120" t="s">
        <v>395</v>
      </c>
      <c r="B89" s="120">
        <v>2000</v>
      </c>
      <c r="C89" s="120" t="s">
        <v>319</v>
      </c>
      <c r="D89" s="120" t="s">
        <v>173</v>
      </c>
      <c r="E89" s="121">
        <v>18920</v>
      </c>
      <c r="F89" s="121">
        <v>0</v>
      </c>
      <c r="G89" s="121"/>
      <c r="H89" s="121"/>
      <c r="I89" s="121">
        <f t="shared" si="9"/>
        <v>0</v>
      </c>
      <c r="J89" s="121">
        <f t="shared" si="10"/>
        <v>0</v>
      </c>
      <c r="K89" s="121">
        <f t="shared" si="11"/>
        <v>0</v>
      </c>
      <c r="L89" s="121">
        <f t="shared" si="11"/>
        <v>0</v>
      </c>
      <c r="M89" s="121">
        <f t="shared" si="11"/>
        <v>0</v>
      </c>
      <c r="N89" s="121">
        <f t="shared" si="11"/>
        <v>0</v>
      </c>
      <c r="O89" s="121">
        <f t="shared" si="11"/>
        <v>0</v>
      </c>
    </row>
    <row r="90" spans="1:15">
      <c r="A90" s="29" t="s">
        <v>395</v>
      </c>
      <c r="B90" s="29">
        <v>1300</v>
      </c>
      <c r="C90" s="29" t="s">
        <v>320</v>
      </c>
      <c r="D90" s="29" t="s">
        <v>169</v>
      </c>
      <c r="E90" s="122">
        <v>16299</v>
      </c>
      <c r="F90" s="122">
        <v>8523.8349999999991</v>
      </c>
      <c r="G90" s="122"/>
      <c r="H90" s="122">
        <v>14800</v>
      </c>
      <c r="I90" s="122">
        <f t="shared" si="9"/>
        <v>14800</v>
      </c>
      <c r="J90" s="122">
        <f t="shared" si="10"/>
        <v>-6276.1650000000009</v>
      </c>
      <c r="K90" s="122">
        <f t="shared" si="11"/>
        <v>522.96674642616108</v>
      </c>
      <c r="L90" s="122">
        <f t="shared" si="11"/>
        <v>0</v>
      </c>
      <c r="M90" s="122">
        <f t="shared" si="11"/>
        <v>908.03116755629173</v>
      </c>
      <c r="N90" s="122">
        <f t="shared" si="11"/>
        <v>908.03116755629173</v>
      </c>
      <c r="O90" s="122">
        <f t="shared" si="11"/>
        <v>-385.06442113013071</v>
      </c>
    </row>
    <row r="91" spans="1:15">
      <c r="A91" s="120" t="s">
        <v>395</v>
      </c>
      <c r="B91" s="120">
        <v>1604</v>
      </c>
      <c r="C91" s="120" t="s">
        <v>321</v>
      </c>
      <c r="D91" s="120" t="s">
        <v>171</v>
      </c>
      <c r="E91" s="121">
        <v>11463</v>
      </c>
      <c r="F91" s="121">
        <v>10352.08</v>
      </c>
      <c r="G91" s="121"/>
      <c r="H91" s="121">
        <v>24280.179</v>
      </c>
      <c r="I91" s="121">
        <f t="shared" si="9"/>
        <v>24280.179</v>
      </c>
      <c r="J91" s="121">
        <f t="shared" si="10"/>
        <v>-13928.099</v>
      </c>
      <c r="K91" s="121">
        <f t="shared" si="11"/>
        <v>903.08645206315975</v>
      </c>
      <c r="L91" s="121">
        <f t="shared" si="11"/>
        <v>0</v>
      </c>
      <c r="M91" s="121">
        <f t="shared" si="11"/>
        <v>2118.1347814708192</v>
      </c>
      <c r="N91" s="121">
        <f t="shared" si="11"/>
        <v>2118.1347814708192</v>
      </c>
      <c r="O91" s="121">
        <f t="shared" si="11"/>
        <v>-1215.0483294076596</v>
      </c>
    </row>
    <row r="92" spans="1:15">
      <c r="A92" s="29" t="s">
        <v>395</v>
      </c>
      <c r="B92" s="29">
        <v>8200</v>
      </c>
      <c r="C92" s="29" t="s">
        <v>322</v>
      </c>
      <c r="D92" s="29" t="s">
        <v>229</v>
      </c>
      <c r="E92" s="122">
        <v>9485</v>
      </c>
      <c r="F92" s="122">
        <v>0</v>
      </c>
      <c r="G92" s="122"/>
      <c r="H92" s="122"/>
      <c r="I92" s="122">
        <f t="shared" si="9"/>
        <v>0</v>
      </c>
      <c r="J92" s="122">
        <f t="shared" si="10"/>
        <v>0</v>
      </c>
      <c r="K92" s="122">
        <f t="shared" si="11"/>
        <v>0</v>
      </c>
      <c r="L92" s="122">
        <f t="shared" si="11"/>
        <v>0</v>
      </c>
      <c r="M92" s="122">
        <f t="shared" si="11"/>
        <v>0</v>
      </c>
      <c r="N92" s="122">
        <f t="shared" si="11"/>
        <v>0</v>
      </c>
      <c r="O92" s="122">
        <f t="shared" si="11"/>
        <v>0</v>
      </c>
    </row>
    <row r="93" spans="1:15">
      <c r="A93" s="120" t="s">
        <v>395</v>
      </c>
      <c r="B93" s="120">
        <v>3000</v>
      </c>
      <c r="C93" s="120" t="s">
        <v>323</v>
      </c>
      <c r="D93" s="120" t="s">
        <v>178</v>
      </c>
      <c r="E93" s="121">
        <v>7411</v>
      </c>
      <c r="F93" s="121">
        <v>0</v>
      </c>
      <c r="G93" s="121"/>
      <c r="H93" s="121">
        <v>5564.4059999999999</v>
      </c>
      <c r="I93" s="121">
        <f t="shared" si="9"/>
        <v>5564.4059999999999</v>
      </c>
      <c r="J93" s="121">
        <f t="shared" si="10"/>
        <v>-5564.4059999999999</v>
      </c>
      <c r="K93" s="121">
        <f t="shared" si="11"/>
        <v>0</v>
      </c>
      <c r="L93" s="121">
        <f t="shared" si="11"/>
        <v>0</v>
      </c>
      <c r="M93" s="121">
        <f t="shared" si="11"/>
        <v>750.83065713129122</v>
      </c>
      <c r="N93" s="121">
        <f t="shared" si="11"/>
        <v>750.83065713129122</v>
      </c>
      <c r="O93" s="121">
        <f t="shared" si="11"/>
        <v>-750.83065713129122</v>
      </c>
    </row>
    <row r="94" spans="1:15">
      <c r="A94" s="29" t="s">
        <v>395</v>
      </c>
      <c r="B94" s="29">
        <v>7300</v>
      </c>
      <c r="C94" s="29" t="s">
        <v>324</v>
      </c>
      <c r="D94" s="29" t="s">
        <v>220</v>
      </c>
      <c r="E94" s="122">
        <v>5070</v>
      </c>
      <c r="F94" s="122">
        <v>15085.993</v>
      </c>
      <c r="G94" s="122"/>
      <c r="H94" s="122">
        <v>78522.589000000007</v>
      </c>
      <c r="I94" s="122">
        <f t="shared" si="9"/>
        <v>78522.589000000007</v>
      </c>
      <c r="J94" s="122">
        <f t="shared" si="10"/>
        <v>-63436.596000000005</v>
      </c>
      <c r="K94" s="122">
        <f t="shared" si="11"/>
        <v>2975.5410256410255</v>
      </c>
      <c r="L94" s="122">
        <f t="shared" si="11"/>
        <v>0</v>
      </c>
      <c r="M94" s="122">
        <f t="shared" si="11"/>
        <v>15487.690138067062</v>
      </c>
      <c r="N94" s="122">
        <f t="shared" si="11"/>
        <v>15487.690138067062</v>
      </c>
      <c r="O94" s="122">
        <f t="shared" si="11"/>
        <v>-12512.149112426037</v>
      </c>
    </row>
    <row r="95" spans="1:15">
      <c r="A95" s="120" t="s">
        <v>395</v>
      </c>
      <c r="B95" s="120">
        <v>1100</v>
      </c>
      <c r="C95" s="120" t="s">
        <v>325</v>
      </c>
      <c r="D95" s="120" t="s">
        <v>326</v>
      </c>
      <c r="E95" s="121">
        <v>4664</v>
      </c>
      <c r="F95" s="121">
        <v>3828.4750000000004</v>
      </c>
      <c r="G95" s="121"/>
      <c r="H95" s="121">
        <v>10245.557000000001</v>
      </c>
      <c r="I95" s="121">
        <f t="shared" si="9"/>
        <v>10245.557000000001</v>
      </c>
      <c r="J95" s="121">
        <f t="shared" si="10"/>
        <v>-6417.0820000000003</v>
      </c>
      <c r="K95" s="121">
        <f t="shared" si="11"/>
        <v>820.85656089193833</v>
      </c>
      <c r="L95" s="121">
        <f t="shared" si="11"/>
        <v>0</v>
      </c>
      <c r="M95" s="121">
        <f t="shared" si="11"/>
        <v>2196.7317753001716</v>
      </c>
      <c r="N95" s="121">
        <f t="shared" si="11"/>
        <v>2196.7317753001716</v>
      </c>
      <c r="O95" s="121">
        <f t="shared" si="11"/>
        <v>-1375.8752144082334</v>
      </c>
    </row>
    <row r="96" spans="1:15">
      <c r="A96" s="29" t="s">
        <v>395</v>
      </c>
      <c r="B96" s="29">
        <v>8000</v>
      </c>
      <c r="C96" s="29" t="s">
        <v>327</v>
      </c>
      <c r="D96" s="29" t="s">
        <v>228</v>
      </c>
      <c r="E96" s="122">
        <v>4301</v>
      </c>
      <c r="F96" s="122">
        <v>0</v>
      </c>
      <c r="G96" s="122"/>
      <c r="H96" s="122">
        <v>4046.9259999999999</v>
      </c>
      <c r="I96" s="122">
        <f t="shared" si="9"/>
        <v>4046.9259999999999</v>
      </c>
      <c r="J96" s="122">
        <f t="shared" si="10"/>
        <v>-4046.9259999999999</v>
      </c>
      <c r="K96" s="122">
        <f t="shared" si="11"/>
        <v>0</v>
      </c>
      <c r="L96" s="122">
        <f t="shared" si="11"/>
        <v>0</v>
      </c>
      <c r="M96" s="122">
        <f t="shared" si="11"/>
        <v>940.9267612183213</v>
      </c>
      <c r="N96" s="122">
        <f t="shared" si="11"/>
        <v>940.9267612183213</v>
      </c>
      <c r="O96" s="122">
        <f t="shared" si="11"/>
        <v>-940.9267612183213</v>
      </c>
    </row>
    <row r="97" spans="1:15">
      <c r="A97" s="120" t="s">
        <v>395</v>
      </c>
      <c r="B97" s="120">
        <v>5200</v>
      </c>
      <c r="C97" s="120" t="s">
        <v>328</v>
      </c>
      <c r="D97" s="120" t="s">
        <v>197</v>
      </c>
      <c r="E97" s="121">
        <v>3992</v>
      </c>
      <c r="F97" s="121">
        <v>0</v>
      </c>
      <c r="G97" s="121"/>
      <c r="H97" s="121">
        <v>8288.143</v>
      </c>
      <c r="I97" s="121">
        <f t="shared" si="9"/>
        <v>8288.143</v>
      </c>
      <c r="J97" s="121">
        <f t="shared" si="10"/>
        <v>-8288.143</v>
      </c>
      <c r="K97" s="121">
        <f t="shared" si="11"/>
        <v>0</v>
      </c>
      <c r="L97" s="121">
        <f t="shared" si="11"/>
        <v>0</v>
      </c>
      <c r="M97" s="121">
        <f t="shared" si="11"/>
        <v>2076.1881262525048</v>
      </c>
      <c r="N97" s="121">
        <f t="shared" si="11"/>
        <v>2076.1881262525048</v>
      </c>
      <c r="O97" s="121">
        <f t="shared" si="11"/>
        <v>-2076.1881262525048</v>
      </c>
    </row>
    <row r="98" spans="1:15">
      <c r="A98" s="29" t="s">
        <v>395</v>
      </c>
      <c r="B98" s="29">
        <v>3609</v>
      </c>
      <c r="C98" s="29" t="s">
        <v>329</v>
      </c>
      <c r="D98" s="29" t="s">
        <v>181</v>
      </c>
      <c r="E98" s="122">
        <v>3807</v>
      </c>
      <c r="F98" s="122">
        <v>500</v>
      </c>
      <c r="G98" s="122"/>
      <c r="H98" s="122">
        <v>4492.2089999999998</v>
      </c>
      <c r="I98" s="122">
        <f t="shared" si="9"/>
        <v>4492.2089999999998</v>
      </c>
      <c r="J98" s="122">
        <f t="shared" si="10"/>
        <v>-3992.2089999999998</v>
      </c>
      <c r="K98" s="122">
        <f t="shared" si="11"/>
        <v>131.3370107696349</v>
      </c>
      <c r="L98" s="122">
        <f t="shared" si="11"/>
        <v>0</v>
      </c>
      <c r="M98" s="122">
        <f t="shared" si="11"/>
        <v>1179.9866036249014</v>
      </c>
      <c r="N98" s="122">
        <f t="shared" si="11"/>
        <v>1179.9866036249014</v>
      </c>
      <c r="O98" s="122">
        <f t="shared" si="11"/>
        <v>-1048.6495928552665</v>
      </c>
    </row>
    <row r="99" spans="1:15">
      <c r="A99" s="120" t="s">
        <v>395</v>
      </c>
      <c r="B99" s="120">
        <v>4200</v>
      </c>
      <c r="C99" s="120" t="s">
        <v>330</v>
      </c>
      <c r="D99" s="120" t="s">
        <v>189</v>
      </c>
      <c r="E99" s="121">
        <v>3800</v>
      </c>
      <c r="F99" s="121">
        <v>11765.662</v>
      </c>
      <c r="G99" s="121"/>
      <c r="H99" s="121">
        <v>19460.219999999998</v>
      </c>
      <c r="I99" s="121">
        <f t="shared" si="9"/>
        <v>19460.219999999998</v>
      </c>
      <c r="J99" s="121">
        <f t="shared" si="10"/>
        <v>-7694.5579999999973</v>
      </c>
      <c r="K99" s="121">
        <f t="shared" si="11"/>
        <v>3096.2268421052636</v>
      </c>
      <c r="L99" s="121">
        <f t="shared" si="11"/>
        <v>0</v>
      </c>
      <c r="M99" s="121">
        <f t="shared" si="11"/>
        <v>5121.1105263157888</v>
      </c>
      <c r="N99" s="121">
        <f t="shared" si="11"/>
        <v>5121.1105263157888</v>
      </c>
      <c r="O99" s="121">
        <f t="shared" si="11"/>
        <v>-2024.8836842105256</v>
      </c>
    </row>
    <row r="100" spans="1:15">
      <c r="A100" s="29" t="s">
        <v>395</v>
      </c>
      <c r="B100" s="29">
        <v>7620</v>
      </c>
      <c r="C100" s="29" t="s">
        <v>331</v>
      </c>
      <c r="D100" s="29" t="s">
        <v>226</v>
      </c>
      <c r="E100" s="122">
        <v>3600</v>
      </c>
      <c r="F100" s="122">
        <v>12274.745999999999</v>
      </c>
      <c r="G100" s="122"/>
      <c r="H100" s="122">
        <v>19083.66</v>
      </c>
      <c r="I100" s="122">
        <f t="shared" si="9"/>
        <v>19083.66</v>
      </c>
      <c r="J100" s="122">
        <f t="shared" si="10"/>
        <v>-6808.9140000000007</v>
      </c>
      <c r="K100" s="122">
        <f t="shared" si="11"/>
        <v>3409.6516666666666</v>
      </c>
      <c r="L100" s="122">
        <f t="shared" si="11"/>
        <v>0</v>
      </c>
      <c r="M100" s="122">
        <f t="shared" si="11"/>
        <v>5301.0166666666664</v>
      </c>
      <c r="N100" s="122">
        <f t="shared" si="11"/>
        <v>5301.0166666666664</v>
      </c>
      <c r="O100" s="122">
        <f t="shared" si="11"/>
        <v>-1891.3650000000002</v>
      </c>
    </row>
    <row r="101" spans="1:15">
      <c r="A101" s="120" t="s">
        <v>395</v>
      </c>
      <c r="B101" s="120">
        <v>2510</v>
      </c>
      <c r="C101" s="120" t="s">
        <v>332</v>
      </c>
      <c r="D101" s="120" t="s">
        <v>294</v>
      </c>
      <c r="E101" s="121">
        <v>3480</v>
      </c>
      <c r="F101" s="121">
        <v>0</v>
      </c>
      <c r="G101" s="121"/>
      <c r="H101" s="121"/>
      <c r="I101" s="121">
        <f t="shared" si="9"/>
        <v>0</v>
      </c>
      <c r="J101" s="121">
        <f t="shared" si="10"/>
        <v>0</v>
      </c>
      <c r="K101" s="121">
        <f t="shared" si="11"/>
        <v>0</v>
      </c>
      <c r="L101" s="121">
        <f t="shared" si="11"/>
        <v>0</v>
      </c>
      <c r="M101" s="121">
        <f t="shared" si="11"/>
        <v>0</v>
      </c>
      <c r="N101" s="121">
        <f t="shared" si="11"/>
        <v>0</v>
      </c>
      <c r="O101" s="121">
        <f t="shared" si="11"/>
        <v>0</v>
      </c>
    </row>
    <row r="102" spans="1:15">
      <c r="A102" s="29" t="s">
        <v>395</v>
      </c>
      <c r="B102" s="29">
        <v>2300</v>
      </c>
      <c r="C102" s="29" t="s">
        <v>333</v>
      </c>
      <c r="D102" s="29" t="s">
        <v>174</v>
      </c>
      <c r="E102" s="122">
        <v>3427</v>
      </c>
      <c r="F102" s="122">
        <v>0</v>
      </c>
      <c r="G102" s="122"/>
      <c r="H102" s="122">
        <v>644.98800000000006</v>
      </c>
      <c r="I102" s="122">
        <f t="shared" si="9"/>
        <v>644.98800000000006</v>
      </c>
      <c r="J102" s="122">
        <f t="shared" si="10"/>
        <v>-644.98800000000006</v>
      </c>
      <c r="K102" s="122">
        <f t="shared" si="11"/>
        <v>0</v>
      </c>
      <c r="L102" s="122">
        <f t="shared" si="11"/>
        <v>0</v>
      </c>
      <c r="M102" s="122">
        <f t="shared" si="11"/>
        <v>188.20776189086666</v>
      </c>
      <c r="N102" s="122">
        <f t="shared" si="11"/>
        <v>188.20776189086666</v>
      </c>
      <c r="O102" s="122">
        <f t="shared" si="11"/>
        <v>-188.20776189086666</v>
      </c>
    </row>
    <row r="103" spans="1:15">
      <c r="A103" s="120" t="s">
        <v>395</v>
      </c>
      <c r="B103" s="120">
        <v>6100</v>
      </c>
      <c r="C103" s="120" t="s">
        <v>334</v>
      </c>
      <c r="D103" s="120" t="s">
        <v>205</v>
      </c>
      <c r="E103" s="121">
        <v>3042</v>
      </c>
      <c r="F103" s="121">
        <v>5108.9130000000005</v>
      </c>
      <c r="G103" s="121"/>
      <c r="H103" s="121">
        <v>8386.7690000000002</v>
      </c>
      <c r="I103" s="121">
        <f t="shared" si="9"/>
        <v>8386.7690000000002</v>
      </c>
      <c r="J103" s="121">
        <f t="shared" si="10"/>
        <v>-3277.8559999999998</v>
      </c>
      <c r="K103" s="121">
        <f t="shared" si="11"/>
        <v>1679.458579881657</v>
      </c>
      <c r="L103" s="121">
        <f t="shared" si="11"/>
        <v>0</v>
      </c>
      <c r="M103" s="121">
        <f t="shared" si="11"/>
        <v>2756.991781722551</v>
      </c>
      <c r="N103" s="121">
        <f t="shared" si="11"/>
        <v>2756.991781722551</v>
      </c>
      <c r="O103" s="121">
        <f t="shared" si="11"/>
        <v>-1077.533201840894</v>
      </c>
    </row>
    <row r="104" spans="1:15">
      <c r="A104" s="29" t="s">
        <v>395</v>
      </c>
      <c r="B104" s="29">
        <v>8716</v>
      </c>
      <c r="C104" s="29" t="s">
        <v>335</v>
      </c>
      <c r="D104" s="29" t="s">
        <v>236</v>
      </c>
      <c r="E104" s="122">
        <v>2628</v>
      </c>
      <c r="F104" s="122">
        <v>0</v>
      </c>
      <c r="G104" s="122"/>
      <c r="H104" s="122"/>
      <c r="I104" s="122">
        <f t="shared" si="9"/>
        <v>0</v>
      </c>
      <c r="J104" s="122">
        <f t="shared" si="10"/>
        <v>0</v>
      </c>
      <c r="K104" s="122">
        <f t="shared" si="11"/>
        <v>0</v>
      </c>
      <c r="L104" s="122">
        <f t="shared" si="11"/>
        <v>0</v>
      </c>
      <c r="M104" s="122">
        <f t="shared" si="11"/>
        <v>0</v>
      </c>
      <c r="N104" s="122">
        <f t="shared" si="11"/>
        <v>0</v>
      </c>
      <c r="O104" s="122">
        <f t="shared" si="11"/>
        <v>0</v>
      </c>
    </row>
    <row r="105" spans="1:15">
      <c r="A105" s="120" t="s">
        <v>395</v>
      </c>
      <c r="B105" s="120">
        <v>7708</v>
      </c>
      <c r="C105" s="120" t="s">
        <v>336</v>
      </c>
      <c r="D105" s="120" t="s">
        <v>227</v>
      </c>
      <c r="E105" s="121">
        <v>2389</v>
      </c>
      <c r="F105" s="121">
        <v>10431.719999999999</v>
      </c>
      <c r="G105" s="121">
        <v>1107.5349999999999</v>
      </c>
      <c r="H105" s="121">
        <v>15464.173999999999</v>
      </c>
      <c r="I105" s="121">
        <f t="shared" si="9"/>
        <v>16571.708999999999</v>
      </c>
      <c r="J105" s="121">
        <f t="shared" si="10"/>
        <v>-6139.9889999999996</v>
      </c>
      <c r="K105" s="121">
        <f t="shared" si="11"/>
        <v>4366.5634156550859</v>
      </c>
      <c r="L105" s="121">
        <f t="shared" si="11"/>
        <v>463.59773964001664</v>
      </c>
      <c r="M105" s="121">
        <f t="shared" si="11"/>
        <v>6473.0740895772287</v>
      </c>
      <c r="N105" s="121">
        <f t="shared" si="11"/>
        <v>6936.6718292172454</v>
      </c>
      <c r="O105" s="121">
        <f t="shared" si="11"/>
        <v>-2570.10841356216</v>
      </c>
    </row>
    <row r="106" spans="1:15">
      <c r="A106" s="29" t="s">
        <v>395</v>
      </c>
      <c r="B106" s="29">
        <v>8717</v>
      </c>
      <c r="C106" s="29" t="s">
        <v>337</v>
      </c>
      <c r="D106" s="29" t="s">
        <v>237</v>
      </c>
      <c r="E106" s="122">
        <v>2153</v>
      </c>
      <c r="F106" s="122">
        <v>0</v>
      </c>
      <c r="G106" s="122"/>
      <c r="H106" s="122">
        <v>1994.1780000000001</v>
      </c>
      <c r="I106" s="122">
        <f t="shared" si="9"/>
        <v>1994.1780000000001</v>
      </c>
      <c r="J106" s="122">
        <f t="shared" si="10"/>
        <v>-1994.1780000000001</v>
      </c>
      <c r="K106" s="122">
        <f t="shared" si="11"/>
        <v>0</v>
      </c>
      <c r="L106" s="122">
        <f t="shared" si="11"/>
        <v>0</v>
      </c>
      <c r="M106" s="122">
        <f t="shared" si="11"/>
        <v>926.23223409196476</v>
      </c>
      <c r="N106" s="122">
        <f t="shared" si="11"/>
        <v>926.23223409196476</v>
      </c>
      <c r="O106" s="122">
        <f t="shared" si="11"/>
        <v>-926.23223409196476</v>
      </c>
    </row>
    <row r="107" spans="1:15">
      <c r="A107" s="120" t="s">
        <v>395</v>
      </c>
      <c r="B107" s="120">
        <v>6250</v>
      </c>
      <c r="C107" s="120" t="s">
        <v>338</v>
      </c>
      <c r="D107" s="120" t="s">
        <v>206</v>
      </c>
      <c r="E107" s="121">
        <v>2007</v>
      </c>
      <c r="F107" s="121">
        <v>0</v>
      </c>
      <c r="G107" s="121"/>
      <c r="H107" s="121">
        <v>10478.040000000001</v>
      </c>
      <c r="I107" s="121">
        <f t="shared" si="9"/>
        <v>10478.040000000001</v>
      </c>
      <c r="J107" s="121">
        <f t="shared" si="10"/>
        <v>-10478.040000000001</v>
      </c>
      <c r="K107" s="121">
        <f t="shared" si="11"/>
        <v>0</v>
      </c>
      <c r="L107" s="121">
        <f t="shared" si="11"/>
        <v>0</v>
      </c>
      <c r="M107" s="121">
        <f t="shared" si="11"/>
        <v>5220.7473841554565</v>
      </c>
      <c r="N107" s="121">
        <f t="shared" si="11"/>
        <v>5220.7473841554565</v>
      </c>
      <c r="O107" s="121">
        <f t="shared" si="11"/>
        <v>-5220.7473841554565</v>
      </c>
    </row>
    <row r="108" spans="1:15">
      <c r="A108" s="29" t="s">
        <v>395</v>
      </c>
      <c r="B108" s="29">
        <v>8613</v>
      </c>
      <c r="C108" s="29" t="s">
        <v>339</v>
      </c>
      <c r="D108" s="29" t="s">
        <v>233</v>
      </c>
      <c r="E108" s="122">
        <v>1924</v>
      </c>
      <c r="F108" s="122">
        <v>0</v>
      </c>
      <c r="G108" s="122"/>
      <c r="H108" s="122"/>
      <c r="I108" s="122">
        <f t="shared" si="9"/>
        <v>0</v>
      </c>
      <c r="J108" s="122">
        <f t="shared" si="10"/>
        <v>0</v>
      </c>
      <c r="K108" s="122">
        <f t="shared" si="11"/>
        <v>0</v>
      </c>
      <c r="L108" s="122">
        <f t="shared" si="11"/>
        <v>0</v>
      </c>
      <c r="M108" s="122">
        <f t="shared" si="11"/>
        <v>0</v>
      </c>
      <c r="N108" s="122">
        <f t="shared" si="11"/>
        <v>0</v>
      </c>
      <c r="O108" s="122">
        <f t="shared" si="11"/>
        <v>0</v>
      </c>
    </row>
    <row r="109" spans="1:15">
      <c r="A109" s="120" t="s">
        <v>395</v>
      </c>
      <c r="B109" s="120">
        <v>6400</v>
      </c>
      <c r="C109" s="120" t="s">
        <v>340</v>
      </c>
      <c r="D109" s="120" t="s">
        <v>207</v>
      </c>
      <c r="E109" s="121">
        <v>1905</v>
      </c>
      <c r="F109" s="121">
        <v>3202.0610000000001</v>
      </c>
      <c r="G109" s="121"/>
      <c r="H109" s="121">
        <v>5956.9920000000002</v>
      </c>
      <c r="I109" s="121">
        <f t="shared" si="9"/>
        <v>5956.9920000000002</v>
      </c>
      <c r="J109" s="121">
        <f t="shared" si="10"/>
        <v>-2754.931</v>
      </c>
      <c r="K109" s="121">
        <f t="shared" si="11"/>
        <v>1680.8719160104988</v>
      </c>
      <c r="L109" s="121">
        <f t="shared" si="11"/>
        <v>0</v>
      </c>
      <c r="M109" s="121">
        <f t="shared" si="11"/>
        <v>3127.0299212598425</v>
      </c>
      <c r="N109" s="121">
        <f t="shared" si="11"/>
        <v>3127.0299212598425</v>
      </c>
      <c r="O109" s="121">
        <f t="shared" si="11"/>
        <v>-1446.1580052493439</v>
      </c>
    </row>
    <row r="110" spans="1:15">
      <c r="A110" s="29" t="s">
        <v>395</v>
      </c>
      <c r="B110" s="29">
        <v>3714</v>
      </c>
      <c r="C110" s="29" t="s">
        <v>341</v>
      </c>
      <c r="D110" s="29" t="s">
        <v>186</v>
      </c>
      <c r="E110" s="122">
        <v>1674</v>
      </c>
      <c r="F110" s="122">
        <v>0</v>
      </c>
      <c r="G110" s="122"/>
      <c r="H110" s="122"/>
      <c r="I110" s="122">
        <f t="shared" si="9"/>
        <v>0</v>
      </c>
      <c r="J110" s="122">
        <f t="shared" si="10"/>
        <v>0</v>
      </c>
      <c r="K110" s="122">
        <f t="shared" si="11"/>
        <v>0</v>
      </c>
      <c r="L110" s="122">
        <f t="shared" si="11"/>
        <v>0</v>
      </c>
      <c r="M110" s="122">
        <f t="shared" si="11"/>
        <v>0</v>
      </c>
      <c r="N110" s="122">
        <f t="shared" si="11"/>
        <v>0</v>
      </c>
      <c r="O110" s="122">
        <f t="shared" si="11"/>
        <v>0</v>
      </c>
    </row>
    <row r="111" spans="1:15">
      <c r="A111" s="120" t="s">
        <v>395</v>
      </c>
      <c r="B111" s="120">
        <v>8614</v>
      </c>
      <c r="C111" s="120" t="s">
        <v>342</v>
      </c>
      <c r="D111" s="120" t="s">
        <v>234</v>
      </c>
      <c r="E111" s="121">
        <v>1636</v>
      </c>
      <c r="F111" s="121">
        <v>0</v>
      </c>
      <c r="G111" s="121"/>
      <c r="H111" s="121">
        <v>1520.904</v>
      </c>
      <c r="I111" s="121">
        <f t="shared" si="9"/>
        <v>1520.904</v>
      </c>
      <c r="J111" s="121">
        <f t="shared" si="10"/>
        <v>-1520.904</v>
      </c>
      <c r="K111" s="121">
        <f t="shared" si="11"/>
        <v>0</v>
      </c>
      <c r="L111" s="121">
        <f t="shared" si="11"/>
        <v>0</v>
      </c>
      <c r="M111" s="121">
        <f t="shared" si="11"/>
        <v>929.64792176039123</v>
      </c>
      <c r="N111" s="121">
        <f t="shared" si="11"/>
        <v>929.64792176039123</v>
      </c>
      <c r="O111" s="121">
        <f t="shared" si="11"/>
        <v>-929.64792176039123</v>
      </c>
    </row>
    <row r="112" spans="1:15">
      <c r="A112" s="29" t="s">
        <v>395</v>
      </c>
      <c r="B112" s="29">
        <v>2506</v>
      </c>
      <c r="C112" s="29" t="s">
        <v>343</v>
      </c>
      <c r="D112" s="29" t="s">
        <v>177</v>
      </c>
      <c r="E112" s="122">
        <v>1286</v>
      </c>
      <c r="F112" s="122">
        <v>0</v>
      </c>
      <c r="G112" s="122"/>
      <c r="H112" s="122">
        <v>1234.2279999999998</v>
      </c>
      <c r="I112" s="122">
        <f t="shared" si="9"/>
        <v>1234.2279999999998</v>
      </c>
      <c r="J112" s="122">
        <f t="shared" si="10"/>
        <v>-1234.2279999999998</v>
      </c>
      <c r="K112" s="122">
        <f t="shared" si="11"/>
        <v>0</v>
      </c>
      <c r="L112" s="122">
        <f t="shared" si="11"/>
        <v>0</v>
      </c>
      <c r="M112" s="122">
        <f t="shared" si="11"/>
        <v>959.74183514774484</v>
      </c>
      <c r="N112" s="122">
        <f t="shared" si="11"/>
        <v>959.74183514774484</v>
      </c>
      <c r="O112" s="122">
        <f t="shared" si="11"/>
        <v>-959.74183514774484</v>
      </c>
    </row>
    <row r="113" spans="1:15">
      <c r="A113" s="120" t="s">
        <v>395</v>
      </c>
      <c r="B113" s="120">
        <v>3711</v>
      </c>
      <c r="C113" s="120" t="s">
        <v>344</v>
      </c>
      <c r="D113" s="120" t="s">
        <v>184</v>
      </c>
      <c r="E113" s="121">
        <v>1201</v>
      </c>
      <c r="F113" s="121">
        <v>0</v>
      </c>
      <c r="G113" s="121"/>
      <c r="H113" s="121">
        <v>911.94399999999996</v>
      </c>
      <c r="I113" s="121">
        <f t="shared" si="9"/>
        <v>911.94399999999996</v>
      </c>
      <c r="J113" s="121">
        <f t="shared" si="10"/>
        <v>-911.94399999999996</v>
      </c>
      <c r="K113" s="121">
        <f t="shared" si="11"/>
        <v>0</v>
      </c>
      <c r="L113" s="121">
        <f t="shared" si="11"/>
        <v>0</v>
      </c>
      <c r="M113" s="121">
        <f t="shared" si="11"/>
        <v>759.32056619483751</v>
      </c>
      <c r="N113" s="121">
        <f t="shared" si="11"/>
        <v>759.32056619483751</v>
      </c>
      <c r="O113" s="121">
        <f t="shared" si="11"/>
        <v>-759.32056619483751</v>
      </c>
    </row>
    <row r="114" spans="1:15">
      <c r="A114" s="29" t="s">
        <v>395</v>
      </c>
      <c r="B114" s="29">
        <v>5508</v>
      </c>
      <c r="C114" s="29" t="s">
        <v>345</v>
      </c>
      <c r="D114" s="29" t="s">
        <v>198</v>
      </c>
      <c r="E114" s="122">
        <v>1181</v>
      </c>
      <c r="F114" s="122">
        <v>0</v>
      </c>
      <c r="G114" s="122"/>
      <c r="H114" s="122">
        <v>3385.1760000000004</v>
      </c>
      <c r="I114" s="122">
        <f t="shared" si="9"/>
        <v>3385.1760000000004</v>
      </c>
      <c r="J114" s="122">
        <f t="shared" si="10"/>
        <v>-3385.1760000000004</v>
      </c>
      <c r="K114" s="122">
        <f t="shared" si="11"/>
        <v>0</v>
      </c>
      <c r="L114" s="122">
        <f t="shared" si="11"/>
        <v>0</v>
      </c>
      <c r="M114" s="122">
        <f t="shared" si="11"/>
        <v>2866.3640982218462</v>
      </c>
      <c r="N114" s="122">
        <f t="shared" si="11"/>
        <v>2866.3640982218462</v>
      </c>
      <c r="O114" s="122">
        <f t="shared" si="11"/>
        <v>-2866.3640982218462</v>
      </c>
    </row>
    <row r="115" spans="1:15">
      <c r="A115" s="120" t="s">
        <v>395</v>
      </c>
      <c r="B115" s="120">
        <v>8721</v>
      </c>
      <c r="C115" s="120" t="s">
        <v>346</v>
      </c>
      <c r="D115" s="120" t="s">
        <v>240</v>
      </c>
      <c r="E115" s="121">
        <v>1121</v>
      </c>
      <c r="F115" s="121">
        <v>332</v>
      </c>
      <c r="G115" s="121">
        <v>1636.5959999999998</v>
      </c>
      <c r="H115" s="121">
        <v>912.41000000000008</v>
      </c>
      <c r="I115" s="121">
        <f t="shared" si="9"/>
        <v>2549.0059999999999</v>
      </c>
      <c r="J115" s="121">
        <f t="shared" si="10"/>
        <v>-2217.0059999999999</v>
      </c>
      <c r="K115" s="121">
        <f t="shared" si="11"/>
        <v>296.16413916146303</v>
      </c>
      <c r="L115" s="121">
        <f t="shared" si="11"/>
        <v>1459.9429081177518</v>
      </c>
      <c r="M115" s="121">
        <f t="shared" si="11"/>
        <v>813.92506690454957</v>
      </c>
      <c r="N115" s="121">
        <f t="shared" si="11"/>
        <v>2273.8679750223014</v>
      </c>
      <c r="O115" s="121">
        <f t="shared" si="11"/>
        <v>-1977.7038358608384</v>
      </c>
    </row>
    <row r="116" spans="1:15">
      <c r="A116" s="29" t="s">
        <v>395</v>
      </c>
      <c r="B116" s="29">
        <v>6513</v>
      </c>
      <c r="C116" s="29" t="s">
        <v>347</v>
      </c>
      <c r="D116" s="29" t="s">
        <v>208</v>
      </c>
      <c r="E116" s="122">
        <v>1042</v>
      </c>
      <c r="F116" s="122">
        <v>1047.354</v>
      </c>
      <c r="G116" s="122"/>
      <c r="H116" s="122">
        <v>2301.8009999999999</v>
      </c>
      <c r="I116" s="122">
        <f t="shared" si="9"/>
        <v>2301.8009999999999</v>
      </c>
      <c r="J116" s="122">
        <f t="shared" si="10"/>
        <v>-1254.4469999999999</v>
      </c>
      <c r="K116" s="122">
        <f t="shared" si="11"/>
        <v>1005.1381957773513</v>
      </c>
      <c r="L116" s="122">
        <f t="shared" si="11"/>
        <v>0</v>
      </c>
      <c r="M116" s="122">
        <f t="shared" si="11"/>
        <v>2209.0220729366602</v>
      </c>
      <c r="N116" s="122">
        <f t="shared" si="11"/>
        <v>2209.0220729366602</v>
      </c>
      <c r="O116" s="122">
        <f t="shared" si="11"/>
        <v>-1203.8838771593089</v>
      </c>
    </row>
    <row r="117" spans="1:15">
      <c r="A117" s="120" t="s">
        <v>395</v>
      </c>
      <c r="B117" s="120">
        <v>4607</v>
      </c>
      <c r="C117" s="120" t="s">
        <v>348</v>
      </c>
      <c r="D117" s="120" t="s">
        <v>192</v>
      </c>
      <c r="E117" s="121">
        <v>998</v>
      </c>
      <c r="F117" s="121">
        <v>3024.6460000000002</v>
      </c>
      <c r="G117" s="121"/>
      <c r="H117" s="121">
        <v>5786.74</v>
      </c>
      <c r="I117" s="121">
        <f t="shared" si="9"/>
        <v>5786.74</v>
      </c>
      <c r="J117" s="121">
        <f t="shared" si="10"/>
        <v>-2762.0939999999996</v>
      </c>
      <c r="K117" s="121">
        <f t="shared" ref="K117:O153" si="12">(F117/$E117)*1000</f>
        <v>3030.7074148296597</v>
      </c>
      <c r="L117" s="121">
        <f t="shared" si="12"/>
        <v>0</v>
      </c>
      <c r="M117" s="121">
        <f t="shared" si="12"/>
        <v>5798.3366733466928</v>
      </c>
      <c r="N117" s="121">
        <f t="shared" si="12"/>
        <v>5798.3366733466928</v>
      </c>
      <c r="O117" s="121">
        <f t="shared" si="12"/>
        <v>-2767.6292585170336</v>
      </c>
    </row>
    <row r="118" spans="1:15">
      <c r="A118" s="29" t="s">
        <v>395</v>
      </c>
      <c r="B118" s="29">
        <v>4100</v>
      </c>
      <c r="C118" s="29" t="s">
        <v>349</v>
      </c>
      <c r="D118" s="29" t="s">
        <v>188</v>
      </c>
      <c r="E118" s="122">
        <v>953</v>
      </c>
      <c r="F118" s="122">
        <v>2363.817</v>
      </c>
      <c r="G118" s="122"/>
      <c r="H118" s="122">
        <v>7999.64</v>
      </c>
      <c r="I118" s="122">
        <f t="shared" si="9"/>
        <v>7999.64</v>
      </c>
      <c r="J118" s="122">
        <f t="shared" si="10"/>
        <v>-5635.8230000000003</v>
      </c>
      <c r="K118" s="122">
        <f t="shared" si="12"/>
        <v>2480.3955928646378</v>
      </c>
      <c r="L118" s="122">
        <f t="shared" si="12"/>
        <v>0</v>
      </c>
      <c r="M118" s="122">
        <f t="shared" si="12"/>
        <v>8394.1657922350478</v>
      </c>
      <c r="N118" s="122">
        <f t="shared" si="12"/>
        <v>8394.1657922350478</v>
      </c>
      <c r="O118" s="122">
        <f t="shared" si="12"/>
        <v>-5913.7701993704095</v>
      </c>
    </row>
    <row r="119" spans="1:15">
      <c r="A119" s="120" t="s">
        <v>395</v>
      </c>
      <c r="B119" s="120">
        <v>5604</v>
      </c>
      <c r="C119" s="120" t="s">
        <v>350</v>
      </c>
      <c r="D119" s="120" t="s">
        <v>199</v>
      </c>
      <c r="E119" s="121">
        <v>939</v>
      </c>
      <c r="F119" s="121">
        <v>0</v>
      </c>
      <c r="G119" s="121"/>
      <c r="H119" s="121">
        <v>2129.9479999999999</v>
      </c>
      <c r="I119" s="121">
        <f t="shared" si="9"/>
        <v>2129.9479999999999</v>
      </c>
      <c r="J119" s="121">
        <f t="shared" si="10"/>
        <v>-2129.9479999999999</v>
      </c>
      <c r="K119" s="121">
        <f t="shared" si="12"/>
        <v>0</v>
      </c>
      <c r="L119" s="121">
        <f t="shared" si="12"/>
        <v>0</v>
      </c>
      <c r="M119" s="121">
        <f t="shared" si="12"/>
        <v>2268.3152289669861</v>
      </c>
      <c r="N119" s="121">
        <f t="shared" si="12"/>
        <v>2268.3152289669861</v>
      </c>
      <c r="O119" s="121">
        <f t="shared" si="12"/>
        <v>-2268.3152289669861</v>
      </c>
    </row>
    <row r="120" spans="1:15">
      <c r="A120" s="29" t="s">
        <v>395</v>
      </c>
      <c r="B120" s="29">
        <v>6612</v>
      </c>
      <c r="C120" s="29" t="s">
        <v>351</v>
      </c>
      <c r="D120" s="29" t="s">
        <v>216</v>
      </c>
      <c r="E120" s="122">
        <v>894</v>
      </c>
      <c r="F120" s="122">
        <v>3030.5889999999999</v>
      </c>
      <c r="G120" s="122"/>
      <c r="H120" s="122">
        <v>4528.2820000000002</v>
      </c>
      <c r="I120" s="122">
        <f t="shared" si="9"/>
        <v>4528.2820000000002</v>
      </c>
      <c r="J120" s="122">
        <f t="shared" si="10"/>
        <v>-1497.6930000000002</v>
      </c>
      <c r="K120" s="122">
        <f t="shared" si="12"/>
        <v>3389.9205816554809</v>
      </c>
      <c r="L120" s="122">
        <f t="shared" si="12"/>
        <v>0</v>
      </c>
      <c r="M120" s="122">
        <f t="shared" si="12"/>
        <v>5065.1923937360179</v>
      </c>
      <c r="N120" s="122">
        <f t="shared" si="12"/>
        <v>5065.1923937360179</v>
      </c>
      <c r="O120" s="122">
        <f t="shared" si="12"/>
        <v>-1675.2718120805373</v>
      </c>
    </row>
    <row r="121" spans="1:15">
      <c r="A121" s="120" t="s">
        <v>395</v>
      </c>
      <c r="B121" s="120">
        <v>3709</v>
      </c>
      <c r="C121" s="120" t="s">
        <v>352</v>
      </c>
      <c r="D121" s="120" t="s">
        <v>182</v>
      </c>
      <c r="E121" s="121">
        <v>866</v>
      </c>
      <c r="F121" s="121">
        <v>0</v>
      </c>
      <c r="G121" s="121"/>
      <c r="H121" s="121"/>
      <c r="I121" s="121">
        <f t="shared" si="9"/>
        <v>0</v>
      </c>
      <c r="J121" s="121">
        <f t="shared" si="10"/>
        <v>0</v>
      </c>
      <c r="K121" s="121">
        <f t="shared" si="12"/>
        <v>0</v>
      </c>
      <c r="L121" s="121">
        <f t="shared" si="12"/>
        <v>0</v>
      </c>
      <c r="M121" s="121">
        <f t="shared" si="12"/>
        <v>0</v>
      </c>
      <c r="N121" s="121">
        <f t="shared" si="12"/>
        <v>0</v>
      </c>
      <c r="O121" s="121">
        <f t="shared" si="12"/>
        <v>0</v>
      </c>
    </row>
    <row r="122" spans="1:15">
      <c r="A122" s="29" t="s">
        <v>395</v>
      </c>
      <c r="B122" s="29">
        <v>8710</v>
      </c>
      <c r="C122" s="29" t="s">
        <v>353</v>
      </c>
      <c r="D122" s="29" t="s">
        <v>235</v>
      </c>
      <c r="E122" s="122">
        <v>786</v>
      </c>
      <c r="F122" s="122">
        <v>0</v>
      </c>
      <c r="G122" s="122"/>
      <c r="H122" s="122">
        <v>731.16700000000003</v>
      </c>
      <c r="I122" s="122">
        <f t="shared" si="9"/>
        <v>731.16700000000003</v>
      </c>
      <c r="J122" s="122">
        <f t="shared" si="10"/>
        <v>-731.16700000000003</v>
      </c>
      <c r="K122" s="122">
        <f t="shared" si="12"/>
        <v>0</v>
      </c>
      <c r="L122" s="122">
        <f t="shared" si="12"/>
        <v>0</v>
      </c>
      <c r="M122" s="122">
        <f t="shared" si="12"/>
        <v>930.23791348600514</v>
      </c>
      <c r="N122" s="122">
        <f t="shared" si="12"/>
        <v>930.23791348600514</v>
      </c>
      <c r="O122" s="122">
        <f t="shared" si="12"/>
        <v>-930.23791348600514</v>
      </c>
    </row>
    <row r="123" spans="1:15">
      <c r="A123" s="120" t="s">
        <v>395</v>
      </c>
      <c r="B123" s="120">
        <v>8508</v>
      </c>
      <c r="C123" s="120" t="s">
        <v>354</v>
      </c>
      <c r="D123" s="120" t="s">
        <v>230</v>
      </c>
      <c r="E123" s="121">
        <v>695</v>
      </c>
      <c r="F123" s="121">
        <v>0</v>
      </c>
      <c r="G123" s="121"/>
      <c r="H123" s="121"/>
      <c r="I123" s="121">
        <f t="shared" si="9"/>
        <v>0</v>
      </c>
      <c r="J123" s="121">
        <f t="shared" si="10"/>
        <v>0</v>
      </c>
      <c r="K123" s="121">
        <f t="shared" si="12"/>
        <v>0</v>
      </c>
      <c r="L123" s="121">
        <f t="shared" si="12"/>
        <v>0</v>
      </c>
      <c r="M123" s="121">
        <f t="shared" si="12"/>
        <v>0</v>
      </c>
      <c r="N123" s="121">
        <f t="shared" si="12"/>
        <v>0</v>
      </c>
      <c r="O123" s="121">
        <f t="shared" si="12"/>
        <v>0</v>
      </c>
    </row>
    <row r="124" spans="1:15">
      <c r="A124" s="29" t="s">
        <v>395</v>
      </c>
      <c r="B124" s="29">
        <v>7000</v>
      </c>
      <c r="C124" s="29" t="s">
        <v>355</v>
      </c>
      <c r="D124" s="29" t="s">
        <v>219</v>
      </c>
      <c r="E124" s="122">
        <v>685</v>
      </c>
      <c r="F124" s="122">
        <v>2904.0219999999999</v>
      </c>
      <c r="G124" s="122"/>
      <c r="H124" s="122">
        <v>4608.76</v>
      </c>
      <c r="I124" s="122">
        <f t="shared" si="9"/>
        <v>4608.76</v>
      </c>
      <c r="J124" s="122">
        <f t="shared" si="10"/>
        <v>-1704.7380000000003</v>
      </c>
      <c r="K124" s="122">
        <f t="shared" si="12"/>
        <v>4239.4481751824815</v>
      </c>
      <c r="L124" s="122">
        <f t="shared" si="12"/>
        <v>0</v>
      </c>
      <c r="M124" s="122">
        <f t="shared" si="12"/>
        <v>6728.1167883211683</v>
      </c>
      <c r="N124" s="122">
        <f t="shared" si="12"/>
        <v>6728.1167883211683</v>
      </c>
      <c r="O124" s="122">
        <f t="shared" si="12"/>
        <v>-2488.6686131386864</v>
      </c>
    </row>
    <row r="125" spans="1:15">
      <c r="A125" s="120" t="s">
        <v>395</v>
      </c>
      <c r="B125" s="120">
        <v>3811</v>
      </c>
      <c r="C125" s="120" t="s">
        <v>356</v>
      </c>
      <c r="D125" s="120" t="s">
        <v>187</v>
      </c>
      <c r="E125" s="121">
        <v>673</v>
      </c>
      <c r="F125" s="121">
        <v>0</v>
      </c>
      <c r="G125" s="121"/>
      <c r="H125" s="121"/>
      <c r="I125" s="121">
        <f t="shared" si="9"/>
        <v>0</v>
      </c>
      <c r="J125" s="121">
        <f t="shared" si="10"/>
        <v>0</v>
      </c>
      <c r="K125" s="121">
        <f t="shared" si="12"/>
        <v>0</v>
      </c>
      <c r="L125" s="121">
        <f t="shared" si="12"/>
        <v>0</v>
      </c>
      <c r="M125" s="121">
        <f t="shared" si="12"/>
        <v>0</v>
      </c>
      <c r="N125" s="121">
        <f t="shared" si="12"/>
        <v>0</v>
      </c>
      <c r="O125" s="121">
        <f t="shared" si="12"/>
        <v>0</v>
      </c>
    </row>
    <row r="126" spans="1:15">
      <c r="A126" s="29" t="s">
        <v>395</v>
      </c>
      <c r="B126" s="29">
        <v>8722</v>
      </c>
      <c r="C126" s="29" t="s">
        <v>357</v>
      </c>
      <c r="D126" s="29" t="s">
        <v>241</v>
      </c>
      <c r="E126" s="122">
        <v>667</v>
      </c>
      <c r="F126" s="122">
        <v>0</v>
      </c>
      <c r="G126" s="122"/>
      <c r="H126" s="122">
        <v>608.36099999999999</v>
      </c>
      <c r="I126" s="122">
        <f t="shared" si="9"/>
        <v>608.36099999999999</v>
      </c>
      <c r="J126" s="122">
        <f t="shared" si="10"/>
        <v>-608.36099999999999</v>
      </c>
      <c r="K126" s="122">
        <f t="shared" si="12"/>
        <v>0</v>
      </c>
      <c r="L126" s="122">
        <f t="shared" si="12"/>
        <v>0</v>
      </c>
      <c r="M126" s="122">
        <f t="shared" si="12"/>
        <v>912.08545727136425</v>
      </c>
      <c r="N126" s="122">
        <f t="shared" si="12"/>
        <v>912.08545727136425</v>
      </c>
      <c r="O126" s="122">
        <f t="shared" si="12"/>
        <v>-912.08545727136425</v>
      </c>
    </row>
    <row r="127" spans="1:15">
      <c r="A127" s="120" t="s">
        <v>395</v>
      </c>
      <c r="B127" s="120">
        <v>7502</v>
      </c>
      <c r="C127" s="120" t="s">
        <v>358</v>
      </c>
      <c r="D127" s="120" t="s">
        <v>221</v>
      </c>
      <c r="E127" s="121">
        <v>660</v>
      </c>
      <c r="F127" s="121">
        <v>0</v>
      </c>
      <c r="G127" s="121"/>
      <c r="H127" s="121">
        <v>132619.67000000001</v>
      </c>
      <c r="I127" s="121">
        <f t="shared" si="9"/>
        <v>132619.67000000001</v>
      </c>
      <c r="J127" s="121">
        <f t="shared" si="10"/>
        <v>-132619.67000000001</v>
      </c>
      <c r="K127" s="121">
        <f t="shared" si="12"/>
        <v>0</v>
      </c>
      <c r="L127" s="121">
        <f t="shared" si="12"/>
        <v>0</v>
      </c>
      <c r="M127" s="121">
        <f t="shared" si="12"/>
        <v>200938.89393939395</v>
      </c>
      <c r="N127" s="121">
        <f t="shared" si="12"/>
        <v>200938.89393939395</v>
      </c>
      <c r="O127" s="121">
        <f t="shared" si="12"/>
        <v>-200938.89393939395</v>
      </c>
    </row>
    <row r="128" spans="1:15">
      <c r="A128" s="29" t="s">
        <v>395</v>
      </c>
      <c r="B128" s="29">
        <v>3511</v>
      </c>
      <c r="C128" s="29" t="s">
        <v>359</v>
      </c>
      <c r="D128" s="29" t="s">
        <v>180</v>
      </c>
      <c r="E128" s="122">
        <v>638</v>
      </c>
      <c r="F128" s="122">
        <v>0</v>
      </c>
      <c r="G128" s="122"/>
      <c r="H128" s="122">
        <v>502.34199999999998</v>
      </c>
      <c r="I128" s="122">
        <f t="shared" si="9"/>
        <v>502.34199999999998</v>
      </c>
      <c r="J128" s="122">
        <f t="shared" si="10"/>
        <v>-502.34199999999998</v>
      </c>
      <c r="K128" s="122">
        <f t="shared" si="12"/>
        <v>0</v>
      </c>
      <c r="L128" s="122">
        <f t="shared" si="12"/>
        <v>0</v>
      </c>
      <c r="M128" s="122">
        <f t="shared" si="12"/>
        <v>787.3699059561128</v>
      </c>
      <c r="N128" s="122">
        <f t="shared" si="12"/>
        <v>787.3699059561128</v>
      </c>
      <c r="O128" s="122">
        <f t="shared" si="12"/>
        <v>-787.3699059561128</v>
      </c>
    </row>
    <row r="129" spans="1:15">
      <c r="A129" s="120" t="s">
        <v>395</v>
      </c>
      <c r="B129" s="120">
        <v>8720</v>
      </c>
      <c r="C129" s="120" t="s">
        <v>360</v>
      </c>
      <c r="D129" s="120" t="s">
        <v>239</v>
      </c>
      <c r="E129" s="121">
        <v>626</v>
      </c>
      <c r="F129" s="121">
        <v>0</v>
      </c>
      <c r="G129" s="121"/>
      <c r="H129" s="121">
        <v>651.81600000000003</v>
      </c>
      <c r="I129" s="121">
        <f t="shared" si="9"/>
        <v>651.81600000000003</v>
      </c>
      <c r="J129" s="121">
        <f t="shared" si="10"/>
        <v>-651.81600000000003</v>
      </c>
      <c r="K129" s="121">
        <f t="shared" si="12"/>
        <v>0</v>
      </c>
      <c r="L129" s="121">
        <f t="shared" si="12"/>
        <v>0</v>
      </c>
      <c r="M129" s="121">
        <f t="shared" si="12"/>
        <v>1041.2396166134185</v>
      </c>
      <c r="N129" s="121">
        <f t="shared" si="12"/>
        <v>1041.2396166134185</v>
      </c>
      <c r="O129" s="121">
        <f t="shared" si="12"/>
        <v>-1041.2396166134185</v>
      </c>
    </row>
    <row r="130" spans="1:15">
      <c r="A130" s="29" t="s">
        <v>395</v>
      </c>
      <c r="B130" s="29">
        <v>6515</v>
      </c>
      <c r="C130" s="29" t="s">
        <v>361</v>
      </c>
      <c r="D130" s="29" t="s">
        <v>209</v>
      </c>
      <c r="E130" s="122">
        <v>616</v>
      </c>
      <c r="F130" s="122">
        <v>789.346</v>
      </c>
      <c r="G130" s="122"/>
      <c r="H130" s="122">
        <v>1768.597</v>
      </c>
      <c r="I130" s="122">
        <f t="shared" si="9"/>
        <v>1768.597</v>
      </c>
      <c r="J130" s="122">
        <f t="shared" si="10"/>
        <v>-979.25099999999998</v>
      </c>
      <c r="K130" s="122">
        <f t="shared" si="12"/>
        <v>1281.4058441558443</v>
      </c>
      <c r="L130" s="122">
        <f t="shared" si="12"/>
        <v>0</v>
      </c>
      <c r="M130" s="122">
        <f t="shared" si="12"/>
        <v>2871.0990259740261</v>
      </c>
      <c r="N130" s="122">
        <f t="shared" si="12"/>
        <v>2871.0990259740261</v>
      </c>
      <c r="O130" s="122">
        <f t="shared" si="12"/>
        <v>-1589.6931818181818</v>
      </c>
    </row>
    <row r="131" spans="1:15">
      <c r="A131" s="120" t="s">
        <v>395</v>
      </c>
      <c r="B131" s="120">
        <v>8509</v>
      </c>
      <c r="C131" s="120" t="s">
        <v>362</v>
      </c>
      <c r="D131" s="120" t="s">
        <v>231</v>
      </c>
      <c r="E131" s="121">
        <v>583</v>
      </c>
      <c r="F131" s="121">
        <v>0</v>
      </c>
      <c r="G131" s="121"/>
      <c r="H131" s="121">
        <v>529.01</v>
      </c>
      <c r="I131" s="121">
        <f t="shared" si="9"/>
        <v>529.01</v>
      </c>
      <c r="J131" s="121">
        <f t="shared" si="10"/>
        <v>-529.01</v>
      </c>
      <c r="K131" s="121">
        <f t="shared" si="12"/>
        <v>0</v>
      </c>
      <c r="L131" s="121">
        <f t="shared" si="12"/>
        <v>0</v>
      </c>
      <c r="M131" s="121">
        <f t="shared" si="12"/>
        <v>907.39279588336183</v>
      </c>
      <c r="N131" s="121">
        <f t="shared" si="12"/>
        <v>907.39279588336183</v>
      </c>
      <c r="O131" s="121">
        <f t="shared" si="12"/>
        <v>-907.39279588336183</v>
      </c>
    </row>
    <row r="132" spans="1:15">
      <c r="A132" s="29" t="s">
        <v>395</v>
      </c>
      <c r="B132" s="29">
        <v>6709</v>
      </c>
      <c r="C132" s="29" t="s">
        <v>363</v>
      </c>
      <c r="D132" s="29" t="s">
        <v>218</v>
      </c>
      <c r="E132" s="122">
        <v>504</v>
      </c>
      <c r="F132" s="122">
        <v>0</v>
      </c>
      <c r="G132" s="122"/>
      <c r="H132" s="122">
        <v>0</v>
      </c>
      <c r="I132" s="122">
        <f t="shared" si="9"/>
        <v>0</v>
      </c>
      <c r="J132" s="122">
        <f t="shared" si="10"/>
        <v>0</v>
      </c>
      <c r="K132" s="122">
        <f t="shared" si="12"/>
        <v>0</v>
      </c>
      <c r="L132" s="122">
        <f t="shared" si="12"/>
        <v>0</v>
      </c>
      <c r="M132" s="122">
        <f t="shared" si="12"/>
        <v>0</v>
      </c>
      <c r="N132" s="122">
        <f t="shared" si="12"/>
        <v>0</v>
      </c>
      <c r="O132" s="122">
        <f t="shared" si="12"/>
        <v>0</v>
      </c>
    </row>
    <row r="133" spans="1:15">
      <c r="A133" s="120" t="s">
        <v>395</v>
      </c>
      <c r="B133" s="120">
        <v>6607</v>
      </c>
      <c r="C133" s="120" t="s">
        <v>364</v>
      </c>
      <c r="D133" s="120" t="s">
        <v>214</v>
      </c>
      <c r="E133" s="121">
        <v>502</v>
      </c>
      <c r="F133" s="121">
        <v>1723.0229999999999</v>
      </c>
      <c r="G133" s="121"/>
      <c r="H133" s="121">
        <v>2769.3960000000002</v>
      </c>
      <c r="I133" s="121">
        <f t="shared" si="9"/>
        <v>2769.3960000000002</v>
      </c>
      <c r="J133" s="121">
        <f t="shared" si="10"/>
        <v>-1046.3730000000003</v>
      </c>
      <c r="K133" s="121">
        <f t="shared" si="12"/>
        <v>3432.3167330677288</v>
      </c>
      <c r="L133" s="121">
        <f t="shared" si="12"/>
        <v>0</v>
      </c>
      <c r="M133" s="121">
        <f t="shared" si="12"/>
        <v>5516.7250996015937</v>
      </c>
      <c r="N133" s="121">
        <f t="shared" si="12"/>
        <v>5516.7250996015937</v>
      </c>
      <c r="O133" s="121">
        <f t="shared" si="12"/>
        <v>-2084.4083665338653</v>
      </c>
    </row>
    <row r="134" spans="1:15">
      <c r="A134" s="29" t="s">
        <v>395</v>
      </c>
      <c r="B134" s="29">
        <v>8719</v>
      </c>
      <c r="C134" s="29" t="s">
        <v>365</v>
      </c>
      <c r="D134" s="29" t="s">
        <v>238</v>
      </c>
      <c r="E134" s="122">
        <v>493</v>
      </c>
      <c r="F134" s="122">
        <v>0</v>
      </c>
      <c r="G134" s="122"/>
      <c r="H134" s="122">
        <v>38.204999999999998</v>
      </c>
      <c r="I134" s="122">
        <f t="shared" si="9"/>
        <v>38.204999999999998</v>
      </c>
      <c r="J134" s="122">
        <f t="shared" si="10"/>
        <v>-38.204999999999998</v>
      </c>
      <c r="K134" s="122">
        <f t="shared" si="12"/>
        <v>0</v>
      </c>
      <c r="L134" s="122">
        <f t="shared" si="12"/>
        <v>0</v>
      </c>
      <c r="M134" s="122">
        <f t="shared" si="12"/>
        <v>77.494929006085187</v>
      </c>
      <c r="N134" s="122">
        <f t="shared" si="12"/>
        <v>77.494929006085187</v>
      </c>
      <c r="O134" s="122">
        <f t="shared" si="12"/>
        <v>-77.494929006085187</v>
      </c>
    </row>
    <row r="135" spans="1:15">
      <c r="A135" s="120" t="s">
        <v>395</v>
      </c>
      <c r="B135" s="120">
        <v>6601</v>
      </c>
      <c r="C135" s="120" t="s">
        <v>366</v>
      </c>
      <c r="D135" s="120" t="s">
        <v>210</v>
      </c>
      <c r="E135" s="121">
        <v>491</v>
      </c>
      <c r="F135" s="121">
        <v>606.13800000000003</v>
      </c>
      <c r="G135" s="121"/>
      <c r="H135" s="121">
        <v>1146.6010000000001</v>
      </c>
      <c r="I135" s="121">
        <f t="shared" si="9"/>
        <v>1146.6010000000001</v>
      </c>
      <c r="J135" s="121">
        <f t="shared" si="10"/>
        <v>-540.46300000000008</v>
      </c>
      <c r="K135" s="121">
        <f t="shared" si="12"/>
        <v>1234.4969450101835</v>
      </c>
      <c r="L135" s="121">
        <f t="shared" si="12"/>
        <v>0</v>
      </c>
      <c r="M135" s="121">
        <f t="shared" si="12"/>
        <v>2335.2362525458252</v>
      </c>
      <c r="N135" s="121">
        <f t="shared" si="12"/>
        <v>2335.2362525458252</v>
      </c>
      <c r="O135" s="121">
        <f t="shared" si="12"/>
        <v>-1100.7393075356417</v>
      </c>
    </row>
    <row r="136" spans="1:15">
      <c r="A136" s="29" t="s">
        <v>395</v>
      </c>
      <c r="B136" s="29">
        <v>7617</v>
      </c>
      <c r="C136" s="29" t="s">
        <v>367</v>
      </c>
      <c r="D136" s="29" t="s">
        <v>225</v>
      </c>
      <c r="E136" s="122">
        <v>472</v>
      </c>
      <c r="F136" s="122">
        <v>0</v>
      </c>
      <c r="G136" s="122"/>
      <c r="H136" s="122"/>
      <c r="I136" s="122">
        <f t="shared" si="9"/>
        <v>0</v>
      </c>
      <c r="J136" s="122">
        <f t="shared" si="10"/>
        <v>0</v>
      </c>
      <c r="K136" s="122">
        <f t="shared" si="12"/>
        <v>0</v>
      </c>
      <c r="L136" s="122">
        <f t="shared" si="12"/>
        <v>0</v>
      </c>
      <c r="M136" s="122">
        <f t="shared" si="12"/>
        <v>0</v>
      </c>
      <c r="N136" s="122">
        <f t="shared" si="12"/>
        <v>0</v>
      </c>
      <c r="O136" s="122">
        <f t="shared" si="12"/>
        <v>0</v>
      </c>
    </row>
    <row r="137" spans="1:15">
      <c r="A137" s="120" t="s">
        <v>395</v>
      </c>
      <c r="B137" s="120">
        <v>5609</v>
      </c>
      <c r="C137" s="120" t="s">
        <v>368</v>
      </c>
      <c r="D137" s="120" t="s">
        <v>200</v>
      </c>
      <c r="E137" s="121">
        <v>452</v>
      </c>
      <c r="F137" s="121">
        <v>0</v>
      </c>
      <c r="G137" s="121"/>
      <c r="H137" s="121"/>
      <c r="I137" s="121">
        <f t="shared" si="9"/>
        <v>0</v>
      </c>
      <c r="J137" s="121">
        <f t="shared" si="10"/>
        <v>0</v>
      </c>
      <c r="K137" s="121">
        <f t="shared" si="12"/>
        <v>0</v>
      </c>
      <c r="L137" s="121">
        <f t="shared" si="12"/>
        <v>0</v>
      </c>
      <c r="M137" s="121">
        <f t="shared" si="12"/>
        <v>0</v>
      </c>
      <c r="N137" s="121">
        <f t="shared" si="12"/>
        <v>0</v>
      </c>
      <c r="O137" s="121">
        <f t="shared" si="12"/>
        <v>0</v>
      </c>
    </row>
    <row r="138" spans="1:15">
      <c r="A138" s="29" t="s">
        <v>395</v>
      </c>
      <c r="B138" s="29">
        <v>4911</v>
      </c>
      <c r="C138" s="29" t="s">
        <v>369</v>
      </c>
      <c r="D138" s="29" t="s">
        <v>196</v>
      </c>
      <c r="E138" s="122">
        <v>449</v>
      </c>
      <c r="F138" s="122">
        <v>0</v>
      </c>
      <c r="G138" s="122"/>
      <c r="H138" s="122">
        <v>1190.616</v>
      </c>
      <c r="I138" s="122">
        <f t="shared" si="9"/>
        <v>1190.616</v>
      </c>
      <c r="J138" s="122">
        <f t="shared" si="10"/>
        <v>-1190.616</v>
      </c>
      <c r="K138" s="122">
        <f t="shared" si="12"/>
        <v>0</v>
      </c>
      <c r="L138" s="122">
        <f t="shared" si="12"/>
        <v>0</v>
      </c>
      <c r="M138" s="122">
        <f t="shared" si="12"/>
        <v>2651.7060133630289</v>
      </c>
      <c r="N138" s="122">
        <f t="shared" si="12"/>
        <v>2651.7060133630289</v>
      </c>
      <c r="O138" s="122">
        <f t="shared" si="12"/>
        <v>-2651.7060133630289</v>
      </c>
    </row>
    <row r="139" spans="1:15">
      <c r="A139" s="120" t="s">
        <v>395</v>
      </c>
      <c r="B139" s="120">
        <v>5612</v>
      </c>
      <c r="C139" s="120" t="s">
        <v>370</v>
      </c>
      <c r="D139" s="120" t="s">
        <v>202</v>
      </c>
      <c r="E139" s="121">
        <v>371</v>
      </c>
      <c r="F139" s="121">
        <v>0</v>
      </c>
      <c r="G139" s="121"/>
      <c r="H139" s="121">
        <v>2938.0879999999997</v>
      </c>
      <c r="I139" s="121">
        <f t="shared" si="9"/>
        <v>2938.0879999999997</v>
      </c>
      <c r="J139" s="121">
        <f t="shared" si="10"/>
        <v>-2938.0879999999997</v>
      </c>
      <c r="K139" s="121">
        <f t="shared" si="12"/>
        <v>0</v>
      </c>
      <c r="L139" s="121">
        <f t="shared" si="12"/>
        <v>0</v>
      </c>
      <c r="M139" s="121">
        <f t="shared" si="12"/>
        <v>7919.3746630727755</v>
      </c>
      <c r="N139" s="121">
        <f t="shared" si="12"/>
        <v>7919.3746630727755</v>
      </c>
      <c r="O139" s="121">
        <f t="shared" si="12"/>
        <v>-7919.3746630727755</v>
      </c>
    </row>
    <row r="140" spans="1:15">
      <c r="A140" s="29" t="s">
        <v>395</v>
      </c>
      <c r="B140" s="29">
        <v>6602</v>
      </c>
      <c r="C140" s="29" t="s">
        <v>371</v>
      </c>
      <c r="D140" s="29" t="s">
        <v>213</v>
      </c>
      <c r="E140" s="122">
        <v>371</v>
      </c>
      <c r="F140" s="122">
        <v>1449.5</v>
      </c>
      <c r="G140" s="122">
        <v>661.702</v>
      </c>
      <c r="H140" s="122">
        <v>1546.9940000000001</v>
      </c>
      <c r="I140" s="122">
        <f t="shared" si="9"/>
        <v>2208.6959999999999</v>
      </c>
      <c r="J140" s="122">
        <f t="shared" si="10"/>
        <v>-759.19599999999991</v>
      </c>
      <c r="K140" s="122">
        <f t="shared" si="12"/>
        <v>3907.0080862533691</v>
      </c>
      <c r="L140" s="122">
        <f t="shared" si="12"/>
        <v>1783.5633423180593</v>
      </c>
      <c r="M140" s="122">
        <f t="shared" si="12"/>
        <v>4169.7951482479793</v>
      </c>
      <c r="N140" s="122">
        <f t="shared" si="12"/>
        <v>5953.3584905660373</v>
      </c>
      <c r="O140" s="122">
        <f t="shared" si="12"/>
        <v>-2046.3504043126682</v>
      </c>
    </row>
    <row r="141" spans="1:15">
      <c r="A141" s="120" t="s">
        <v>395</v>
      </c>
      <c r="B141" s="120">
        <v>4502</v>
      </c>
      <c r="C141" s="120" t="s">
        <v>372</v>
      </c>
      <c r="D141" s="120" t="s">
        <v>190</v>
      </c>
      <c r="E141" s="121">
        <v>258</v>
      </c>
      <c r="F141" s="121">
        <v>0</v>
      </c>
      <c r="G141" s="121"/>
      <c r="H141" s="121">
        <v>339.19200000000001</v>
      </c>
      <c r="I141" s="121">
        <f t="shared" si="9"/>
        <v>339.19200000000001</v>
      </c>
      <c r="J141" s="121">
        <f t="shared" si="10"/>
        <v>-339.19200000000001</v>
      </c>
      <c r="K141" s="121">
        <f t="shared" si="12"/>
        <v>0</v>
      </c>
      <c r="L141" s="121">
        <f t="shared" si="12"/>
        <v>0</v>
      </c>
      <c r="M141" s="121">
        <f t="shared" si="12"/>
        <v>1314.6976744186047</v>
      </c>
      <c r="N141" s="121">
        <f t="shared" si="12"/>
        <v>1314.6976744186047</v>
      </c>
      <c r="O141" s="121">
        <f t="shared" si="12"/>
        <v>-1314.6976744186047</v>
      </c>
    </row>
    <row r="142" spans="1:15">
      <c r="A142" s="29" t="s">
        <v>395</v>
      </c>
      <c r="B142" s="29">
        <v>4604</v>
      </c>
      <c r="C142" s="29" t="s">
        <v>373</v>
      </c>
      <c r="D142" s="29" t="s">
        <v>191</v>
      </c>
      <c r="E142" s="122">
        <v>258</v>
      </c>
      <c r="F142" s="122">
        <v>645.21199999999999</v>
      </c>
      <c r="G142" s="122"/>
      <c r="H142" s="122">
        <v>1515.2829999999999</v>
      </c>
      <c r="I142" s="122">
        <f t="shared" si="9"/>
        <v>1515.2829999999999</v>
      </c>
      <c r="J142" s="122">
        <f t="shared" si="10"/>
        <v>-870.07099999999991</v>
      </c>
      <c r="K142" s="122">
        <f t="shared" si="12"/>
        <v>2500.8217054263564</v>
      </c>
      <c r="L142" s="122">
        <f t="shared" si="12"/>
        <v>0</v>
      </c>
      <c r="M142" s="122">
        <f t="shared" si="12"/>
        <v>5873.1899224806202</v>
      </c>
      <c r="N142" s="122">
        <f t="shared" si="12"/>
        <v>5873.1899224806202</v>
      </c>
      <c r="O142" s="122">
        <f t="shared" si="12"/>
        <v>-3372.3682170542634</v>
      </c>
    </row>
    <row r="143" spans="1:15">
      <c r="A143" s="120" t="s">
        <v>395</v>
      </c>
      <c r="B143" s="120">
        <v>8610</v>
      </c>
      <c r="C143" s="120" t="s">
        <v>374</v>
      </c>
      <c r="D143" s="120" t="s">
        <v>232</v>
      </c>
      <c r="E143" s="121">
        <v>248</v>
      </c>
      <c r="F143" s="121">
        <v>0</v>
      </c>
      <c r="G143" s="121"/>
      <c r="H143" s="121">
        <v>233.33099999999999</v>
      </c>
      <c r="I143" s="121">
        <f t="shared" si="9"/>
        <v>233.33099999999999</v>
      </c>
      <c r="J143" s="121">
        <f t="shared" si="10"/>
        <v>-233.33099999999999</v>
      </c>
      <c r="K143" s="121">
        <f t="shared" si="12"/>
        <v>0</v>
      </c>
      <c r="L143" s="121">
        <f t="shared" si="12"/>
        <v>0</v>
      </c>
      <c r="M143" s="121">
        <f t="shared" si="12"/>
        <v>940.85080645161293</v>
      </c>
      <c r="N143" s="121">
        <f t="shared" si="12"/>
        <v>940.85080645161293</v>
      </c>
      <c r="O143" s="121">
        <f t="shared" si="12"/>
        <v>-940.85080645161293</v>
      </c>
    </row>
    <row r="144" spans="1:15">
      <c r="A144" s="29" t="s">
        <v>395</v>
      </c>
      <c r="B144" s="29">
        <v>1606</v>
      </c>
      <c r="C144" s="29" t="s">
        <v>375</v>
      </c>
      <c r="D144" s="29" t="s">
        <v>172</v>
      </c>
      <c r="E144" s="122">
        <v>238</v>
      </c>
      <c r="F144" s="122">
        <v>0</v>
      </c>
      <c r="G144" s="122"/>
      <c r="H144" s="122">
        <v>1179.3810000000001</v>
      </c>
      <c r="I144" s="122">
        <f t="shared" si="9"/>
        <v>1179.3810000000001</v>
      </c>
      <c r="J144" s="122">
        <f t="shared" si="10"/>
        <v>-1179.3810000000001</v>
      </c>
      <c r="K144" s="122">
        <f t="shared" si="12"/>
        <v>0</v>
      </c>
      <c r="L144" s="122">
        <f t="shared" si="12"/>
        <v>0</v>
      </c>
      <c r="M144" s="122">
        <f t="shared" si="12"/>
        <v>4955.3823529411766</v>
      </c>
      <c r="N144" s="122">
        <f t="shared" si="12"/>
        <v>4955.3823529411766</v>
      </c>
      <c r="O144" s="122">
        <f t="shared" si="12"/>
        <v>-4955.3823529411766</v>
      </c>
    </row>
    <row r="145" spans="1:15">
      <c r="A145" s="120" t="s">
        <v>395</v>
      </c>
      <c r="B145" s="120">
        <v>4803</v>
      </c>
      <c r="C145" s="120" t="s">
        <v>376</v>
      </c>
      <c r="D145" s="120" t="s">
        <v>193</v>
      </c>
      <c r="E145" s="121">
        <v>204</v>
      </c>
      <c r="F145" s="121">
        <v>0</v>
      </c>
      <c r="G145" s="121"/>
      <c r="H145" s="121"/>
      <c r="I145" s="121">
        <f t="shared" si="9"/>
        <v>0</v>
      </c>
      <c r="J145" s="121">
        <f t="shared" si="10"/>
        <v>0</v>
      </c>
      <c r="K145" s="121">
        <f t="shared" si="12"/>
        <v>0</v>
      </c>
      <c r="L145" s="121">
        <f t="shared" si="12"/>
        <v>0</v>
      </c>
      <c r="M145" s="121">
        <f t="shared" si="12"/>
        <v>0</v>
      </c>
      <c r="N145" s="121">
        <f t="shared" si="12"/>
        <v>0</v>
      </c>
      <c r="O145" s="121">
        <f t="shared" si="12"/>
        <v>0</v>
      </c>
    </row>
    <row r="146" spans="1:15">
      <c r="A146" s="29" t="s">
        <v>395</v>
      </c>
      <c r="B146" s="29">
        <v>5706</v>
      </c>
      <c r="C146" s="29" t="s">
        <v>377</v>
      </c>
      <c r="D146" s="29" t="s">
        <v>203</v>
      </c>
      <c r="E146" s="122">
        <v>202</v>
      </c>
      <c r="F146" s="122">
        <v>0</v>
      </c>
      <c r="G146" s="122"/>
      <c r="H146" s="122">
        <v>777</v>
      </c>
      <c r="I146" s="122">
        <f t="shared" si="9"/>
        <v>777</v>
      </c>
      <c r="J146" s="122">
        <f t="shared" si="10"/>
        <v>-777</v>
      </c>
      <c r="K146" s="122">
        <f t="shared" si="12"/>
        <v>0</v>
      </c>
      <c r="L146" s="122">
        <f t="shared" si="12"/>
        <v>0</v>
      </c>
      <c r="M146" s="122">
        <f t="shared" si="12"/>
        <v>3846.5346534653463</v>
      </c>
      <c r="N146" s="122">
        <f t="shared" si="12"/>
        <v>3846.5346534653463</v>
      </c>
      <c r="O146" s="122">
        <f t="shared" si="12"/>
        <v>-3846.5346534653463</v>
      </c>
    </row>
    <row r="147" spans="1:15">
      <c r="A147" s="120" t="s">
        <v>395</v>
      </c>
      <c r="B147" s="120">
        <v>3713</v>
      </c>
      <c r="C147" s="120" t="s">
        <v>378</v>
      </c>
      <c r="D147" s="120" t="s">
        <v>185</v>
      </c>
      <c r="E147" s="121">
        <v>117</v>
      </c>
      <c r="F147" s="121">
        <v>0</v>
      </c>
      <c r="G147" s="121"/>
      <c r="H147" s="121">
        <v>100</v>
      </c>
      <c r="I147" s="121">
        <f t="shared" si="9"/>
        <v>100</v>
      </c>
      <c r="J147" s="121">
        <f t="shared" si="10"/>
        <v>-100</v>
      </c>
      <c r="K147" s="121">
        <f t="shared" si="12"/>
        <v>0</v>
      </c>
      <c r="L147" s="121">
        <f t="shared" si="12"/>
        <v>0</v>
      </c>
      <c r="M147" s="121">
        <f t="shared" si="12"/>
        <v>854.70085470085462</v>
      </c>
      <c r="N147" s="121">
        <f t="shared" si="12"/>
        <v>854.70085470085462</v>
      </c>
      <c r="O147" s="121">
        <f t="shared" si="12"/>
        <v>-854.70085470085462</v>
      </c>
    </row>
    <row r="148" spans="1:15">
      <c r="A148" s="29" t="s">
        <v>395</v>
      </c>
      <c r="B148" s="29">
        <v>7509</v>
      </c>
      <c r="C148" s="29" t="s">
        <v>379</v>
      </c>
      <c r="D148" s="29" t="s">
        <v>223</v>
      </c>
      <c r="E148" s="122">
        <v>109</v>
      </c>
      <c r="F148" s="122">
        <v>1102</v>
      </c>
      <c r="G148" s="122"/>
      <c r="H148" s="122">
        <v>1458</v>
      </c>
      <c r="I148" s="122">
        <f t="shared" si="9"/>
        <v>1458</v>
      </c>
      <c r="J148" s="122">
        <f t="shared" si="10"/>
        <v>-356</v>
      </c>
      <c r="K148" s="122">
        <f t="shared" si="12"/>
        <v>10110.091743119267</v>
      </c>
      <c r="L148" s="122">
        <f t="shared" si="12"/>
        <v>0</v>
      </c>
      <c r="M148" s="122">
        <f t="shared" si="12"/>
        <v>13376.146788990825</v>
      </c>
      <c r="N148" s="122">
        <f t="shared" si="12"/>
        <v>13376.146788990825</v>
      </c>
      <c r="O148" s="122">
        <f t="shared" si="12"/>
        <v>-3266.0550458715597</v>
      </c>
    </row>
    <row r="149" spans="1:15">
      <c r="A149" s="120" t="s">
        <v>395</v>
      </c>
      <c r="B149" s="120">
        <v>4902</v>
      </c>
      <c r="C149" s="120" t="s">
        <v>380</v>
      </c>
      <c r="D149" s="120" t="s">
        <v>195</v>
      </c>
      <c r="E149" s="121">
        <v>103</v>
      </c>
      <c r="F149" s="121">
        <v>873</v>
      </c>
      <c r="G149" s="121">
        <v>1090</v>
      </c>
      <c r="H149" s="121"/>
      <c r="I149" s="121">
        <f t="shared" ref="I149:I153" si="13">H149+G149</f>
        <v>1090</v>
      </c>
      <c r="J149" s="121">
        <f t="shared" ref="J149:J153" si="14">F149-I149</f>
        <v>-217</v>
      </c>
      <c r="K149" s="121">
        <f t="shared" si="12"/>
        <v>8475.7281553398043</v>
      </c>
      <c r="L149" s="121">
        <f t="shared" si="12"/>
        <v>10582.524271844661</v>
      </c>
      <c r="M149" s="121">
        <f t="shared" si="12"/>
        <v>0</v>
      </c>
      <c r="N149" s="121">
        <f t="shared" si="12"/>
        <v>10582.524271844661</v>
      </c>
      <c r="O149" s="121">
        <f t="shared" si="12"/>
        <v>-2106.7961165048541</v>
      </c>
    </row>
    <row r="150" spans="1:15">
      <c r="A150" s="29" t="s">
        <v>395</v>
      </c>
      <c r="B150" s="29">
        <v>6706</v>
      </c>
      <c r="C150" s="29" t="s">
        <v>381</v>
      </c>
      <c r="D150" s="29" t="s">
        <v>217</v>
      </c>
      <c r="E150" s="122">
        <v>91</v>
      </c>
      <c r="F150" s="122">
        <v>0</v>
      </c>
      <c r="G150" s="122"/>
      <c r="H150" s="122">
        <v>100</v>
      </c>
      <c r="I150" s="122">
        <f t="shared" si="13"/>
        <v>100</v>
      </c>
      <c r="J150" s="122">
        <f t="shared" si="14"/>
        <v>-100</v>
      </c>
      <c r="K150" s="122">
        <f t="shared" si="12"/>
        <v>0</v>
      </c>
      <c r="L150" s="122">
        <f t="shared" si="12"/>
        <v>0</v>
      </c>
      <c r="M150" s="122">
        <f t="shared" si="12"/>
        <v>1098.901098901099</v>
      </c>
      <c r="N150" s="122">
        <f t="shared" si="12"/>
        <v>1098.901098901099</v>
      </c>
      <c r="O150" s="122">
        <f t="shared" si="12"/>
        <v>-1098.901098901099</v>
      </c>
    </row>
    <row r="151" spans="1:15">
      <c r="A151" s="120" t="s">
        <v>395</v>
      </c>
      <c r="B151" s="120">
        <v>5611</v>
      </c>
      <c r="C151" s="120" t="s">
        <v>382</v>
      </c>
      <c r="D151" s="120" t="s">
        <v>201</v>
      </c>
      <c r="E151" s="121">
        <v>90</v>
      </c>
      <c r="F151" s="121">
        <v>0</v>
      </c>
      <c r="G151" s="121"/>
      <c r="H151" s="121"/>
      <c r="I151" s="121">
        <f t="shared" si="13"/>
        <v>0</v>
      </c>
      <c r="J151" s="121">
        <f t="shared" si="14"/>
        <v>0</v>
      </c>
      <c r="K151" s="121">
        <f t="shared" si="12"/>
        <v>0</v>
      </c>
      <c r="L151" s="121">
        <f t="shared" si="12"/>
        <v>0</v>
      </c>
      <c r="M151" s="121">
        <f t="shared" si="12"/>
        <v>0</v>
      </c>
      <c r="N151" s="121">
        <f t="shared" si="12"/>
        <v>0</v>
      </c>
      <c r="O151" s="121">
        <f t="shared" si="12"/>
        <v>0</v>
      </c>
    </row>
    <row r="152" spans="1:15">
      <c r="A152" s="29" t="s">
        <v>395</v>
      </c>
      <c r="B152" s="29">
        <v>7505</v>
      </c>
      <c r="C152" s="29" t="s">
        <v>383</v>
      </c>
      <c r="D152" s="29" t="s">
        <v>222</v>
      </c>
      <c r="E152" s="122">
        <v>74</v>
      </c>
      <c r="F152" s="122">
        <v>0</v>
      </c>
      <c r="G152" s="122"/>
      <c r="H152" s="122"/>
      <c r="I152" s="122">
        <f t="shared" si="13"/>
        <v>0</v>
      </c>
      <c r="J152" s="122">
        <f t="shared" si="14"/>
        <v>0</v>
      </c>
      <c r="K152" s="122">
        <f t="shared" si="12"/>
        <v>0</v>
      </c>
      <c r="L152" s="122">
        <f t="shared" si="12"/>
        <v>0</v>
      </c>
      <c r="M152" s="122">
        <f t="shared" si="12"/>
        <v>0</v>
      </c>
      <c r="N152" s="122">
        <f t="shared" si="12"/>
        <v>0</v>
      </c>
      <c r="O152" s="122">
        <f t="shared" si="12"/>
        <v>0</v>
      </c>
    </row>
    <row r="153" spans="1:15">
      <c r="A153" s="120" t="s">
        <v>395</v>
      </c>
      <c r="B153" s="120">
        <v>3710</v>
      </c>
      <c r="C153" s="120" t="s">
        <v>384</v>
      </c>
      <c r="D153" s="120" t="s">
        <v>183</v>
      </c>
      <c r="E153" s="121">
        <v>62</v>
      </c>
      <c r="F153" s="121">
        <v>0</v>
      </c>
      <c r="G153" s="121"/>
      <c r="H153" s="121">
        <v>46</v>
      </c>
      <c r="I153" s="121">
        <f t="shared" si="13"/>
        <v>46</v>
      </c>
      <c r="J153" s="121">
        <f t="shared" si="14"/>
        <v>-46</v>
      </c>
      <c r="K153" s="121">
        <f t="shared" si="12"/>
        <v>0</v>
      </c>
      <c r="L153" s="121">
        <f t="shared" si="12"/>
        <v>0</v>
      </c>
      <c r="M153" s="121">
        <f t="shared" si="12"/>
        <v>741.9354838709678</v>
      </c>
      <c r="N153" s="121">
        <f t="shared" si="12"/>
        <v>741.9354838709678</v>
      </c>
      <c r="O153" s="121">
        <f t="shared" si="12"/>
        <v>-741.9354838709678</v>
      </c>
    </row>
    <row r="154" spans="1:15">
      <c r="A154" s="29" t="s">
        <v>395</v>
      </c>
      <c r="B154" s="29">
        <v>3506</v>
      </c>
      <c r="C154" s="29" t="s">
        <v>385</v>
      </c>
      <c r="D154" s="29" t="s">
        <v>179</v>
      </c>
      <c r="E154" s="122">
        <v>58</v>
      </c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</row>
    <row r="155" spans="1:15">
      <c r="A155" s="120" t="s">
        <v>395</v>
      </c>
      <c r="B155" s="120">
        <v>6611</v>
      </c>
      <c r="C155" s="120" t="s">
        <v>386</v>
      </c>
      <c r="D155" s="120" t="s">
        <v>215</v>
      </c>
      <c r="E155" s="121">
        <v>55</v>
      </c>
      <c r="F155" s="121">
        <v>0</v>
      </c>
      <c r="G155" s="121"/>
      <c r="H155" s="121">
        <v>147</v>
      </c>
      <c r="I155" s="121">
        <f>H155+G155</f>
        <v>147</v>
      </c>
      <c r="J155" s="121">
        <f>F155-I155</f>
        <v>-147</v>
      </c>
      <c r="K155" s="121">
        <f t="shared" ref="K155:O156" si="15">(F155/$E155)*1000</f>
        <v>0</v>
      </c>
      <c r="L155" s="121">
        <f t="shared" si="15"/>
        <v>0</v>
      </c>
      <c r="M155" s="121">
        <f t="shared" si="15"/>
        <v>2672.727272727273</v>
      </c>
      <c r="N155" s="121">
        <f t="shared" si="15"/>
        <v>2672.727272727273</v>
      </c>
      <c r="O155" s="121">
        <f t="shared" si="15"/>
        <v>-2672.727272727273</v>
      </c>
    </row>
    <row r="156" spans="1:15">
      <c r="A156" s="29" t="s">
        <v>395</v>
      </c>
      <c r="B156" s="29">
        <v>4901</v>
      </c>
      <c r="C156" s="29" t="s">
        <v>387</v>
      </c>
      <c r="D156" s="29" t="s">
        <v>194</v>
      </c>
      <c r="E156" s="122">
        <v>40</v>
      </c>
      <c r="F156" s="122">
        <v>595</v>
      </c>
      <c r="G156" s="122"/>
      <c r="H156" s="122">
        <v>624</v>
      </c>
      <c r="I156" s="122">
        <f>H156+G156</f>
        <v>624</v>
      </c>
      <c r="J156" s="122">
        <f>F156-I156</f>
        <v>-29</v>
      </c>
      <c r="K156" s="122">
        <f t="shared" si="15"/>
        <v>14875</v>
      </c>
      <c r="L156" s="122">
        <f t="shared" si="15"/>
        <v>0</v>
      </c>
      <c r="M156" s="122">
        <f t="shared" si="15"/>
        <v>15600</v>
      </c>
      <c r="N156" s="122">
        <f t="shared" si="15"/>
        <v>15600</v>
      </c>
      <c r="O156" s="122">
        <f t="shared" si="15"/>
        <v>-725</v>
      </c>
    </row>
    <row r="157" spans="1:15">
      <c r="A157" s="29"/>
      <c r="B157" s="29"/>
      <c r="C157" s="29"/>
      <c r="D157" s="29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</row>
    <row r="158" spans="1:15">
      <c r="A158" s="29"/>
      <c r="B158" s="29"/>
      <c r="C158" s="29"/>
      <c r="D158" s="29"/>
      <c r="E158" s="123">
        <f>SUM(E85:E156)</f>
        <v>356991</v>
      </c>
      <c r="F158" s="123">
        <f t="shared" ref="F158:I158" si="16">SUM(F85:F156)</f>
        <v>1544021.5370000002</v>
      </c>
      <c r="G158" s="123">
        <f t="shared" si="16"/>
        <v>686411.01800000016</v>
      </c>
      <c r="H158" s="123">
        <f t="shared" si="16"/>
        <v>647977.22899999982</v>
      </c>
      <c r="I158" s="123">
        <f t="shared" si="16"/>
        <v>1334388.2470000002</v>
      </c>
      <c r="J158" s="123">
        <f>SUM(J85:J156)</f>
        <v>209633.28999999995</v>
      </c>
      <c r="K158" s="123">
        <f t="shared" ref="K158:O158" si="17">(F158/$E158)*1000</f>
        <v>4325.0993358375981</v>
      </c>
      <c r="L158" s="123">
        <f t="shared" si="17"/>
        <v>1922.7684115285824</v>
      </c>
      <c r="M158" s="123">
        <f t="shared" si="17"/>
        <v>1815.1080251322858</v>
      </c>
      <c r="N158" s="123">
        <f t="shared" si="17"/>
        <v>3737.8764366608689</v>
      </c>
      <c r="O158" s="123">
        <f t="shared" si="17"/>
        <v>587.22289917672981</v>
      </c>
    </row>
    <row r="159" spans="1:15">
      <c r="A159" s="29"/>
      <c r="B159" s="29"/>
      <c r="C159" s="29"/>
      <c r="D159" s="29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</row>
    <row r="160" spans="1:15">
      <c r="A160" s="29"/>
      <c r="B160" s="29"/>
      <c r="C160" s="29"/>
      <c r="D160" s="129" t="s">
        <v>85</v>
      </c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</row>
    <row r="161" spans="1:15">
      <c r="A161" s="29"/>
      <c r="B161" s="29"/>
      <c r="C161" s="29"/>
      <c r="D161" s="128" t="s">
        <v>301</v>
      </c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</row>
    <row r="162" spans="1:15">
      <c r="A162" s="120" t="s">
        <v>396</v>
      </c>
      <c r="B162" s="120">
        <v>0</v>
      </c>
      <c r="C162" s="120" t="s">
        <v>315</v>
      </c>
      <c r="D162" s="120" t="s">
        <v>19</v>
      </c>
      <c r="E162" s="121">
        <v>128793</v>
      </c>
      <c r="F162" s="121">
        <v>4354534.7789999992</v>
      </c>
      <c r="G162" s="121">
        <v>32913039.983000003</v>
      </c>
      <c r="H162" s="121">
        <v>19306476.712999992</v>
      </c>
      <c r="I162" s="121">
        <f t="shared" ref="I162:I225" si="18">H162+G162</f>
        <v>52219516.695999995</v>
      </c>
      <c r="J162" s="121">
        <f t="shared" ref="J162:J225" si="19">F162-I162</f>
        <v>-47864981.916999996</v>
      </c>
      <c r="K162" s="121">
        <f t="shared" ref="K162:O193" si="20">(F162/$E162)*1000</f>
        <v>33810.337355291042</v>
      </c>
      <c r="L162" s="121">
        <f t="shared" si="20"/>
        <v>255549.91329497725</v>
      </c>
      <c r="M162" s="121">
        <f t="shared" si="20"/>
        <v>149903.15244617328</v>
      </c>
      <c r="N162" s="121">
        <f t="shared" si="20"/>
        <v>405453.06574115052</v>
      </c>
      <c r="O162" s="121">
        <f t="shared" si="20"/>
        <v>-371642.72838585946</v>
      </c>
    </row>
    <row r="163" spans="1:15">
      <c r="A163" s="29" t="s">
        <v>396</v>
      </c>
      <c r="B163" s="29">
        <v>1000</v>
      </c>
      <c r="C163" s="29" t="s">
        <v>316</v>
      </c>
      <c r="D163" s="29" t="s">
        <v>167</v>
      </c>
      <c r="E163" s="122">
        <v>36975</v>
      </c>
      <c r="F163" s="122">
        <v>1313024.6369999999</v>
      </c>
      <c r="G163" s="122">
        <v>10594441.889999997</v>
      </c>
      <c r="H163" s="122">
        <v>5904273.7409999995</v>
      </c>
      <c r="I163" s="122">
        <f t="shared" si="18"/>
        <v>16498715.630999997</v>
      </c>
      <c r="J163" s="122">
        <f t="shared" si="19"/>
        <v>-15185690.993999997</v>
      </c>
      <c r="K163" s="122">
        <f t="shared" si="20"/>
        <v>35511.146369168353</v>
      </c>
      <c r="L163" s="122">
        <f t="shared" si="20"/>
        <v>286529.86855983769</v>
      </c>
      <c r="M163" s="122">
        <f t="shared" si="20"/>
        <v>159682.85979716023</v>
      </c>
      <c r="N163" s="122">
        <f t="shared" si="20"/>
        <v>446212.72835699789</v>
      </c>
      <c r="O163" s="122">
        <f t="shared" si="20"/>
        <v>-410701.58198782953</v>
      </c>
    </row>
    <row r="164" spans="1:15">
      <c r="A164" s="120" t="s">
        <v>396</v>
      </c>
      <c r="B164" s="120">
        <v>1400</v>
      </c>
      <c r="C164" s="120" t="s">
        <v>317</v>
      </c>
      <c r="D164" s="120" t="s">
        <v>170</v>
      </c>
      <c r="E164" s="121">
        <v>29799</v>
      </c>
      <c r="F164" s="121">
        <v>1078907.2660000001</v>
      </c>
      <c r="G164" s="121">
        <v>8597753.2179999966</v>
      </c>
      <c r="H164" s="121">
        <v>4867327.1490000002</v>
      </c>
      <c r="I164" s="121">
        <f t="shared" si="18"/>
        <v>13465080.366999997</v>
      </c>
      <c r="J164" s="121">
        <f t="shared" si="19"/>
        <v>-12386173.100999996</v>
      </c>
      <c r="K164" s="121">
        <f t="shared" si="20"/>
        <v>36206.156783784689</v>
      </c>
      <c r="L164" s="121">
        <f t="shared" si="20"/>
        <v>288524.89070103015</v>
      </c>
      <c r="M164" s="121">
        <f t="shared" si="20"/>
        <v>163338.60696667674</v>
      </c>
      <c r="N164" s="121">
        <f t="shared" si="20"/>
        <v>451863.49766770686</v>
      </c>
      <c r="O164" s="121">
        <f t="shared" si="20"/>
        <v>-415657.34088392212</v>
      </c>
    </row>
    <row r="165" spans="1:15">
      <c r="A165" s="29" t="s">
        <v>396</v>
      </c>
      <c r="B165" s="29">
        <v>6000</v>
      </c>
      <c r="C165" s="29" t="s">
        <v>318</v>
      </c>
      <c r="D165" s="29" t="s">
        <v>204</v>
      </c>
      <c r="E165" s="122">
        <v>18925</v>
      </c>
      <c r="F165" s="122">
        <v>908468.25</v>
      </c>
      <c r="G165" s="122">
        <v>5512630.311999999</v>
      </c>
      <c r="H165" s="122">
        <v>2617031.6269999989</v>
      </c>
      <c r="I165" s="122">
        <f t="shared" si="18"/>
        <v>8129661.9389999975</v>
      </c>
      <c r="J165" s="122">
        <f t="shared" si="19"/>
        <v>-7221193.6889999975</v>
      </c>
      <c r="K165" s="122">
        <f t="shared" si="20"/>
        <v>48003.606340819024</v>
      </c>
      <c r="L165" s="122">
        <f t="shared" si="20"/>
        <v>291288.25955085858</v>
      </c>
      <c r="M165" s="122">
        <f t="shared" si="20"/>
        <v>138284.36602377801</v>
      </c>
      <c r="N165" s="122">
        <f t="shared" si="20"/>
        <v>429572.62557463656</v>
      </c>
      <c r="O165" s="122">
        <f t="shared" si="20"/>
        <v>-381569.01923381758</v>
      </c>
    </row>
    <row r="166" spans="1:15">
      <c r="A166" s="120" t="s">
        <v>396</v>
      </c>
      <c r="B166" s="120">
        <v>2000</v>
      </c>
      <c r="C166" s="120" t="s">
        <v>319</v>
      </c>
      <c r="D166" s="120" t="s">
        <v>173</v>
      </c>
      <c r="E166" s="121">
        <v>18920</v>
      </c>
      <c r="F166" s="121">
        <v>382182.239</v>
      </c>
      <c r="G166" s="121">
        <v>4366169.9809999997</v>
      </c>
      <c r="H166" s="121">
        <v>2326237.3979999986</v>
      </c>
      <c r="I166" s="121">
        <f t="shared" si="18"/>
        <v>6692407.3789999988</v>
      </c>
      <c r="J166" s="121">
        <f t="shared" si="19"/>
        <v>-6310225.1399999987</v>
      </c>
      <c r="K166" s="121">
        <f t="shared" si="20"/>
        <v>20199.906923890067</v>
      </c>
      <c r="L166" s="121">
        <f t="shared" si="20"/>
        <v>230770.08356236786</v>
      </c>
      <c r="M166" s="121">
        <f t="shared" si="20"/>
        <v>122951.23668076102</v>
      </c>
      <c r="N166" s="121">
        <f t="shared" si="20"/>
        <v>353721.32024312892</v>
      </c>
      <c r="O166" s="121">
        <f t="shared" si="20"/>
        <v>-333521.41331923881</v>
      </c>
    </row>
    <row r="167" spans="1:15">
      <c r="A167" s="29" t="s">
        <v>396</v>
      </c>
      <c r="B167" s="29">
        <v>1300</v>
      </c>
      <c r="C167" s="29" t="s">
        <v>320</v>
      </c>
      <c r="D167" s="29" t="s">
        <v>169</v>
      </c>
      <c r="E167" s="122">
        <v>16299</v>
      </c>
      <c r="F167" s="122">
        <v>584795.84199999995</v>
      </c>
      <c r="G167" s="122">
        <v>4405610.0459999992</v>
      </c>
      <c r="H167" s="122">
        <v>3073113.4619999994</v>
      </c>
      <c r="I167" s="122">
        <f t="shared" si="18"/>
        <v>7478723.5079999985</v>
      </c>
      <c r="J167" s="122">
        <f t="shared" si="19"/>
        <v>-6893927.6659999983</v>
      </c>
      <c r="K167" s="122">
        <f t="shared" si="20"/>
        <v>35879.246702251672</v>
      </c>
      <c r="L167" s="122">
        <f t="shared" si="20"/>
        <v>270299.40769372351</v>
      </c>
      <c r="M167" s="122">
        <f t="shared" si="20"/>
        <v>188546.13546843361</v>
      </c>
      <c r="N167" s="122">
        <f t="shared" si="20"/>
        <v>458845.54316215706</v>
      </c>
      <c r="O167" s="122">
        <f t="shared" si="20"/>
        <v>-422966.29645990545</v>
      </c>
    </row>
    <row r="168" spans="1:15">
      <c r="A168" s="120" t="s">
        <v>396</v>
      </c>
      <c r="B168" s="120">
        <v>1604</v>
      </c>
      <c r="C168" s="120" t="s">
        <v>321</v>
      </c>
      <c r="D168" s="120" t="s">
        <v>171</v>
      </c>
      <c r="E168" s="121">
        <v>11463</v>
      </c>
      <c r="F168" s="121">
        <v>689544.05900000001</v>
      </c>
      <c r="G168" s="121">
        <v>3300177.9659999995</v>
      </c>
      <c r="H168" s="121">
        <v>1824058.7589999998</v>
      </c>
      <c r="I168" s="121">
        <f t="shared" si="18"/>
        <v>5124236.7249999996</v>
      </c>
      <c r="J168" s="121">
        <f t="shared" si="19"/>
        <v>-4434692.6659999993</v>
      </c>
      <c r="K168" s="121">
        <f t="shared" si="20"/>
        <v>60153.891564162965</v>
      </c>
      <c r="L168" s="121">
        <f t="shared" si="20"/>
        <v>287898.27846113581</v>
      </c>
      <c r="M168" s="121">
        <f t="shared" si="20"/>
        <v>159125.7750152665</v>
      </c>
      <c r="N168" s="121">
        <f t="shared" si="20"/>
        <v>447024.0534764023</v>
      </c>
      <c r="O168" s="121">
        <f t="shared" si="20"/>
        <v>-386870.16191223933</v>
      </c>
    </row>
    <row r="169" spans="1:15">
      <c r="A169" s="29" t="s">
        <v>396</v>
      </c>
      <c r="B169" s="29">
        <v>8200</v>
      </c>
      <c r="C169" s="29" t="s">
        <v>322</v>
      </c>
      <c r="D169" s="29" t="s">
        <v>229</v>
      </c>
      <c r="E169" s="122">
        <v>9485</v>
      </c>
      <c r="F169" s="122">
        <v>393935.34300000005</v>
      </c>
      <c r="G169" s="122">
        <v>3121746.898</v>
      </c>
      <c r="H169" s="122">
        <v>1406780.9639999999</v>
      </c>
      <c r="I169" s="122">
        <f t="shared" si="18"/>
        <v>4528527.8619999997</v>
      </c>
      <c r="J169" s="122">
        <f t="shared" si="19"/>
        <v>-4134592.5189999999</v>
      </c>
      <c r="K169" s="122">
        <f t="shared" si="20"/>
        <v>41532.455772272013</v>
      </c>
      <c r="L169" s="122">
        <f t="shared" si="20"/>
        <v>329124.60706378496</v>
      </c>
      <c r="M169" s="122">
        <f t="shared" si="20"/>
        <v>148316.39051133368</v>
      </c>
      <c r="N169" s="122">
        <f t="shared" si="20"/>
        <v>477440.99757511856</v>
      </c>
      <c r="O169" s="122">
        <f t="shared" si="20"/>
        <v>-435908.54180284659</v>
      </c>
    </row>
    <row r="170" spans="1:15">
      <c r="A170" s="120" t="s">
        <v>396</v>
      </c>
      <c r="B170" s="120">
        <v>3000</v>
      </c>
      <c r="C170" s="120" t="s">
        <v>323</v>
      </c>
      <c r="D170" s="120" t="s">
        <v>178</v>
      </c>
      <c r="E170" s="121">
        <v>7411</v>
      </c>
      <c r="F170" s="121">
        <v>333740.41200000001</v>
      </c>
      <c r="G170" s="121">
        <v>2310050.4069999997</v>
      </c>
      <c r="H170" s="121">
        <v>703657.54499999993</v>
      </c>
      <c r="I170" s="121">
        <f t="shared" si="18"/>
        <v>3013707.9519999996</v>
      </c>
      <c r="J170" s="121">
        <f t="shared" si="19"/>
        <v>-2679967.5399999996</v>
      </c>
      <c r="K170" s="121">
        <f t="shared" si="20"/>
        <v>45033.114559438676</v>
      </c>
      <c r="L170" s="121">
        <f t="shared" si="20"/>
        <v>311705.62771555793</v>
      </c>
      <c r="M170" s="121">
        <f t="shared" si="20"/>
        <v>94947.718931318304</v>
      </c>
      <c r="N170" s="121">
        <f t="shared" si="20"/>
        <v>406653.34664687625</v>
      </c>
      <c r="O170" s="121">
        <f t="shared" si="20"/>
        <v>-361620.23208743753</v>
      </c>
    </row>
    <row r="171" spans="1:15">
      <c r="A171" s="29" t="s">
        <v>396</v>
      </c>
      <c r="B171" s="29">
        <v>7300</v>
      </c>
      <c r="C171" s="29" t="s">
        <v>324</v>
      </c>
      <c r="D171" s="29" t="s">
        <v>220</v>
      </c>
      <c r="E171" s="122">
        <v>5070</v>
      </c>
      <c r="F171" s="122">
        <v>289786.32199999999</v>
      </c>
      <c r="G171" s="122">
        <v>1891259.0159999998</v>
      </c>
      <c r="H171" s="122">
        <v>1006242.1599999997</v>
      </c>
      <c r="I171" s="122">
        <f t="shared" si="18"/>
        <v>2897501.1759999995</v>
      </c>
      <c r="J171" s="122">
        <f t="shared" si="19"/>
        <v>-2607714.8539999994</v>
      </c>
      <c r="K171" s="122">
        <f t="shared" si="20"/>
        <v>57157.065483234714</v>
      </c>
      <c r="L171" s="122">
        <f t="shared" si="20"/>
        <v>373029.39171597629</v>
      </c>
      <c r="M171" s="122">
        <f t="shared" si="20"/>
        <v>198469.85404339244</v>
      </c>
      <c r="N171" s="122">
        <f t="shared" si="20"/>
        <v>571499.24575936876</v>
      </c>
      <c r="O171" s="122">
        <f t="shared" si="20"/>
        <v>-514342.18027613393</v>
      </c>
    </row>
    <row r="172" spans="1:15">
      <c r="A172" s="120" t="s">
        <v>396</v>
      </c>
      <c r="B172" s="120">
        <v>1100</v>
      </c>
      <c r="C172" s="120" t="s">
        <v>325</v>
      </c>
      <c r="D172" s="120" t="s">
        <v>326</v>
      </c>
      <c r="E172" s="121">
        <v>4664</v>
      </c>
      <c r="F172" s="121">
        <v>356147.71799999999</v>
      </c>
      <c r="G172" s="121">
        <v>1510927.7209999999</v>
      </c>
      <c r="H172" s="121">
        <v>807038.88300000026</v>
      </c>
      <c r="I172" s="121">
        <f t="shared" si="18"/>
        <v>2317966.6040000003</v>
      </c>
      <c r="J172" s="121">
        <f t="shared" si="19"/>
        <v>-1961818.8860000004</v>
      </c>
      <c r="K172" s="121">
        <f t="shared" si="20"/>
        <v>76361.00300171526</v>
      </c>
      <c r="L172" s="121">
        <f t="shared" si="20"/>
        <v>323955.34326758143</v>
      </c>
      <c r="M172" s="121">
        <f t="shared" si="20"/>
        <v>173035.78108919389</v>
      </c>
      <c r="N172" s="121">
        <f t="shared" si="20"/>
        <v>496991.12435677537</v>
      </c>
      <c r="O172" s="121">
        <f t="shared" si="20"/>
        <v>-420630.12135506014</v>
      </c>
    </row>
    <row r="173" spans="1:15">
      <c r="A173" s="29" t="s">
        <v>396</v>
      </c>
      <c r="B173" s="29">
        <v>8000</v>
      </c>
      <c r="C173" s="29" t="s">
        <v>327</v>
      </c>
      <c r="D173" s="29" t="s">
        <v>228</v>
      </c>
      <c r="E173" s="122">
        <v>4301</v>
      </c>
      <c r="F173" s="122">
        <v>122285.91899999998</v>
      </c>
      <c r="G173" s="122">
        <v>1077613.341</v>
      </c>
      <c r="H173" s="122">
        <v>625382.93599999975</v>
      </c>
      <c r="I173" s="122">
        <f t="shared" si="18"/>
        <v>1702996.2769999998</v>
      </c>
      <c r="J173" s="122">
        <f t="shared" si="19"/>
        <v>-1580710.3579999998</v>
      </c>
      <c r="K173" s="122">
        <f t="shared" si="20"/>
        <v>28431.973727040218</v>
      </c>
      <c r="L173" s="122">
        <f t="shared" si="20"/>
        <v>250549.48639851197</v>
      </c>
      <c r="M173" s="122">
        <f t="shared" si="20"/>
        <v>145404.07719135078</v>
      </c>
      <c r="N173" s="122">
        <f t="shared" si="20"/>
        <v>395953.56358986278</v>
      </c>
      <c r="O173" s="122">
        <f t="shared" si="20"/>
        <v>-367521.58986282256</v>
      </c>
    </row>
    <row r="174" spans="1:15">
      <c r="A174" s="120" t="s">
        <v>396</v>
      </c>
      <c r="B174" s="120">
        <v>5200</v>
      </c>
      <c r="C174" s="120" t="s">
        <v>328</v>
      </c>
      <c r="D174" s="120" t="s">
        <v>197</v>
      </c>
      <c r="E174" s="121">
        <v>3992</v>
      </c>
      <c r="F174" s="121">
        <v>299498.59999999998</v>
      </c>
      <c r="G174" s="121">
        <v>1498805.2239999999</v>
      </c>
      <c r="H174" s="121">
        <v>665038.55300000031</v>
      </c>
      <c r="I174" s="121">
        <f t="shared" si="18"/>
        <v>2163843.7770000002</v>
      </c>
      <c r="J174" s="121">
        <f t="shared" si="19"/>
        <v>-1864345.1770000001</v>
      </c>
      <c r="K174" s="121">
        <f t="shared" si="20"/>
        <v>75024.699398797587</v>
      </c>
      <c r="L174" s="121">
        <f t="shared" si="20"/>
        <v>375452.21042084164</v>
      </c>
      <c r="M174" s="121">
        <f t="shared" si="20"/>
        <v>166592.82389779566</v>
      </c>
      <c r="N174" s="121">
        <f t="shared" si="20"/>
        <v>542045.03431863734</v>
      </c>
      <c r="O174" s="121">
        <f t="shared" si="20"/>
        <v>-467020.33491983975</v>
      </c>
    </row>
    <row r="175" spans="1:15">
      <c r="A175" s="29" t="s">
        <v>396</v>
      </c>
      <c r="B175" s="29">
        <v>3609</v>
      </c>
      <c r="C175" s="29" t="s">
        <v>329</v>
      </c>
      <c r="D175" s="29" t="s">
        <v>181</v>
      </c>
      <c r="E175" s="122">
        <v>3807</v>
      </c>
      <c r="F175" s="122">
        <v>172611.22499999998</v>
      </c>
      <c r="G175" s="122">
        <v>1340631.6040000001</v>
      </c>
      <c r="H175" s="122">
        <v>660072.53700000036</v>
      </c>
      <c r="I175" s="122">
        <f t="shared" si="18"/>
        <v>2000704.1410000003</v>
      </c>
      <c r="J175" s="122">
        <f t="shared" si="19"/>
        <v>-1828092.9160000002</v>
      </c>
      <c r="K175" s="122">
        <f t="shared" si="20"/>
        <v>45340.484633569737</v>
      </c>
      <c r="L175" s="122">
        <f t="shared" si="20"/>
        <v>352149.09482532181</v>
      </c>
      <c r="M175" s="122">
        <f t="shared" si="20"/>
        <v>173383.90780141854</v>
      </c>
      <c r="N175" s="122">
        <f t="shared" si="20"/>
        <v>525533.00262674026</v>
      </c>
      <c r="O175" s="122">
        <f t="shared" si="20"/>
        <v>-480192.51799317054</v>
      </c>
    </row>
    <row r="176" spans="1:15">
      <c r="A176" s="120" t="s">
        <v>396</v>
      </c>
      <c r="B176" s="120">
        <v>4200</v>
      </c>
      <c r="C176" s="120" t="s">
        <v>330</v>
      </c>
      <c r="D176" s="120" t="s">
        <v>189</v>
      </c>
      <c r="E176" s="121">
        <v>3800</v>
      </c>
      <c r="F176" s="121">
        <v>150009.37400000001</v>
      </c>
      <c r="G176" s="121">
        <v>1139485.2670000005</v>
      </c>
      <c r="H176" s="121">
        <v>652065.25600000005</v>
      </c>
      <c r="I176" s="121">
        <f t="shared" si="18"/>
        <v>1791550.5230000005</v>
      </c>
      <c r="J176" s="121">
        <f t="shared" si="19"/>
        <v>-1641541.1490000004</v>
      </c>
      <c r="K176" s="121">
        <f t="shared" si="20"/>
        <v>39476.151052631576</v>
      </c>
      <c r="L176" s="121">
        <f t="shared" si="20"/>
        <v>299864.54394736851</v>
      </c>
      <c r="M176" s="121">
        <f t="shared" si="20"/>
        <v>171596.12000000002</v>
      </c>
      <c r="N176" s="121">
        <f t="shared" si="20"/>
        <v>471460.66394736856</v>
      </c>
      <c r="O176" s="121">
        <f t="shared" si="20"/>
        <v>-431984.51289473695</v>
      </c>
    </row>
    <row r="177" spans="1:15">
      <c r="A177" s="29" t="s">
        <v>396</v>
      </c>
      <c r="B177" s="29">
        <v>7620</v>
      </c>
      <c r="C177" s="29" t="s">
        <v>331</v>
      </c>
      <c r="D177" s="29" t="s">
        <v>226</v>
      </c>
      <c r="E177" s="122">
        <v>3600</v>
      </c>
      <c r="F177" s="122">
        <v>193689.11300000001</v>
      </c>
      <c r="G177" s="122">
        <v>1343120.0179999997</v>
      </c>
      <c r="H177" s="122">
        <v>777544.76499999978</v>
      </c>
      <c r="I177" s="122">
        <f t="shared" si="18"/>
        <v>2120664.7829999994</v>
      </c>
      <c r="J177" s="122">
        <f t="shared" si="19"/>
        <v>-1926975.6699999995</v>
      </c>
      <c r="K177" s="122">
        <f t="shared" si="20"/>
        <v>53802.531388888892</v>
      </c>
      <c r="L177" s="122">
        <f t="shared" si="20"/>
        <v>373088.89388888876</v>
      </c>
      <c r="M177" s="122">
        <f t="shared" si="20"/>
        <v>215984.6569444444</v>
      </c>
      <c r="N177" s="122">
        <f t="shared" si="20"/>
        <v>589073.55083333317</v>
      </c>
      <c r="O177" s="122">
        <f t="shared" si="20"/>
        <v>-535271.01944444433</v>
      </c>
    </row>
    <row r="178" spans="1:15">
      <c r="A178" s="120" t="s">
        <v>396</v>
      </c>
      <c r="B178" s="120">
        <v>2510</v>
      </c>
      <c r="C178" s="120" t="s">
        <v>332</v>
      </c>
      <c r="D178" s="120" t="s">
        <v>294</v>
      </c>
      <c r="E178" s="121">
        <v>3480</v>
      </c>
      <c r="F178" s="121">
        <v>69248.347999999998</v>
      </c>
      <c r="G178" s="121">
        <v>855936.1889999999</v>
      </c>
      <c r="H178" s="121">
        <v>927442.91299999994</v>
      </c>
      <c r="I178" s="121">
        <f t="shared" si="18"/>
        <v>1783379.102</v>
      </c>
      <c r="J178" s="121">
        <f t="shared" si="19"/>
        <v>-1714130.754</v>
      </c>
      <c r="K178" s="121">
        <f t="shared" si="20"/>
        <v>19898.950574712642</v>
      </c>
      <c r="L178" s="121">
        <f t="shared" si="20"/>
        <v>245958.67499999996</v>
      </c>
      <c r="M178" s="121">
        <f t="shared" si="20"/>
        <v>266506.58419540228</v>
      </c>
      <c r="N178" s="121">
        <f t="shared" si="20"/>
        <v>512465.25919540226</v>
      </c>
      <c r="O178" s="121">
        <f t="shared" si="20"/>
        <v>-492566.30862068967</v>
      </c>
    </row>
    <row r="179" spans="1:15">
      <c r="A179" s="29" t="s">
        <v>396</v>
      </c>
      <c r="B179" s="29">
        <v>2300</v>
      </c>
      <c r="C179" s="29" t="s">
        <v>333</v>
      </c>
      <c r="D179" s="29" t="s">
        <v>174</v>
      </c>
      <c r="E179" s="122">
        <v>3427</v>
      </c>
      <c r="F179" s="122">
        <v>75313.244000000006</v>
      </c>
      <c r="G179" s="122">
        <v>947833.48200000008</v>
      </c>
      <c r="H179" s="122">
        <v>616382.96500000008</v>
      </c>
      <c r="I179" s="122">
        <f t="shared" si="18"/>
        <v>1564216.4470000002</v>
      </c>
      <c r="J179" s="122">
        <f t="shared" si="19"/>
        <v>-1488903.2030000002</v>
      </c>
      <c r="K179" s="122">
        <f t="shared" si="20"/>
        <v>21976.435366209516</v>
      </c>
      <c r="L179" s="122">
        <f t="shared" si="20"/>
        <v>276578.19725707616</v>
      </c>
      <c r="M179" s="122">
        <f t="shared" si="20"/>
        <v>179860.80099212143</v>
      </c>
      <c r="N179" s="122">
        <f t="shared" si="20"/>
        <v>456438.99824919761</v>
      </c>
      <c r="O179" s="122">
        <f t="shared" si="20"/>
        <v>-434462.56288298807</v>
      </c>
    </row>
    <row r="180" spans="1:15">
      <c r="A180" s="120" t="s">
        <v>396</v>
      </c>
      <c r="B180" s="120">
        <v>6100</v>
      </c>
      <c r="C180" s="120" t="s">
        <v>334</v>
      </c>
      <c r="D180" s="120" t="s">
        <v>205</v>
      </c>
      <c r="E180" s="121">
        <v>3042</v>
      </c>
      <c r="F180" s="121">
        <v>132333.712</v>
      </c>
      <c r="G180" s="121">
        <v>996345.77299999993</v>
      </c>
      <c r="H180" s="121">
        <v>253869.06900000008</v>
      </c>
      <c r="I180" s="121">
        <f t="shared" si="18"/>
        <v>1250214.8419999999</v>
      </c>
      <c r="J180" s="121">
        <f t="shared" si="19"/>
        <v>-1117881.1299999999</v>
      </c>
      <c r="K180" s="121">
        <f t="shared" si="20"/>
        <v>43502.206443129522</v>
      </c>
      <c r="L180" s="121">
        <f t="shared" si="20"/>
        <v>327529.83990795526</v>
      </c>
      <c r="M180" s="121">
        <f t="shared" si="20"/>
        <v>83454.657790927042</v>
      </c>
      <c r="N180" s="121">
        <f t="shared" si="20"/>
        <v>410984.4976988823</v>
      </c>
      <c r="O180" s="121">
        <f t="shared" si="20"/>
        <v>-367482.29125575279</v>
      </c>
    </row>
    <row r="181" spans="1:15">
      <c r="A181" s="29" t="s">
        <v>396</v>
      </c>
      <c r="B181" s="29">
        <v>8716</v>
      </c>
      <c r="C181" s="29" t="s">
        <v>335</v>
      </c>
      <c r="D181" s="29" t="s">
        <v>236</v>
      </c>
      <c r="E181" s="122">
        <v>2628</v>
      </c>
      <c r="F181" s="122">
        <v>273070.89799999999</v>
      </c>
      <c r="G181" s="122">
        <v>960812.97000000009</v>
      </c>
      <c r="H181" s="122">
        <v>386600.37400000007</v>
      </c>
      <c r="I181" s="122">
        <f t="shared" si="18"/>
        <v>1347413.344</v>
      </c>
      <c r="J181" s="122">
        <f t="shared" si="19"/>
        <v>-1074342.446</v>
      </c>
      <c r="K181" s="122">
        <f t="shared" si="20"/>
        <v>103908.25646879755</v>
      </c>
      <c r="L181" s="122">
        <f t="shared" si="20"/>
        <v>365606.15296803653</v>
      </c>
      <c r="M181" s="122">
        <f t="shared" si="20"/>
        <v>147108.20928462711</v>
      </c>
      <c r="N181" s="122">
        <f t="shared" si="20"/>
        <v>512714.36225266359</v>
      </c>
      <c r="O181" s="122">
        <f t="shared" si="20"/>
        <v>-408806.10578386602</v>
      </c>
    </row>
    <row r="182" spans="1:15">
      <c r="A182" s="120" t="s">
        <v>396</v>
      </c>
      <c r="B182" s="120">
        <v>7708</v>
      </c>
      <c r="C182" s="120" t="s">
        <v>336</v>
      </c>
      <c r="D182" s="120" t="s">
        <v>227</v>
      </c>
      <c r="E182" s="121">
        <v>2389</v>
      </c>
      <c r="F182" s="121">
        <v>54663.360999999997</v>
      </c>
      <c r="G182" s="121">
        <v>688921.24399999995</v>
      </c>
      <c r="H182" s="121">
        <v>248058.08100000001</v>
      </c>
      <c r="I182" s="121">
        <f t="shared" si="18"/>
        <v>936979.32499999995</v>
      </c>
      <c r="J182" s="121">
        <f t="shared" si="19"/>
        <v>-882315.96399999992</v>
      </c>
      <c r="K182" s="121">
        <f t="shared" si="20"/>
        <v>22881.272917538718</v>
      </c>
      <c r="L182" s="121">
        <f t="shared" si="20"/>
        <v>288372.22436165757</v>
      </c>
      <c r="M182" s="121">
        <f t="shared" si="20"/>
        <v>103833.43700293009</v>
      </c>
      <c r="N182" s="121">
        <f t="shared" si="20"/>
        <v>392205.66136458766</v>
      </c>
      <c r="O182" s="121">
        <f t="shared" si="20"/>
        <v>-369324.38844704896</v>
      </c>
    </row>
    <row r="183" spans="1:15">
      <c r="A183" s="29" t="s">
        <v>396</v>
      </c>
      <c r="B183" s="29">
        <v>8717</v>
      </c>
      <c r="C183" s="29" t="s">
        <v>337</v>
      </c>
      <c r="D183" s="29" t="s">
        <v>237</v>
      </c>
      <c r="E183" s="122">
        <v>2153</v>
      </c>
      <c r="F183" s="122">
        <v>126687.85800000001</v>
      </c>
      <c r="G183" s="122">
        <v>587904.93400000001</v>
      </c>
      <c r="H183" s="122">
        <v>449997.89999999997</v>
      </c>
      <c r="I183" s="122">
        <f t="shared" si="18"/>
        <v>1037902.834</v>
      </c>
      <c r="J183" s="122">
        <f t="shared" si="19"/>
        <v>-911214.97600000002</v>
      </c>
      <c r="K183" s="122">
        <f t="shared" si="20"/>
        <v>58842.479331165821</v>
      </c>
      <c r="L183" s="122">
        <f t="shared" si="20"/>
        <v>273063.13701811427</v>
      </c>
      <c r="M183" s="122">
        <f t="shared" si="20"/>
        <v>209009.70738504411</v>
      </c>
      <c r="N183" s="122">
        <f t="shared" si="20"/>
        <v>482072.84440315841</v>
      </c>
      <c r="O183" s="122">
        <f t="shared" si="20"/>
        <v>-423230.36507199262</v>
      </c>
    </row>
    <row r="184" spans="1:15">
      <c r="A184" s="120" t="s">
        <v>396</v>
      </c>
      <c r="B184" s="120">
        <v>6250</v>
      </c>
      <c r="C184" s="120" t="s">
        <v>338</v>
      </c>
      <c r="D184" s="120" t="s">
        <v>206</v>
      </c>
      <c r="E184" s="121">
        <v>2007</v>
      </c>
      <c r="F184" s="121">
        <v>73247.915000000008</v>
      </c>
      <c r="G184" s="121">
        <v>588982.26299999992</v>
      </c>
      <c r="H184" s="121">
        <v>342264.98800000001</v>
      </c>
      <c r="I184" s="121">
        <f t="shared" si="18"/>
        <v>931247.25099999993</v>
      </c>
      <c r="J184" s="121">
        <f t="shared" si="19"/>
        <v>-857999.33599999989</v>
      </c>
      <c r="K184" s="121">
        <f t="shared" si="20"/>
        <v>36496.220727453918</v>
      </c>
      <c r="L184" s="121">
        <f t="shared" si="20"/>
        <v>293464.00747384148</v>
      </c>
      <c r="M184" s="121">
        <f t="shared" si="20"/>
        <v>170535.61933233685</v>
      </c>
      <c r="N184" s="121">
        <f t="shared" si="20"/>
        <v>463999.62680617836</v>
      </c>
      <c r="O184" s="121">
        <f t="shared" si="20"/>
        <v>-427503.40607872442</v>
      </c>
    </row>
    <row r="185" spans="1:15">
      <c r="A185" s="29" t="s">
        <v>396</v>
      </c>
      <c r="B185" s="29">
        <v>8613</v>
      </c>
      <c r="C185" s="29" t="s">
        <v>339</v>
      </c>
      <c r="D185" s="29" t="s">
        <v>233</v>
      </c>
      <c r="E185" s="122">
        <v>1924</v>
      </c>
      <c r="F185" s="122">
        <v>71197.294000000009</v>
      </c>
      <c r="G185" s="122">
        <v>565295.70600000001</v>
      </c>
      <c r="H185" s="122">
        <v>345464.98599999998</v>
      </c>
      <c r="I185" s="122">
        <f t="shared" si="18"/>
        <v>910760.69200000004</v>
      </c>
      <c r="J185" s="122">
        <f t="shared" si="19"/>
        <v>-839563.39800000004</v>
      </c>
      <c r="K185" s="122">
        <f t="shared" si="20"/>
        <v>37004.830561330564</v>
      </c>
      <c r="L185" s="122">
        <f t="shared" si="20"/>
        <v>293812.73700623697</v>
      </c>
      <c r="M185" s="122">
        <f t="shared" si="20"/>
        <v>179555.60602910601</v>
      </c>
      <c r="N185" s="122">
        <f t="shared" si="20"/>
        <v>473368.34303534304</v>
      </c>
      <c r="O185" s="122">
        <f t="shared" si="20"/>
        <v>-436363.5124740125</v>
      </c>
    </row>
    <row r="186" spans="1:15">
      <c r="A186" s="120" t="s">
        <v>396</v>
      </c>
      <c r="B186" s="120">
        <v>6400</v>
      </c>
      <c r="C186" s="120" t="s">
        <v>340</v>
      </c>
      <c r="D186" s="120" t="s">
        <v>207</v>
      </c>
      <c r="E186" s="121">
        <v>1905</v>
      </c>
      <c r="F186" s="121">
        <v>166503.78</v>
      </c>
      <c r="G186" s="121">
        <v>736261.03800000006</v>
      </c>
      <c r="H186" s="121">
        <v>300557.212</v>
      </c>
      <c r="I186" s="121">
        <f t="shared" si="18"/>
        <v>1036818.25</v>
      </c>
      <c r="J186" s="121">
        <f t="shared" si="19"/>
        <v>-870314.47</v>
      </c>
      <c r="K186" s="121">
        <f t="shared" si="20"/>
        <v>87403.559055118109</v>
      </c>
      <c r="L186" s="121">
        <f t="shared" si="20"/>
        <v>386488.73385826772</v>
      </c>
      <c r="M186" s="121">
        <f t="shared" si="20"/>
        <v>157772.81469816272</v>
      </c>
      <c r="N186" s="121">
        <f t="shared" si="20"/>
        <v>544261.54855643038</v>
      </c>
      <c r="O186" s="121">
        <f t="shared" si="20"/>
        <v>-456857.98950131232</v>
      </c>
    </row>
    <row r="187" spans="1:15">
      <c r="A187" s="29" t="s">
        <v>396</v>
      </c>
      <c r="B187" s="29">
        <v>3714</v>
      </c>
      <c r="C187" s="29" t="s">
        <v>341</v>
      </c>
      <c r="D187" s="29" t="s">
        <v>186</v>
      </c>
      <c r="E187" s="122">
        <v>1674</v>
      </c>
      <c r="F187" s="122">
        <v>61497.587</v>
      </c>
      <c r="G187" s="122">
        <v>679630.95700000005</v>
      </c>
      <c r="H187" s="122">
        <v>195790.77300000002</v>
      </c>
      <c r="I187" s="122">
        <f t="shared" si="18"/>
        <v>875421.7300000001</v>
      </c>
      <c r="J187" s="122">
        <f t="shared" si="19"/>
        <v>-813924.14300000016</v>
      </c>
      <c r="K187" s="122">
        <f t="shared" si="20"/>
        <v>36736.909796893669</v>
      </c>
      <c r="L187" s="122">
        <f t="shared" si="20"/>
        <v>405992.20848267624</v>
      </c>
      <c r="M187" s="122">
        <f t="shared" si="20"/>
        <v>116959.84050179213</v>
      </c>
      <c r="N187" s="122">
        <f t="shared" si="20"/>
        <v>522952.04898446845</v>
      </c>
      <c r="O187" s="122">
        <f t="shared" si="20"/>
        <v>-486215.13918757479</v>
      </c>
    </row>
    <row r="188" spans="1:15">
      <c r="A188" s="120" t="s">
        <v>396</v>
      </c>
      <c r="B188" s="120">
        <v>8614</v>
      </c>
      <c r="C188" s="120" t="s">
        <v>342</v>
      </c>
      <c r="D188" s="120" t="s">
        <v>234</v>
      </c>
      <c r="E188" s="121">
        <v>1636</v>
      </c>
      <c r="F188" s="121">
        <v>82686.519</v>
      </c>
      <c r="G188" s="121">
        <v>526134.7919999999</v>
      </c>
      <c r="H188" s="121">
        <v>310230.21300000005</v>
      </c>
      <c r="I188" s="121">
        <f t="shared" si="18"/>
        <v>836365.00499999989</v>
      </c>
      <c r="J188" s="121">
        <f t="shared" si="19"/>
        <v>-753678.48599999992</v>
      </c>
      <c r="K188" s="121">
        <f t="shared" si="20"/>
        <v>50541.882029339853</v>
      </c>
      <c r="L188" s="121">
        <f t="shared" si="20"/>
        <v>321598.28361858183</v>
      </c>
      <c r="M188" s="121">
        <f t="shared" si="20"/>
        <v>189627.26955990223</v>
      </c>
      <c r="N188" s="121">
        <f t="shared" si="20"/>
        <v>511225.55317848409</v>
      </c>
      <c r="O188" s="121">
        <f t="shared" si="20"/>
        <v>-460683.67114914424</v>
      </c>
    </row>
    <row r="189" spans="1:15">
      <c r="A189" s="29" t="s">
        <v>396</v>
      </c>
      <c r="B189" s="29">
        <v>2506</v>
      </c>
      <c r="C189" s="29" t="s">
        <v>343</v>
      </c>
      <c r="D189" s="29" t="s">
        <v>177</v>
      </c>
      <c r="E189" s="122">
        <v>1286</v>
      </c>
      <c r="F189" s="122">
        <v>68972.733999999997</v>
      </c>
      <c r="G189" s="122">
        <v>455973.37600000011</v>
      </c>
      <c r="H189" s="122">
        <v>162880.53600000002</v>
      </c>
      <c r="I189" s="122">
        <f t="shared" si="18"/>
        <v>618853.91200000013</v>
      </c>
      <c r="J189" s="122">
        <f t="shared" si="19"/>
        <v>-549881.17800000007</v>
      </c>
      <c r="K189" s="122">
        <f t="shared" si="20"/>
        <v>53633.541213063756</v>
      </c>
      <c r="L189" s="122">
        <f t="shared" si="20"/>
        <v>354567.16640746512</v>
      </c>
      <c r="M189" s="122">
        <f t="shared" si="20"/>
        <v>126656.71539657857</v>
      </c>
      <c r="N189" s="122">
        <f t="shared" si="20"/>
        <v>481223.8818040436</v>
      </c>
      <c r="O189" s="122">
        <f t="shared" si="20"/>
        <v>-427590.34059097985</v>
      </c>
    </row>
    <row r="190" spans="1:15">
      <c r="A190" s="120" t="s">
        <v>396</v>
      </c>
      <c r="B190" s="120">
        <v>3711</v>
      </c>
      <c r="C190" s="120" t="s">
        <v>344</v>
      </c>
      <c r="D190" s="120" t="s">
        <v>184</v>
      </c>
      <c r="E190" s="121">
        <v>1201</v>
      </c>
      <c r="F190" s="121">
        <v>86387.358000000007</v>
      </c>
      <c r="G190" s="121">
        <v>458611.95400000003</v>
      </c>
      <c r="H190" s="121">
        <v>182422.04799999998</v>
      </c>
      <c r="I190" s="121">
        <f t="shared" si="18"/>
        <v>641034.00199999998</v>
      </c>
      <c r="J190" s="121">
        <f t="shared" si="19"/>
        <v>-554646.64399999997</v>
      </c>
      <c r="K190" s="121">
        <f t="shared" si="20"/>
        <v>71929.523730224813</v>
      </c>
      <c r="L190" s="121">
        <f t="shared" si="20"/>
        <v>381858.4129891757</v>
      </c>
      <c r="M190" s="121">
        <f t="shared" si="20"/>
        <v>151891.79683597002</v>
      </c>
      <c r="N190" s="121">
        <f t="shared" si="20"/>
        <v>533750.20982514566</v>
      </c>
      <c r="O190" s="121">
        <f t="shared" si="20"/>
        <v>-461820.68609492085</v>
      </c>
    </row>
    <row r="191" spans="1:15">
      <c r="A191" s="29" t="s">
        <v>396</v>
      </c>
      <c r="B191" s="29">
        <v>5508</v>
      </c>
      <c r="C191" s="29" t="s">
        <v>345</v>
      </c>
      <c r="D191" s="29" t="s">
        <v>198</v>
      </c>
      <c r="E191" s="122">
        <v>1181</v>
      </c>
      <c r="F191" s="122">
        <v>125694.55299999999</v>
      </c>
      <c r="G191" s="122">
        <v>395874.62200000003</v>
      </c>
      <c r="H191" s="122">
        <v>267740.73100000003</v>
      </c>
      <c r="I191" s="122">
        <f t="shared" si="18"/>
        <v>663615.35300000012</v>
      </c>
      <c r="J191" s="122">
        <f t="shared" si="19"/>
        <v>-537920.80000000016</v>
      </c>
      <c r="K191" s="122">
        <f t="shared" si="20"/>
        <v>106430.61219305672</v>
      </c>
      <c r="L191" s="122">
        <f t="shared" si="20"/>
        <v>335202.89754445391</v>
      </c>
      <c r="M191" s="122">
        <f t="shared" si="20"/>
        <v>226706.80016934805</v>
      </c>
      <c r="N191" s="122">
        <f t="shared" si="20"/>
        <v>561909.69771380199</v>
      </c>
      <c r="O191" s="122">
        <f t="shared" si="20"/>
        <v>-455479.08552074531</v>
      </c>
    </row>
    <row r="192" spans="1:15">
      <c r="A192" s="120" t="s">
        <v>396</v>
      </c>
      <c r="B192" s="120">
        <v>8721</v>
      </c>
      <c r="C192" s="120" t="s">
        <v>346</v>
      </c>
      <c r="D192" s="120" t="s">
        <v>240</v>
      </c>
      <c r="E192" s="121">
        <v>1121</v>
      </c>
      <c r="F192" s="121">
        <v>32574.838</v>
      </c>
      <c r="G192" s="121">
        <v>376923.6</v>
      </c>
      <c r="H192" s="121">
        <v>261363.446</v>
      </c>
      <c r="I192" s="121">
        <f t="shared" si="18"/>
        <v>638287.04599999997</v>
      </c>
      <c r="J192" s="121">
        <f t="shared" si="19"/>
        <v>-605712.20799999998</v>
      </c>
      <c r="K192" s="121">
        <f t="shared" si="20"/>
        <v>29058.731489741302</v>
      </c>
      <c r="L192" s="121">
        <f t="shared" si="20"/>
        <v>336238.71543264936</v>
      </c>
      <c r="M192" s="121">
        <f t="shared" si="20"/>
        <v>233152.04817127564</v>
      </c>
      <c r="N192" s="121">
        <f t="shared" si="20"/>
        <v>569390.76360392501</v>
      </c>
      <c r="O192" s="121">
        <f t="shared" si="20"/>
        <v>-540332.03211418376</v>
      </c>
    </row>
    <row r="193" spans="1:15">
      <c r="A193" s="29" t="s">
        <v>396</v>
      </c>
      <c r="B193" s="29">
        <v>6513</v>
      </c>
      <c r="C193" s="29" t="s">
        <v>347</v>
      </c>
      <c r="D193" s="29" t="s">
        <v>208</v>
      </c>
      <c r="E193" s="122">
        <v>1042</v>
      </c>
      <c r="F193" s="122">
        <v>59442.614000000001</v>
      </c>
      <c r="G193" s="122">
        <v>362830.93600000005</v>
      </c>
      <c r="H193" s="122">
        <v>265922.69699999999</v>
      </c>
      <c r="I193" s="122">
        <f t="shared" si="18"/>
        <v>628753.63300000003</v>
      </c>
      <c r="J193" s="122">
        <f t="shared" si="19"/>
        <v>-569311.01900000009</v>
      </c>
      <c r="K193" s="122">
        <f t="shared" si="20"/>
        <v>57046.654510556618</v>
      </c>
      <c r="L193" s="122">
        <f t="shared" si="20"/>
        <v>348206.27255278314</v>
      </c>
      <c r="M193" s="122">
        <f t="shared" si="20"/>
        <v>255204.12380038385</v>
      </c>
      <c r="N193" s="122">
        <f t="shared" si="20"/>
        <v>603410.39635316702</v>
      </c>
      <c r="O193" s="122">
        <f t="shared" si="20"/>
        <v>-546363.74184261041</v>
      </c>
    </row>
    <row r="194" spans="1:15">
      <c r="A194" s="120" t="s">
        <v>396</v>
      </c>
      <c r="B194" s="120">
        <v>4607</v>
      </c>
      <c r="C194" s="120" t="s">
        <v>348</v>
      </c>
      <c r="D194" s="120" t="s">
        <v>192</v>
      </c>
      <c r="E194" s="121">
        <v>998</v>
      </c>
      <c r="F194" s="121">
        <v>43047.872000000003</v>
      </c>
      <c r="G194" s="121">
        <v>396680.522</v>
      </c>
      <c r="H194" s="121">
        <v>165763.26199999999</v>
      </c>
      <c r="I194" s="121">
        <f t="shared" si="18"/>
        <v>562443.78399999999</v>
      </c>
      <c r="J194" s="121">
        <f t="shared" si="19"/>
        <v>-519395.91200000001</v>
      </c>
      <c r="K194" s="121">
        <f t="shared" ref="K194:O230" si="21">(F194/$E194)*1000</f>
        <v>43134.140280561129</v>
      </c>
      <c r="L194" s="121">
        <f t="shared" si="21"/>
        <v>397475.47294589179</v>
      </c>
      <c r="M194" s="121">
        <f t="shared" si="21"/>
        <v>166095.4529058116</v>
      </c>
      <c r="N194" s="121">
        <f t="shared" si="21"/>
        <v>563570.92585170339</v>
      </c>
      <c r="O194" s="121">
        <f t="shared" si="21"/>
        <v>-520436.78557114233</v>
      </c>
    </row>
    <row r="195" spans="1:15">
      <c r="A195" s="29" t="s">
        <v>396</v>
      </c>
      <c r="B195" s="29">
        <v>4100</v>
      </c>
      <c r="C195" s="29" t="s">
        <v>349</v>
      </c>
      <c r="D195" s="29" t="s">
        <v>188</v>
      </c>
      <c r="E195" s="122">
        <v>953</v>
      </c>
      <c r="F195" s="122">
        <v>37682.841</v>
      </c>
      <c r="G195" s="122">
        <v>344258.30199999997</v>
      </c>
      <c r="H195" s="122">
        <v>103867.87399999997</v>
      </c>
      <c r="I195" s="122">
        <f t="shared" si="18"/>
        <v>448126.17599999992</v>
      </c>
      <c r="J195" s="122">
        <f t="shared" si="19"/>
        <v>-410443.3349999999</v>
      </c>
      <c r="K195" s="122">
        <f t="shared" si="21"/>
        <v>39541.281217208809</v>
      </c>
      <c r="L195" s="122">
        <f t="shared" si="21"/>
        <v>361236.41343126964</v>
      </c>
      <c r="M195" s="122">
        <f t="shared" si="21"/>
        <v>108990.42392444907</v>
      </c>
      <c r="N195" s="122">
        <f t="shared" si="21"/>
        <v>470226.83735571872</v>
      </c>
      <c r="O195" s="122">
        <f t="shared" si="21"/>
        <v>-430685.55613850988</v>
      </c>
    </row>
    <row r="196" spans="1:15">
      <c r="A196" s="120" t="s">
        <v>396</v>
      </c>
      <c r="B196" s="120">
        <v>5604</v>
      </c>
      <c r="C196" s="120" t="s">
        <v>350</v>
      </c>
      <c r="D196" s="120" t="s">
        <v>199</v>
      </c>
      <c r="E196" s="121">
        <v>939</v>
      </c>
      <c r="F196" s="121">
        <v>41096.553999999996</v>
      </c>
      <c r="G196" s="121">
        <v>311347.08400000003</v>
      </c>
      <c r="H196" s="121">
        <v>159872.80800000002</v>
      </c>
      <c r="I196" s="121">
        <f t="shared" si="18"/>
        <v>471219.89200000005</v>
      </c>
      <c r="J196" s="121">
        <f t="shared" si="19"/>
        <v>-430123.33800000005</v>
      </c>
      <c r="K196" s="121">
        <f t="shared" si="21"/>
        <v>43766.298189563364</v>
      </c>
      <c r="L196" s="121">
        <f t="shared" si="21"/>
        <v>331573.03940362087</v>
      </c>
      <c r="M196" s="121">
        <f t="shared" si="21"/>
        <v>170258.58146964858</v>
      </c>
      <c r="N196" s="121">
        <f t="shared" si="21"/>
        <v>501831.62087326951</v>
      </c>
      <c r="O196" s="121">
        <f t="shared" si="21"/>
        <v>-458065.32268370612</v>
      </c>
    </row>
    <row r="197" spans="1:15">
      <c r="A197" s="29" t="s">
        <v>396</v>
      </c>
      <c r="B197" s="29">
        <v>6612</v>
      </c>
      <c r="C197" s="29" t="s">
        <v>351</v>
      </c>
      <c r="D197" s="29" t="s">
        <v>216</v>
      </c>
      <c r="E197" s="122">
        <v>894</v>
      </c>
      <c r="F197" s="122">
        <v>37796.89</v>
      </c>
      <c r="G197" s="122">
        <v>456017.22500000003</v>
      </c>
      <c r="H197" s="122">
        <v>168591.24799999999</v>
      </c>
      <c r="I197" s="122">
        <f t="shared" si="18"/>
        <v>624608.473</v>
      </c>
      <c r="J197" s="122">
        <f t="shared" si="19"/>
        <v>-586811.58299999998</v>
      </c>
      <c r="K197" s="122">
        <f t="shared" si="21"/>
        <v>42278.400447427295</v>
      </c>
      <c r="L197" s="122">
        <f t="shared" si="21"/>
        <v>510086.38143176737</v>
      </c>
      <c r="M197" s="122">
        <f t="shared" si="21"/>
        <v>188580.81431767339</v>
      </c>
      <c r="N197" s="122">
        <f t="shared" si="21"/>
        <v>698667.1957494407</v>
      </c>
      <c r="O197" s="122">
        <f t="shared" si="21"/>
        <v>-656388.7953020134</v>
      </c>
    </row>
    <row r="198" spans="1:15">
      <c r="A198" s="120" t="s">
        <v>396</v>
      </c>
      <c r="B198" s="120">
        <v>3709</v>
      </c>
      <c r="C198" s="120" t="s">
        <v>352</v>
      </c>
      <c r="D198" s="120" t="s">
        <v>182</v>
      </c>
      <c r="E198" s="121">
        <v>866</v>
      </c>
      <c r="F198" s="121">
        <v>51475.429000000004</v>
      </c>
      <c r="G198" s="121">
        <v>299442.67099999997</v>
      </c>
      <c r="H198" s="121">
        <v>133670.97500000001</v>
      </c>
      <c r="I198" s="121">
        <f t="shared" si="18"/>
        <v>433113.64599999995</v>
      </c>
      <c r="J198" s="121">
        <f t="shared" si="19"/>
        <v>-381638.21699999995</v>
      </c>
      <c r="K198" s="121">
        <f t="shared" si="21"/>
        <v>59440.449191685912</v>
      </c>
      <c r="L198" s="121">
        <f t="shared" si="21"/>
        <v>345776.75635103922</v>
      </c>
      <c r="M198" s="121">
        <f t="shared" si="21"/>
        <v>154354.47459584297</v>
      </c>
      <c r="N198" s="121">
        <f t="shared" si="21"/>
        <v>500131.23094688216</v>
      </c>
      <c r="O198" s="121">
        <f t="shared" si="21"/>
        <v>-440690.78175519628</v>
      </c>
    </row>
    <row r="199" spans="1:15">
      <c r="A199" s="29" t="s">
        <v>396</v>
      </c>
      <c r="B199" s="29">
        <v>8710</v>
      </c>
      <c r="C199" s="29" t="s">
        <v>353</v>
      </c>
      <c r="D199" s="29" t="s">
        <v>235</v>
      </c>
      <c r="E199" s="122">
        <v>786</v>
      </c>
      <c r="F199" s="122">
        <v>93630.774999999994</v>
      </c>
      <c r="G199" s="122">
        <v>284049.67399999994</v>
      </c>
      <c r="H199" s="122">
        <v>138300.74100000001</v>
      </c>
      <c r="I199" s="122">
        <f t="shared" si="18"/>
        <v>422350.41499999992</v>
      </c>
      <c r="J199" s="122">
        <f t="shared" si="19"/>
        <v>-328719.6399999999</v>
      </c>
      <c r="K199" s="122">
        <f t="shared" si="21"/>
        <v>119123.12340966921</v>
      </c>
      <c r="L199" s="122">
        <f t="shared" si="21"/>
        <v>361386.3536895673</v>
      </c>
      <c r="M199" s="122">
        <f t="shared" si="21"/>
        <v>175955.14122137404</v>
      </c>
      <c r="N199" s="122">
        <f t="shared" si="21"/>
        <v>537341.49491094134</v>
      </c>
      <c r="O199" s="122">
        <f t="shared" si="21"/>
        <v>-418218.37150127214</v>
      </c>
    </row>
    <row r="200" spans="1:15">
      <c r="A200" s="120" t="s">
        <v>396</v>
      </c>
      <c r="B200" s="120">
        <v>8508</v>
      </c>
      <c r="C200" s="120" t="s">
        <v>354</v>
      </c>
      <c r="D200" s="120" t="s">
        <v>230</v>
      </c>
      <c r="E200" s="121">
        <v>695</v>
      </c>
      <c r="F200" s="121">
        <v>19487.137000000002</v>
      </c>
      <c r="G200" s="121">
        <v>197347.05800000002</v>
      </c>
      <c r="H200" s="121">
        <v>85154.659</v>
      </c>
      <c r="I200" s="121">
        <f t="shared" si="18"/>
        <v>282501.717</v>
      </c>
      <c r="J200" s="121">
        <f t="shared" si="19"/>
        <v>-263014.58</v>
      </c>
      <c r="K200" s="121">
        <f t="shared" si="21"/>
        <v>28039.046043165472</v>
      </c>
      <c r="L200" s="121">
        <f t="shared" si="21"/>
        <v>283952.60143884894</v>
      </c>
      <c r="M200" s="121">
        <f t="shared" si="21"/>
        <v>122524.68920863309</v>
      </c>
      <c r="N200" s="121">
        <f t="shared" si="21"/>
        <v>406477.29064748198</v>
      </c>
      <c r="O200" s="121">
        <f t="shared" si="21"/>
        <v>-378438.2446043166</v>
      </c>
    </row>
    <row r="201" spans="1:15">
      <c r="A201" s="29" t="s">
        <v>396</v>
      </c>
      <c r="B201" s="29">
        <v>7000</v>
      </c>
      <c r="C201" s="29" t="s">
        <v>355</v>
      </c>
      <c r="D201" s="29" t="s">
        <v>219</v>
      </c>
      <c r="E201" s="122">
        <v>685</v>
      </c>
      <c r="F201" s="122">
        <v>27570.489000000001</v>
      </c>
      <c r="G201" s="122">
        <v>244186.30200000003</v>
      </c>
      <c r="H201" s="122">
        <v>66264.912000000011</v>
      </c>
      <c r="I201" s="122">
        <f t="shared" si="18"/>
        <v>310451.21400000004</v>
      </c>
      <c r="J201" s="122">
        <f t="shared" si="19"/>
        <v>-282880.72500000003</v>
      </c>
      <c r="K201" s="122">
        <f t="shared" si="21"/>
        <v>40248.889051094891</v>
      </c>
      <c r="L201" s="122">
        <f t="shared" si="21"/>
        <v>356476.35328467155</v>
      </c>
      <c r="M201" s="122">
        <f t="shared" si="21"/>
        <v>96737.097810218998</v>
      </c>
      <c r="N201" s="122">
        <f t="shared" si="21"/>
        <v>453213.45109489054</v>
      </c>
      <c r="O201" s="122">
        <f t="shared" si="21"/>
        <v>-412964.56204379571</v>
      </c>
    </row>
    <row r="202" spans="1:15">
      <c r="A202" s="120" t="s">
        <v>396</v>
      </c>
      <c r="B202" s="120">
        <v>3811</v>
      </c>
      <c r="C202" s="120" t="s">
        <v>356</v>
      </c>
      <c r="D202" s="120" t="s">
        <v>187</v>
      </c>
      <c r="E202" s="121">
        <v>673</v>
      </c>
      <c r="F202" s="121">
        <v>31614.488000000005</v>
      </c>
      <c r="G202" s="121">
        <v>242737.52399999998</v>
      </c>
      <c r="H202" s="121">
        <v>125236.235</v>
      </c>
      <c r="I202" s="121">
        <f t="shared" si="18"/>
        <v>367973.75899999996</v>
      </c>
      <c r="J202" s="121">
        <f t="shared" si="19"/>
        <v>-336359.27099999995</v>
      </c>
      <c r="K202" s="121">
        <f t="shared" si="21"/>
        <v>46975.465081723632</v>
      </c>
      <c r="L202" s="121">
        <f t="shared" si="21"/>
        <v>360679.82763744425</v>
      </c>
      <c r="M202" s="121">
        <f t="shared" si="21"/>
        <v>186086.53046062405</v>
      </c>
      <c r="N202" s="121">
        <f t="shared" si="21"/>
        <v>546766.35809806827</v>
      </c>
      <c r="O202" s="121">
        <f t="shared" si="21"/>
        <v>-499790.89301634463</v>
      </c>
    </row>
    <row r="203" spans="1:15">
      <c r="A203" s="29" t="s">
        <v>396</v>
      </c>
      <c r="B203" s="29">
        <v>8722</v>
      </c>
      <c r="C203" s="29" t="s">
        <v>357</v>
      </c>
      <c r="D203" s="29" t="s">
        <v>241</v>
      </c>
      <c r="E203" s="122">
        <v>667</v>
      </c>
      <c r="F203" s="122">
        <v>46540.866000000002</v>
      </c>
      <c r="G203" s="122">
        <v>290223.52799999999</v>
      </c>
      <c r="H203" s="122">
        <v>169874.64299999998</v>
      </c>
      <c r="I203" s="122">
        <f t="shared" si="18"/>
        <v>460098.17099999997</v>
      </c>
      <c r="J203" s="122">
        <f t="shared" si="19"/>
        <v>-413557.30499999999</v>
      </c>
      <c r="K203" s="122">
        <f t="shared" si="21"/>
        <v>69776.410794602692</v>
      </c>
      <c r="L203" s="122">
        <f t="shared" si="21"/>
        <v>435117.73313343327</v>
      </c>
      <c r="M203" s="122">
        <f t="shared" si="21"/>
        <v>254684.62218890552</v>
      </c>
      <c r="N203" s="122">
        <f t="shared" si="21"/>
        <v>689802.35532233887</v>
      </c>
      <c r="O203" s="122">
        <f t="shared" si="21"/>
        <v>-620025.94452773605</v>
      </c>
    </row>
    <row r="204" spans="1:15">
      <c r="A204" s="120" t="s">
        <v>396</v>
      </c>
      <c r="B204" s="120">
        <v>7502</v>
      </c>
      <c r="C204" s="120" t="s">
        <v>358</v>
      </c>
      <c r="D204" s="120" t="s">
        <v>221</v>
      </c>
      <c r="E204" s="121">
        <v>660</v>
      </c>
      <c r="F204" s="121">
        <v>29256.921999999999</v>
      </c>
      <c r="G204" s="121">
        <v>249933.76599999997</v>
      </c>
      <c r="H204" s="121">
        <v>85893.995000000024</v>
      </c>
      <c r="I204" s="121">
        <f t="shared" si="18"/>
        <v>335827.761</v>
      </c>
      <c r="J204" s="121">
        <f t="shared" si="19"/>
        <v>-306570.83899999998</v>
      </c>
      <c r="K204" s="121">
        <f t="shared" si="21"/>
        <v>44328.6696969697</v>
      </c>
      <c r="L204" s="121">
        <f t="shared" si="21"/>
        <v>378687.52424242423</v>
      </c>
      <c r="M204" s="121">
        <f t="shared" si="21"/>
        <v>130142.41666666669</v>
      </c>
      <c r="N204" s="121">
        <f t="shared" si="21"/>
        <v>508829.94090909092</v>
      </c>
      <c r="O204" s="121">
        <f t="shared" si="21"/>
        <v>-464501.27121212118</v>
      </c>
    </row>
    <row r="205" spans="1:15">
      <c r="A205" s="29" t="s">
        <v>396</v>
      </c>
      <c r="B205" s="29">
        <v>3511</v>
      </c>
      <c r="C205" s="29" t="s">
        <v>359</v>
      </c>
      <c r="D205" s="29" t="s">
        <v>180</v>
      </c>
      <c r="E205" s="122">
        <v>638</v>
      </c>
      <c r="F205" s="122">
        <v>23706.081999999999</v>
      </c>
      <c r="G205" s="122">
        <v>274767.08199999999</v>
      </c>
      <c r="H205" s="122">
        <v>189530.13699999996</v>
      </c>
      <c r="I205" s="122">
        <f t="shared" si="18"/>
        <v>464297.21899999992</v>
      </c>
      <c r="J205" s="122">
        <f t="shared" si="19"/>
        <v>-440591.13699999993</v>
      </c>
      <c r="K205" s="122">
        <f t="shared" si="21"/>
        <v>37156.868338557993</v>
      </c>
      <c r="L205" s="122">
        <f t="shared" si="21"/>
        <v>430669.40752351098</v>
      </c>
      <c r="M205" s="122">
        <f t="shared" si="21"/>
        <v>297069.18025078363</v>
      </c>
      <c r="N205" s="122">
        <f t="shared" si="21"/>
        <v>727738.58777429454</v>
      </c>
      <c r="O205" s="122">
        <f t="shared" si="21"/>
        <v>-690581.71943573654</v>
      </c>
    </row>
    <row r="206" spans="1:15">
      <c r="A206" s="120" t="s">
        <v>396</v>
      </c>
      <c r="B206" s="120">
        <v>8720</v>
      </c>
      <c r="C206" s="120" t="s">
        <v>360</v>
      </c>
      <c r="D206" s="120" t="s">
        <v>239</v>
      </c>
      <c r="E206" s="121">
        <v>626</v>
      </c>
      <c r="F206" s="121">
        <v>26956.491000000002</v>
      </c>
      <c r="G206" s="121">
        <v>181461.495</v>
      </c>
      <c r="H206" s="121">
        <v>162365.98699999999</v>
      </c>
      <c r="I206" s="121">
        <f t="shared" si="18"/>
        <v>343827.48199999996</v>
      </c>
      <c r="J206" s="121">
        <f t="shared" si="19"/>
        <v>-316870.99099999998</v>
      </c>
      <c r="K206" s="121">
        <f t="shared" si="21"/>
        <v>43061.487220447292</v>
      </c>
      <c r="L206" s="121">
        <f t="shared" si="21"/>
        <v>289874.59265175718</v>
      </c>
      <c r="M206" s="121">
        <f t="shared" si="21"/>
        <v>259370.58626198082</v>
      </c>
      <c r="N206" s="121">
        <f t="shared" si="21"/>
        <v>549245.178913738</v>
      </c>
      <c r="O206" s="121">
        <f t="shared" si="21"/>
        <v>-506183.69169329072</v>
      </c>
    </row>
    <row r="207" spans="1:15">
      <c r="A207" s="29" t="s">
        <v>396</v>
      </c>
      <c r="B207" s="29">
        <v>6515</v>
      </c>
      <c r="C207" s="29" t="s">
        <v>361</v>
      </c>
      <c r="D207" s="29" t="s">
        <v>209</v>
      </c>
      <c r="E207" s="122">
        <v>616</v>
      </c>
      <c r="F207" s="122">
        <v>51729.739000000001</v>
      </c>
      <c r="G207" s="122">
        <v>205701.15900000001</v>
      </c>
      <c r="H207" s="122">
        <v>139020.64000000001</v>
      </c>
      <c r="I207" s="122">
        <f t="shared" si="18"/>
        <v>344721.799</v>
      </c>
      <c r="J207" s="122">
        <f t="shared" si="19"/>
        <v>-292992.06</v>
      </c>
      <c r="K207" s="122">
        <f t="shared" si="21"/>
        <v>83976.849025974036</v>
      </c>
      <c r="L207" s="122">
        <f t="shared" si="21"/>
        <v>333930.45292207797</v>
      </c>
      <c r="M207" s="122">
        <f t="shared" si="21"/>
        <v>225682.85714285716</v>
      </c>
      <c r="N207" s="122">
        <f t="shared" si="21"/>
        <v>559613.31006493501</v>
      </c>
      <c r="O207" s="122">
        <f t="shared" si="21"/>
        <v>-475636.46103896102</v>
      </c>
    </row>
    <row r="208" spans="1:15">
      <c r="A208" s="120" t="s">
        <v>396</v>
      </c>
      <c r="B208" s="120">
        <v>8509</v>
      </c>
      <c r="C208" s="120" t="s">
        <v>362</v>
      </c>
      <c r="D208" s="120" t="s">
        <v>231</v>
      </c>
      <c r="E208" s="121">
        <v>583</v>
      </c>
      <c r="F208" s="121">
        <v>17721.762999999999</v>
      </c>
      <c r="G208" s="121">
        <v>148007.26499999998</v>
      </c>
      <c r="H208" s="121">
        <v>98125.956000000006</v>
      </c>
      <c r="I208" s="121">
        <f t="shared" si="18"/>
        <v>246133.22099999999</v>
      </c>
      <c r="J208" s="121">
        <f t="shared" si="19"/>
        <v>-228411.45799999998</v>
      </c>
      <c r="K208" s="121">
        <f t="shared" si="21"/>
        <v>30397.535162950255</v>
      </c>
      <c r="L208" s="121">
        <f t="shared" si="21"/>
        <v>253871.80960548884</v>
      </c>
      <c r="M208" s="121">
        <f t="shared" si="21"/>
        <v>168312.10291595198</v>
      </c>
      <c r="N208" s="121">
        <f t="shared" si="21"/>
        <v>422183.91252144077</v>
      </c>
      <c r="O208" s="121">
        <f t="shared" si="21"/>
        <v>-391786.37735849054</v>
      </c>
    </row>
    <row r="209" spans="1:15">
      <c r="A209" s="29" t="s">
        <v>396</v>
      </c>
      <c r="B209" s="29">
        <v>6709</v>
      </c>
      <c r="C209" s="29" t="s">
        <v>363</v>
      </c>
      <c r="D209" s="29" t="s">
        <v>218</v>
      </c>
      <c r="E209" s="122">
        <v>504</v>
      </c>
      <c r="F209" s="122">
        <v>61222.824999999997</v>
      </c>
      <c r="G209" s="122">
        <v>187853.30600000001</v>
      </c>
      <c r="H209" s="122">
        <v>107198.76699999999</v>
      </c>
      <c r="I209" s="122">
        <f t="shared" si="18"/>
        <v>295052.07299999997</v>
      </c>
      <c r="J209" s="122">
        <f t="shared" si="19"/>
        <v>-233829.24799999996</v>
      </c>
      <c r="K209" s="122">
        <f t="shared" si="21"/>
        <v>121473.85912698413</v>
      </c>
      <c r="L209" s="122">
        <f t="shared" si="21"/>
        <v>372724.81349206349</v>
      </c>
      <c r="M209" s="122">
        <f t="shared" si="21"/>
        <v>212695.96626984124</v>
      </c>
      <c r="N209" s="122">
        <f t="shared" si="21"/>
        <v>585420.77976190462</v>
      </c>
      <c r="O209" s="122">
        <f t="shared" si="21"/>
        <v>-463946.92063492053</v>
      </c>
    </row>
    <row r="210" spans="1:15">
      <c r="A210" s="120" t="s">
        <v>396</v>
      </c>
      <c r="B210" s="120">
        <v>6607</v>
      </c>
      <c r="C210" s="120" t="s">
        <v>364</v>
      </c>
      <c r="D210" s="120" t="s">
        <v>214</v>
      </c>
      <c r="E210" s="121">
        <v>502</v>
      </c>
      <c r="F210" s="121">
        <v>15777.083999999999</v>
      </c>
      <c r="G210" s="121">
        <v>150604.75199999998</v>
      </c>
      <c r="H210" s="121">
        <v>76040.825000000012</v>
      </c>
      <c r="I210" s="121">
        <f t="shared" si="18"/>
        <v>226645.57699999999</v>
      </c>
      <c r="J210" s="121">
        <f t="shared" si="19"/>
        <v>-210868.49299999999</v>
      </c>
      <c r="K210" s="121">
        <f t="shared" si="21"/>
        <v>31428.454183266927</v>
      </c>
      <c r="L210" s="121">
        <f t="shared" si="21"/>
        <v>300009.46613545815</v>
      </c>
      <c r="M210" s="121">
        <f t="shared" si="21"/>
        <v>151475.74701195222</v>
      </c>
      <c r="N210" s="121">
        <f t="shared" si="21"/>
        <v>451485.21314741031</v>
      </c>
      <c r="O210" s="121">
        <f t="shared" si="21"/>
        <v>-420056.7589641434</v>
      </c>
    </row>
    <row r="211" spans="1:15">
      <c r="A211" s="29" t="s">
        <v>396</v>
      </c>
      <c r="B211" s="29">
        <v>8719</v>
      </c>
      <c r="C211" s="29" t="s">
        <v>365</v>
      </c>
      <c r="D211" s="29" t="s">
        <v>238</v>
      </c>
      <c r="E211" s="122">
        <v>493</v>
      </c>
      <c r="F211" s="122">
        <v>39205.403999999995</v>
      </c>
      <c r="G211" s="122">
        <v>208448.245</v>
      </c>
      <c r="H211" s="122">
        <v>107968.99000000002</v>
      </c>
      <c r="I211" s="122">
        <f t="shared" si="18"/>
        <v>316417.23499999999</v>
      </c>
      <c r="J211" s="122">
        <f t="shared" si="19"/>
        <v>-277211.83100000001</v>
      </c>
      <c r="K211" s="122">
        <f t="shared" si="21"/>
        <v>79524.146044624737</v>
      </c>
      <c r="L211" s="122">
        <f t="shared" si="21"/>
        <v>422815.91277890466</v>
      </c>
      <c r="M211" s="122">
        <f t="shared" si="21"/>
        <v>219004.03651115621</v>
      </c>
      <c r="N211" s="122">
        <f t="shared" si="21"/>
        <v>641819.94929006079</v>
      </c>
      <c r="O211" s="122">
        <f t="shared" si="21"/>
        <v>-562295.80324543605</v>
      </c>
    </row>
    <row r="212" spans="1:15">
      <c r="A212" s="120" t="s">
        <v>396</v>
      </c>
      <c r="B212" s="120">
        <v>6601</v>
      </c>
      <c r="C212" s="120" t="s">
        <v>366</v>
      </c>
      <c r="D212" s="120" t="s">
        <v>210</v>
      </c>
      <c r="E212" s="121">
        <v>491</v>
      </c>
      <c r="F212" s="121">
        <v>10518.344999999999</v>
      </c>
      <c r="G212" s="121">
        <v>163640.07699999999</v>
      </c>
      <c r="H212" s="121">
        <v>90653.805999999997</v>
      </c>
      <c r="I212" s="121">
        <f t="shared" si="18"/>
        <v>254293.88299999997</v>
      </c>
      <c r="J212" s="121">
        <f t="shared" si="19"/>
        <v>-243775.53799999997</v>
      </c>
      <c r="K212" s="121">
        <f t="shared" si="21"/>
        <v>21422.291242362524</v>
      </c>
      <c r="L212" s="121">
        <f t="shared" si="21"/>
        <v>333279.17922606925</v>
      </c>
      <c r="M212" s="121">
        <f t="shared" si="21"/>
        <v>184630.96945010181</v>
      </c>
      <c r="N212" s="121">
        <f t="shared" si="21"/>
        <v>517910.14867617103</v>
      </c>
      <c r="O212" s="121">
        <f t="shared" si="21"/>
        <v>-496487.85743380844</v>
      </c>
    </row>
    <row r="213" spans="1:15">
      <c r="A213" s="29" t="s">
        <v>396</v>
      </c>
      <c r="B213" s="29">
        <v>7617</v>
      </c>
      <c r="C213" s="29" t="s">
        <v>367</v>
      </c>
      <c r="D213" s="29" t="s">
        <v>225</v>
      </c>
      <c r="E213" s="122">
        <v>472</v>
      </c>
      <c r="F213" s="122">
        <v>17986.063999999998</v>
      </c>
      <c r="G213" s="122">
        <v>213108.56300000002</v>
      </c>
      <c r="H213" s="122">
        <v>69776.735000000001</v>
      </c>
      <c r="I213" s="122">
        <f t="shared" si="18"/>
        <v>282885.29800000001</v>
      </c>
      <c r="J213" s="122">
        <f t="shared" si="19"/>
        <v>-264899.234</v>
      </c>
      <c r="K213" s="122">
        <f t="shared" si="21"/>
        <v>38106.067796610172</v>
      </c>
      <c r="L213" s="122">
        <f t="shared" si="21"/>
        <v>451501.19279661024</v>
      </c>
      <c r="M213" s="122">
        <f t="shared" si="21"/>
        <v>147832.06567796611</v>
      </c>
      <c r="N213" s="122">
        <f t="shared" si="21"/>
        <v>599333.25847457629</v>
      </c>
      <c r="O213" s="122">
        <f t="shared" si="21"/>
        <v>-561227.19067796611</v>
      </c>
    </row>
    <row r="214" spans="1:15">
      <c r="A214" s="120" t="s">
        <v>396</v>
      </c>
      <c r="B214" s="120">
        <v>5609</v>
      </c>
      <c r="C214" s="120" t="s">
        <v>368</v>
      </c>
      <c r="D214" s="120" t="s">
        <v>200</v>
      </c>
      <c r="E214" s="121">
        <v>452</v>
      </c>
      <c r="F214" s="121">
        <v>38589.052000000003</v>
      </c>
      <c r="G214" s="121">
        <v>153465.78599999999</v>
      </c>
      <c r="H214" s="121">
        <v>118536.64500000002</v>
      </c>
      <c r="I214" s="121">
        <f t="shared" si="18"/>
        <v>272002.43099999998</v>
      </c>
      <c r="J214" s="121">
        <f t="shared" si="19"/>
        <v>-233413.37899999999</v>
      </c>
      <c r="K214" s="121">
        <f t="shared" si="21"/>
        <v>85374.008849557533</v>
      </c>
      <c r="L214" s="121">
        <f t="shared" si="21"/>
        <v>339526.07522123889</v>
      </c>
      <c r="M214" s="121">
        <f t="shared" si="21"/>
        <v>262249.21460176993</v>
      </c>
      <c r="N214" s="121">
        <f t="shared" si="21"/>
        <v>601775.28982300882</v>
      </c>
      <c r="O214" s="121">
        <f t="shared" si="21"/>
        <v>-516401.28097345133</v>
      </c>
    </row>
    <row r="215" spans="1:15">
      <c r="A215" s="29" t="s">
        <v>396</v>
      </c>
      <c r="B215" s="29">
        <v>4911</v>
      </c>
      <c r="C215" s="29" t="s">
        <v>369</v>
      </c>
      <c r="D215" s="29" t="s">
        <v>196</v>
      </c>
      <c r="E215" s="122">
        <v>449</v>
      </c>
      <c r="F215" s="122">
        <v>21041.190999999999</v>
      </c>
      <c r="G215" s="122">
        <v>207634.223</v>
      </c>
      <c r="H215" s="122">
        <v>73040.428000000014</v>
      </c>
      <c r="I215" s="122">
        <f t="shared" si="18"/>
        <v>280674.65100000001</v>
      </c>
      <c r="J215" s="122">
        <f t="shared" si="19"/>
        <v>-259633.46000000002</v>
      </c>
      <c r="K215" s="122">
        <f t="shared" si="21"/>
        <v>46862.340757238308</v>
      </c>
      <c r="L215" s="122">
        <f t="shared" si="21"/>
        <v>462437.02227171493</v>
      </c>
      <c r="M215" s="122">
        <f t="shared" si="21"/>
        <v>162673.55902004457</v>
      </c>
      <c r="N215" s="122">
        <f t="shared" si="21"/>
        <v>625110.58129175939</v>
      </c>
      <c r="O215" s="122">
        <f t="shared" si="21"/>
        <v>-578248.24053452117</v>
      </c>
    </row>
    <row r="216" spans="1:15">
      <c r="A216" s="120" t="s">
        <v>396</v>
      </c>
      <c r="B216" s="120">
        <v>5612</v>
      </c>
      <c r="C216" s="120" t="s">
        <v>370</v>
      </c>
      <c r="D216" s="120" t="s">
        <v>202</v>
      </c>
      <c r="E216" s="121">
        <v>371</v>
      </c>
      <c r="F216" s="121">
        <v>12360.234</v>
      </c>
      <c r="G216" s="121">
        <v>137987.391</v>
      </c>
      <c r="H216" s="121">
        <v>91440.422000000006</v>
      </c>
      <c r="I216" s="121">
        <f t="shared" si="18"/>
        <v>229427.81300000002</v>
      </c>
      <c r="J216" s="121">
        <f t="shared" si="19"/>
        <v>-217067.57900000003</v>
      </c>
      <c r="K216" s="121">
        <f t="shared" si="21"/>
        <v>33315.994609164423</v>
      </c>
      <c r="L216" s="121">
        <f t="shared" si="21"/>
        <v>371933.66846361186</v>
      </c>
      <c r="M216" s="121">
        <f t="shared" si="21"/>
        <v>246470.14016172508</v>
      </c>
      <c r="N216" s="121">
        <f t="shared" si="21"/>
        <v>618403.80862533697</v>
      </c>
      <c r="O216" s="121">
        <f t="shared" si="21"/>
        <v>-585087.81401617266</v>
      </c>
    </row>
    <row r="217" spans="1:15">
      <c r="A217" s="29" t="s">
        <v>396</v>
      </c>
      <c r="B217" s="29">
        <v>6602</v>
      </c>
      <c r="C217" s="29" t="s">
        <v>371</v>
      </c>
      <c r="D217" s="29" t="s">
        <v>213</v>
      </c>
      <c r="E217" s="122">
        <v>371</v>
      </c>
      <c r="F217" s="122">
        <v>10806.492</v>
      </c>
      <c r="G217" s="122">
        <v>147609.44600000003</v>
      </c>
      <c r="H217" s="122">
        <v>73308.800999999992</v>
      </c>
      <c r="I217" s="122">
        <f t="shared" si="18"/>
        <v>220918.24700000003</v>
      </c>
      <c r="J217" s="122">
        <f t="shared" si="19"/>
        <v>-210111.75500000003</v>
      </c>
      <c r="K217" s="122">
        <f t="shared" si="21"/>
        <v>29128.010781671161</v>
      </c>
      <c r="L217" s="122">
        <f t="shared" si="21"/>
        <v>397869.12668463617</v>
      </c>
      <c r="M217" s="122">
        <f t="shared" si="21"/>
        <v>197597.84636118595</v>
      </c>
      <c r="N217" s="122">
        <f t="shared" si="21"/>
        <v>595466.97304582223</v>
      </c>
      <c r="O217" s="122">
        <f t="shared" si="21"/>
        <v>-566338.96226415108</v>
      </c>
    </row>
    <row r="218" spans="1:15">
      <c r="A218" s="120" t="s">
        <v>396</v>
      </c>
      <c r="B218" s="120">
        <v>4502</v>
      </c>
      <c r="C218" s="120" t="s">
        <v>372</v>
      </c>
      <c r="D218" s="120" t="s">
        <v>190</v>
      </c>
      <c r="E218" s="121">
        <v>258</v>
      </c>
      <c r="F218" s="121">
        <v>49073.477999999996</v>
      </c>
      <c r="G218" s="121">
        <v>168426.26500000001</v>
      </c>
      <c r="H218" s="121">
        <v>101388.04</v>
      </c>
      <c r="I218" s="121">
        <f t="shared" si="18"/>
        <v>269814.30499999999</v>
      </c>
      <c r="J218" s="121">
        <f t="shared" si="19"/>
        <v>-220740.82699999999</v>
      </c>
      <c r="K218" s="121">
        <f t="shared" si="21"/>
        <v>190207.27906976742</v>
      </c>
      <c r="L218" s="121">
        <f t="shared" si="21"/>
        <v>652814.98062015511</v>
      </c>
      <c r="M218" s="121">
        <f t="shared" si="21"/>
        <v>392976.89922480617</v>
      </c>
      <c r="N218" s="121">
        <f t="shared" si="21"/>
        <v>1045791.8798449611</v>
      </c>
      <c r="O218" s="121">
        <f t="shared" si="21"/>
        <v>-855584.60077519377</v>
      </c>
    </row>
    <row r="219" spans="1:15">
      <c r="A219" s="29" t="s">
        <v>396</v>
      </c>
      <c r="B219" s="29">
        <v>4604</v>
      </c>
      <c r="C219" s="29" t="s">
        <v>373</v>
      </c>
      <c r="D219" s="29" t="s">
        <v>191</v>
      </c>
      <c r="E219" s="122">
        <v>258</v>
      </c>
      <c r="F219" s="122">
        <v>2047.5889999999999</v>
      </c>
      <c r="G219" s="122">
        <v>28494.767999999996</v>
      </c>
      <c r="H219" s="122">
        <v>116604.504</v>
      </c>
      <c r="I219" s="122">
        <f t="shared" si="18"/>
        <v>145099.272</v>
      </c>
      <c r="J219" s="122">
        <f t="shared" si="19"/>
        <v>-143051.68299999999</v>
      </c>
      <c r="K219" s="122">
        <f t="shared" si="21"/>
        <v>7936.3914728682166</v>
      </c>
      <c r="L219" s="122">
        <f t="shared" si="21"/>
        <v>110444.83720930231</v>
      </c>
      <c r="M219" s="122">
        <f t="shared" si="21"/>
        <v>451955.4418604651</v>
      </c>
      <c r="N219" s="122">
        <f t="shared" si="21"/>
        <v>562400.27906976745</v>
      </c>
      <c r="O219" s="122">
        <f t="shared" si="21"/>
        <v>-554463.88759689918</v>
      </c>
    </row>
    <row r="220" spans="1:15">
      <c r="A220" s="120" t="s">
        <v>396</v>
      </c>
      <c r="B220" s="120">
        <v>8610</v>
      </c>
      <c r="C220" s="120" t="s">
        <v>374</v>
      </c>
      <c r="D220" s="120" t="s">
        <v>232</v>
      </c>
      <c r="E220" s="121">
        <v>248</v>
      </c>
      <c r="F220" s="121">
        <v>15118.861999999999</v>
      </c>
      <c r="G220" s="121">
        <v>95341.375999999989</v>
      </c>
      <c r="H220" s="121">
        <v>58927.521000000001</v>
      </c>
      <c r="I220" s="121">
        <f t="shared" si="18"/>
        <v>154268.897</v>
      </c>
      <c r="J220" s="121">
        <f t="shared" si="19"/>
        <v>-139150.035</v>
      </c>
      <c r="K220" s="121">
        <f t="shared" si="21"/>
        <v>60963.153225806454</v>
      </c>
      <c r="L220" s="121">
        <f t="shared" si="21"/>
        <v>384441.03225806449</v>
      </c>
      <c r="M220" s="121">
        <f t="shared" si="21"/>
        <v>237610.97177419355</v>
      </c>
      <c r="N220" s="121">
        <f t="shared" si="21"/>
        <v>622052.00403225806</v>
      </c>
      <c r="O220" s="121">
        <f t="shared" si="21"/>
        <v>-561088.85080645164</v>
      </c>
    </row>
    <row r="221" spans="1:15">
      <c r="A221" s="29" t="s">
        <v>396</v>
      </c>
      <c r="B221" s="29">
        <v>1606</v>
      </c>
      <c r="C221" s="29" t="s">
        <v>375</v>
      </c>
      <c r="D221" s="29" t="s">
        <v>172</v>
      </c>
      <c r="E221" s="122">
        <v>238</v>
      </c>
      <c r="F221" s="122">
        <v>0</v>
      </c>
      <c r="G221" s="122"/>
      <c r="H221" s="122">
        <v>72271.364000000001</v>
      </c>
      <c r="I221" s="122">
        <f t="shared" si="18"/>
        <v>72271.364000000001</v>
      </c>
      <c r="J221" s="122">
        <f t="shared" si="19"/>
        <v>-72271.364000000001</v>
      </c>
      <c r="K221" s="122">
        <f t="shared" si="21"/>
        <v>0</v>
      </c>
      <c r="L221" s="122">
        <f t="shared" si="21"/>
        <v>0</v>
      </c>
      <c r="M221" s="122">
        <f t="shared" si="21"/>
        <v>303661.19327731093</v>
      </c>
      <c r="N221" s="122">
        <f t="shared" si="21"/>
        <v>303661.19327731093</v>
      </c>
      <c r="O221" s="122">
        <f t="shared" si="21"/>
        <v>-303661.19327731093</v>
      </c>
    </row>
    <row r="222" spans="1:15">
      <c r="A222" s="120" t="s">
        <v>396</v>
      </c>
      <c r="B222" s="120">
        <v>4803</v>
      </c>
      <c r="C222" s="120" t="s">
        <v>376</v>
      </c>
      <c r="D222" s="120" t="s">
        <v>193</v>
      </c>
      <c r="E222" s="121">
        <v>204</v>
      </c>
      <c r="F222" s="121">
        <v>7973.6889999999994</v>
      </c>
      <c r="G222" s="121">
        <v>78352.772000000012</v>
      </c>
      <c r="H222" s="121">
        <v>35106.11</v>
      </c>
      <c r="I222" s="121">
        <f t="shared" si="18"/>
        <v>113458.88200000001</v>
      </c>
      <c r="J222" s="121">
        <f t="shared" si="19"/>
        <v>-105485.19300000001</v>
      </c>
      <c r="K222" s="121">
        <f t="shared" si="21"/>
        <v>39086.71078431372</v>
      </c>
      <c r="L222" s="121">
        <f t="shared" si="21"/>
        <v>384082.21568627458</v>
      </c>
      <c r="M222" s="121">
        <f t="shared" si="21"/>
        <v>172088.77450980392</v>
      </c>
      <c r="N222" s="121">
        <f t="shared" si="21"/>
        <v>556170.99019607855</v>
      </c>
      <c r="O222" s="121">
        <f t="shared" si="21"/>
        <v>-517084.27941176476</v>
      </c>
    </row>
    <row r="223" spans="1:15">
      <c r="A223" s="29" t="s">
        <v>396</v>
      </c>
      <c r="B223" s="29">
        <v>5706</v>
      </c>
      <c r="C223" s="29" t="s">
        <v>377</v>
      </c>
      <c r="D223" s="29" t="s">
        <v>203</v>
      </c>
      <c r="E223" s="122">
        <v>202</v>
      </c>
      <c r="F223" s="122">
        <v>0</v>
      </c>
      <c r="G223" s="122"/>
      <c r="H223" s="122">
        <v>110053</v>
      </c>
      <c r="I223" s="122">
        <f t="shared" si="18"/>
        <v>110053</v>
      </c>
      <c r="J223" s="122">
        <f t="shared" si="19"/>
        <v>-110053</v>
      </c>
      <c r="K223" s="122">
        <f t="shared" si="21"/>
        <v>0</v>
      </c>
      <c r="L223" s="122">
        <f t="shared" si="21"/>
        <v>0</v>
      </c>
      <c r="M223" s="122">
        <f t="shared" si="21"/>
        <v>544816.8316831683</v>
      </c>
      <c r="N223" s="122">
        <f t="shared" si="21"/>
        <v>544816.8316831683</v>
      </c>
      <c r="O223" s="122">
        <f t="shared" si="21"/>
        <v>-544816.8316831683</v>
      </c>
    </row>
    <row r="224" spans="1:15">
      <c r="A224" s="120" t="s">
        <v>396</v>
      </c>
      <c r="B224" s="120">
        <v>3713</v>
      </c>
      <c r="C224" s="120" t="s">
        <v>378</v>
      </c>
      <c r="D224" s="120" t="s">
        <v>185</v>
      </c>
      <c r="E224" s="121">
        <v>117</v>
      </c>
      <c r="F224" s="121">
        <v>23110</v>
      </c>
      <c r="G224" s="121">
        <v>66372</v>
      </c>
      <c r="H224" s="121">
        <v>28565</v>
      </c>
      <c r="I224" s="121">
        <f t="shared" si="18"/>
        <v>94937</v>
      </c>
      <c r="J224" s="121">
        <f t="shared" si="19"/>
        <v>-71827</v>
      </c>
      <c r="K224" s="121">
        <f t="shared" si="21"/>
        <v>197521.36752136753</v>
      </c>
      <c r="L224" s="121">
        <f t="shared" si="21"/>
        <v>567282.05128205125</v>
      </c>
      <c r="M224" s="121">
        <f t="shared" si="21"/>
        <v>244145.29914529913</v>
      </c>
      <c r="N224" s="121">
        <f t="shared" si="21"/>
        <v>811427.3504273505</v>
      </c>
      <c r="O224" s="121">
        <f t="shared" si="21"/>
        <v>-613905.98290598288</v>
      </c>
    </row>
    <row r="225" spans="1:15">
      <c r="A225" s="29" t="s">
        <v>396</v>
      </c>
      <c r="B225" s="29">
        <v>7509</v>
      </c>
      <c r="C225" s="29" t="s">
        <v>379</v>
      </c>
      <c r="D225" s="29" t="s">
        <v>223</v>
      </c>
      <c r="E225" s="122">
        <v>109</v>
      </c>
      <c r="F225" s="122">
        <v>8467</v>
      </c>
      <c r="G225" s="122">
        <v>32692</v>
      </c>
      <c r="H225" s="122">
        <v>10397</v>
      </c>
      <c r="I225" s="122">
        <f t="shared" si="18"/>
        <v>43089</v>
      </c>
      <c r="J225" s="122">
        <f t="shared" si="19"/>
        <v>-34622</v>
      </c>
      <c r="K225" s="122">
        <f t="shared" si="21"/>
        <v>77678.899082568809</v>
      </c>
      <c r="L225" s="122">
        <f t="shared" si="21"/>
        <v>299926.60550458712</v>
      </c>
      <c r="M225" s="122">
        <f t="shared" si="21"/>
        <v>95385.321100917441</v>
      </c>
      <c r="N225" s="122">
        <f t="shared" si="21"/>
        <v>395311.92660550459</v>
      </c>
      <c r="O225" s="122">
        <f t="shared" si="21"/>
        <v>-317633.02752293576</v>
      </c>
    </row>
    <row r="226" spans="1:15">
      <c r="A226" s="120" t="s">
        <v>396</v>
      </c>
      <c r="B226" s="120">
        <v>4902</v>
      </c>
      <c r="C226" s="120" t="s">
        <v>380</v>
      </c>
      <c r="D226" s="120" t="s">
        <v>195</v>
      </c>
      <c r="E226" s="121">
        <v>103</v>
      </c>
      <c r="F226" s="121">
        <v>5719</v>
      </c>
      <c r="G226" s="121">
        <v>44035</v>
      </c>
      <c r="H226" s="121">
        <v>14931</v>
      </c>
      <c r="I226" s="121">
        <f t="shared" ref="I226:I230" si="22">H226+G226</f>
        <v>58966</v>
      </c>
      <c r="J226" s="121">
        <f t="shared" ref="J226:J230" si="23">F226-I226</f>
        <v>-53247</v>
      </c>
      <c r="K226" s="121">
        <f t="shared" si="21"/>
        <v>55524.271844660194</v>
      </c>
      <c r="L226" s="121">
        <f t="shared" si="21"/>
        <v>427524.27184466016</v>
      </c>
      <c r="M226" s="121">
        <f t="shared" si="21"/>
        <v>144961.16504854368</v>
      </c>
      <c r="N226" s="121">
        <f t="shared" si="21"/>
        <v>572485.43689320388</v>
      </c>
      <c r="O226" s="121">
        <f t="shared" si="21"/>
        <v>-516961.16504854365</v>
      </c>
    </row>
    <row r="227" spans="1:15">
      <c r="A227" s="29" t="s">
        <v>396</v>
      </c>
      <c r="B227" s="29">
        <v>6706</v>
      </c>
      <c r="C227" s="29" t="s">
        <v>381</v>
      </c>
      <c r="D227" s="29" t="s">
        <v>217</v>
      </c>
      <c r="E227" s="122">
        <v>91</v>
      </c>
      <c r="F227" s="122">
        <v>600</v>
      </c>
      <c r="G227" s="122">
        <v>648</v>
      </c>
      <c r="H227" s="122">
        <v>62193</v>
      </c>
      <c r="I227" s="122">
        <f t="shared" si="22"/>
        <v>62841</v>
      </c>
      <c r="J227" s="122">
        <f t="shared" si="23"/>
        <v>-62241</v>
      </c>
      <c r="K227" s="122">
        <f t="shared" si="21"/>
        <v>6593.4065934065929</v>
      </c>
      <c r="L227" s="122">
        <f t="shared" si="21"/>
        <v>7120.8791208791208</v>
      </c>
      <c r="M227" s="122">
        <f t="shared" si="21"/>
        <v>683439.56043956045</v>
      </c>
      <c r="N227" s="122">
        <f t="shared" si="21"/>
        <v>690560.43956043955</v>
      </c>
      <c r="O227" s="122">
        <f t="shared" si="21"/>
        <v>-683967.03296703298</v>
      </c>
    </row>
    <row r="228" spans="1:15">
      <c r="A228" s="120" t="s">
        <v>396</v>
      </c>
      <c r="B228" s="120">
        <v>5611</v>
      </c>
      <c r="C228" s="120" t="s">
        <v>382</v>
      </c>
      <c r="D228" s="120" t="s">
        <v>201</v>
      </c>
      <c r="E228" s="121">
        <v>90</v>
      </c>
      <c r="F228" s="121">
        <v>0</v>
      </c>
      <c r="G228" s="121"/>
      <c r="H228" s="121">
        <v>41554</v>
      </c>
      <c r="I228" s="121">
        <f t="shared" si="22"/>
        <v>41554</v>
      </c>
      <c r="J228" s="121">
        <f t="shared" si="23"/>
        <v>-41554</v>
      </c>
      <c r="K228" s="121">
        <f t="shared" si="21"/>
        <v>0</v>
      </c>
      <c r="L228" s="121">
        <f t="shared" si="21"/>
        <v>0</v>
      </c>
      <c r="M228" s="121">
        <f t="shared" si="21"/>
        <v>461711.11111111112</v>
      </c>
      <c r="N228" s="121">
        <f t="shared" si="21"/>
        <v>461711.11111111112</v>
      </c>
      <c r="O228" s="121">
        <f t="shared" si="21"/>
        <v>-461711.11111111112</v>
      </c>
    </row>
    <row r="229" spans="1:15">
      <c r="A229" s="29" t="s">
        <v>396</v>
      </c>
      <c r="B229" s="29">
        <v>7505</v>
      </c>
      <c r="C229" s="29" t="s">
        <v>383</v>
      </c>
      <c r="D229" s="29" t="s">
        <v>222</v>
      </c>
      <c r="E229" s="122">
        <v>74</v>
      </c>
      <c r="F229" s="122">
        <v>0</v>
      </c>
      <c r="G229" s="122"/>
      <c r="H229" s="122">
        <v>21099</v>
      </c>
      <c r="I229" s="122">
        <f t="shared" si="22"/>
        <v>21099</v>
      </c>
      <c r="J229" s="122">
        <f t="shared" si="23"/>
        <v>-21099</v>
      </c>
      <c r="K229" s="122">
        <f t="shared" si="21"/>
        <v>0</v>
      </c>
      <c r="L229" s="122">
        <f t="shared" si="21"/>
        <v>0</v>
      </c>
      <c r="M229" s="122">
        <f t="shared" si="21"/>
        <v>285121.6216216216</v>
      </c>
      <c r="N229" s="122">
        <f t="shared" si="21"/>
        <v>285121.6216216216</v>
      </c>
      <c r="O229" s="122">
        <f t="shared" si="21"/>
        <v>-285121.6216216216</v>
      </c>
    </row>
    <row r="230" spans="1:15">
      <c r="A230" s="120" t="s">
        <v>396</v>
      </c>
      <c r="B230" s="120">
        <v>3710</v>
      </c>
      <c r="C230" s="120" t="s">
        <v>384</v>
      </c>
      <c r="D230" s="120" t="s">
        <v>183</v>
      </c>
      <c r="E230" s="121">
        <v>62</v>
      </c>
      <c r="F230" s="121">
        <v>0</v>
      </c>
      <c r="G230" s="121"/>
      <c r="H230" s="121">
        <v>25333</v>
      </c>
      <c r="I230" s="121">
        <f t="shared" si="22"/>
        <v>25333</v>
      </c>
      <c r="J230" s="121">
        <f t="shared" si="23"/>
        <v>-25333</v>
      </c>
      <c r="K230" s="121">
        <f t="shared" si="21"/>
        <v>0</v>
      </c>
      <c r="L230" s="121">
        <f t="shared" si="21"/>
        <v>0</v>
      </c>
      <c r="M230" s="121">
        <f t="shared" si="21"/>
        <v>408596.77419354842</v>
      </c>
      <c r="N230" s="121">
        <f t="shared" si="21"/>
        <v>408596.77419354842</v>
      </c>
      <c r="O230" s="121">
        <f t="shared" si="21"/>
        <v>-408596.77419354842</v>
      </c>
    </row>
    <row r="231" spans="1:15">
      <c r="A231" s="29" t="s">
        <v>396</v>
      </c>
      <c r="B231" s="29">
        <v>3506</v>
      </c>
      <c r="C231" s="29" t="s">
        <v>385</v>
      </c>
      <c r="D231" s="29" t="s">
        <v>179</v>
      </c>
      <c r="E231" s="122">
        <v>58</v>
      </c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</row>
    <row r="232" spans="1:15">
      <c r="A232" s="120" t="s">
        <v>396</v>
      </c>
      <c r="B232" s="120">
        <v>6611</v>
      </c>
      <c r="C232" s="120" t="s">
        <v>386</v>
      </c>
      <c r="D232" s="120" t="s">
        <v>215</v>
      </c>
      <c r="E232" s="121">
        <v>55</v>
      </c>
      <c r="F232" s="121">
        <v>0</v>
      </c>
      <c r="G232" s="121"/>
      <c r="H232" s="121">
        <v>5478</v>
      </c>
      <c r="I232" s="121">
        <f>H232+G232</f>
        <v>5478</v>
      </c>
      <c r="J232" s="121">
        <f>F232-I232</f>
        <v>-5478</v>
      </c>
      <c r="K232" s="121">
        <f t="shared" ref="K232:O233" si="24">(F232/$E232)*1000</f>
        <v>0</v>
      </c>
      <c r="L232" s="121">
        <f t="shared" si="24"/>
        <v>0</v>
      </c>
      <c r="M232" s="121">
        <f t="shared" si="24"/>
        <v>99600</v>
      </c>
      <c r="N232" s="121">
        <f t="shared" si="24"/>
        <v>99600</v>
      </c>
      <c r="O232" s="121">
        <f t="shared" si="24"/>
        <v>-99600</v>
      </c>
    </row>
    <row r="233" spans="1:15">
      <c r="A233" s="29" t="s">
        <v>396</v>
      </c>
      <c r="B233" s="29">
        <v>4901</v>
      </c>
      <c r="C233" s="29" t="s">
        <v>387</v>
      </c>
      <c r="D233" s="29" t="s">
        <v>194</v>
      </c>
      <c r="E233" s="122">
        <v>40</v>
      </c>
      <c r="F233" s="122">
        <v>198</v>
      </c>
      <c r="G233" s="122">
        <v>2140</v>
      </c>
      <c r="H233" s="122">
        <v>4317</v>
      </c>
      <c r="I233" s="122">
        <f>H233+G233</f>
        <v>6457</v>
      </c>
      <c r="J233" s="122">
        <f>F233-I233</f>
        <v>-6259</v>
      </c>
      <c r="K233" s="122">
        <f t="shared" si="24"/>
        <v>4950</v>
      </c>
      <c r="L233" s="122">
        <f t="shared" si="24"/>
        <v>53500</v>
      </c>
      <c r="M233" s="122">
        <f t="shared" si="24"/>
        <v>107925</v>
      </c>
      <c r="N233" s="122">
        <f t="shared" si="24"/>
        <v>161425</v>
      </c>
      <c r="O233" s="122">
        <f t="shared" si="24"/>
        <v>-156475</v>
      </c>
    </row>
    <row r="234" spans="1:15">
      <c r="A234" s="29"/>
      <c r="B234" s="29"/>
      <c r="C234" s="29"/>
      <c r="D234" s="29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</row>
    <row r="235" spans="1:15">
      <c r="A235" s="29"/>
      <c r="B235" s="29"/>
      <c r="C235" s="29"/>
      <c r="D235" s="29"/>
      <c r="E235" s="123">
        <f>SUM(E162:E233)</f>
        <v>356991</v>
      </c>
      <c r="F235" s="123">
        <f t="shared" ref="F235:I235" si="25">SUM(F162:F233)</f>
        <v>14101812.35799999</v>
      </c>
      <c r="G235" s="123">
        <f t="shared" si="25"/>
        <v>101320751.35500002</v>
      </c>
      <c r="H235" s="123">
        <f t="shared" si="25"/>
        <v>56247048.409999996</v>
      </c>
      <c r="I235" s="123">
        <f t="shared" si="25"/>
        <v>157567799.76499996</v>
      </c>
      <c r="J235" s="123">
        <f>SUM(J162:J233)</f>
        <v>-143465987.40699992</v>
      </c>
      <c r="K235" s="123">
        <f t="shared" ref="K235:O235" si="26">(F235/$E235)*1000</f>
        <v>39501.870797863223</v>
      </c>
      <c r="L235" s="123">
        <f t="shared" si="26"/>
        <v>283818.78354076156</v>
      </c>
      <c r="M235" s="123">
        <f t="shared" si="26"/>
        <v>157558.72951979178</v>
      </c>
      <c r="N235" s="123">
        <f t="shared" si="26"/>
        <v>441377.51306055323</v>
      </c>
      <c r="O235" s="123">
        <f t="shared" si="26"/>
        <v>-401875.64226268983</v>
      </c>
    </row>
    <row r="236" spans="1:15">
      <c r="A236" s="29"/>
      <c r="B236" s="29"/>
      <c r="C236" s="29"/>
      <c r="D236" s="29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</row>
    <row r="237" spans="1:15">
      <c r="A237" s="29"/>
      <c r="B237" s="29"/>
      <c r="C237" s="29"/>
      <c r="D237" s="129" t="s">
        <v>86</v>
      </c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</row>
    <row r="238" spans="1:15">
      <c r="A238" s="29"/>
      <c r="B238" s="29"/>
      <c r="C238" s="29"/>
      <c r="D238" s="128" t="s">
        <v>301</v>
      </c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</row>
    <row r="239" spans="1:15">
      <c r="A239" s="120" t="s">
        <v>397</v>
      </c>
      <c r="B239" s="120">
        <v>0</v>
      </c>
      <c r="C239" s="120" t="s">
        <v>315</v>
      </c>
      <c r="D239" s="120" t="s">
        <v>19</v>
      </c>
      <c r="E239" s="121">
        <v>128793</v>
      </c>
      <c r="F239" s="121">
        <v>473549.69000000006</v>
      </c>
      <c r="G239" s="121">
        <v>1422046.348</v>
      </c>
      <c r="H239" s="121">
        <v>3795589.0070000007</v>
      </c>
      <c r="I239" s="121">
        <f t="shared" ref="I239:I302" si="27">H239+G239</f>
        <v>5217635.3550000004</v>
      </c>
      <c r="J239" s="121">
        <f t="shared" ref="J239:J302" si="28">F239-I239</f>
        <v>-4744085.665</v>
      </c>
      <c r="K239" s="121">
        <f t="shared" ref="K239:O270" si="29">(F239/$E239)*1000</f>
        <v>3676.8278555511561</v>
      </c>
      <c r="L239" s="121">
        <f t="shared" si="29"/>
        <v>11041.332587951209</v>
      </c>
      <c r="M239" s="121">
        <f t="shared" si="29"/>
        <v>29470.460405456823</v>
      </c>
      <c r="N239" s="121">
        <f t="shared" si="29"/>
        <v>40511.792993408031</v>
      </c>
      <c r="O239" s="121">
        <f t="shared" si="29"/>
        <v>-36834.965137856867</v>
      </c>
    </row>
    <row r="240" spans="1:15">
      <c r="A240" s="29" t="s">
        <v>397</v>
      </c>
      <c r="B240" s="29">
        <v>1000</v>
      </c>
      <c r="C240" s="29" t="s">
        <v>316</v>
      </c>
      <c r="D240" s="29" t="s">
        <v>167</v>
      </c>
      <c r="E240" s="122">
        <v>36975</v>
      </c>
      <c r="F240" s="122">
        <v>158598.79199999999</v>
      </c>
      <c r="G240" s="122">
        <v>309972.66399999999</v>
      </c>
      <c r="H240" s="122">
        <v>447446.52600000001</v>
      </c>
      <c r="I240" s="122">
        <f t="shared" si="27"/>
        <v>757419.19</v>
      </c>
      <c r="J240" s="122">
        <f t="shared" si="28"/>
        <v>-598820.39799999993</v>
      </c>
      <c r="K240" s="122">
        <f t="shared" si="29"/>
        <v>4289.3520486815414</v>
      </c>
      <c r="L240" s="122">
        <f t="shared" si="29"/>
        <v>8383.3039621365788</v>
      </c>
      <c r="M240" s="122">
        <f t="shared" si="29"/>
        <v>12101.325922920892</v>
      </c>
      <c r="N240" s="122">
        <f t="shared" si="29"/>
        <v>20484.629885057468</v>
      </c>
      <c r="O240" s="122">
        <f t="shared" si="29"/>
        <v>-16195.27783637593</v>
      </c>
    </row>
    <row r="241" spans="1:15">
      <c r="A241" s="120" t="s">
        <v>397</v>
      </c>
      <c r="B241" s="120">
        <v>1400</v>
      </c>
      <c r="C241" s="120" t="s">
        <v>317</v>
      </c>
      <c r="D241" s="120" t="s">
        <v>170</v>
      </c>
      <c r="E241" s="121">
        <v>29799</v>
      </c>
      <c r="F241" s="121">
        <v>28840.502</v>
      </c>
      <c r="G241" s="121">
        <v>204880.18499999997</v>
      </c>
      <c r="H241" s="121">
        <v>252812.29800000001</v>
      </c>
      <c r="I241" s="121">
        <f t="shared" si="27"/>
        <v>457692.48300000001</v>
      </c>
      <c r="J241" s="121">
        <f t="shared" si="28"/>
        <v>-428851.98100000003</v>
      </c>
      <c r="K241" s="121">
        <f t="shared" si="29"/>
        <v>967.8345582066512</v>
      </c>
      <c r="L241" s="121">
        <f t="shared" si="29"/>
        <v>6875.4047115675012</v>
      </c>
      <c r="M241" s="121">
        <f t="shared" si="29"/>
        <v>8483.918856337461</v>
      </c>
      <c r="N241" s="121">
        <f t="shared" si="29"/>
        <v>15359.323567904963</v>
      </c>
      <c r="O241" s="121">
        <f t="shared" si="29"/>
        <v>-14391.489009698313</v>
      </c>
    </row>
    <row r="242" spans="1:15">
      <c r="A242" s="29" t="s">
        <v>397</v>
      </c>
      <c r="B242" s="29">
        <v>6000</v>
      </c>
      <c r="C242" s="29" t="s">
        <v>318</v>
      </c>
      <c r="D242" s="29" t="s">
        <v>204</v>
      </c>
      <c r="E242" s="122">
        <v>18925</v>
      </c>
      <c r="F242" s="122">
        <v>252839.20600000001</v>
      </c>
      <c r="G242" s="122">
        <v>231380.96799999999</v>
      </c>
      <c r="H242" s="122">
        <v>833596.04500000004</v>
      </c>
      <c r="I242" s="122">
        <f t="shared" si="27"/>
        <v>1064977.013</v>
      </c>
      <c r="J242" s="122">
        <f t="shared" si="28"/>
        <v>-812137.80700000003</v>
      </c>
      <c r="K242" s="122">
        <f t="shared" si="29"/>
        <v>13360.063725231177</v>
      </c>
      <c r="L242" s="122">
        <f t="shared" si="29"/>
        <v>12226.207027741082</v>
      </c>
      <c r="M242" s="122">
        <f t="shared" si="29"/>
        <v>44047.347159841476</v>
      </c>
      <c r="N242" s="122">
        <f t="shared" si="29"/>
        <v>56273.554187582558</v>
      </c>
      <c r="O242" s="122">
        <f t="shared" si="29"/>
        <v>-42913.490462351394</v>
      </c>
    </row>
    <row r="243" spans="1:15">
      <c r="A243" s="120" t="s">
        <v>397</v>
      </c>
      <c r="B243" s="120">
        <v>2000</v>
      </c>
      <c r="C243" s="120" t="s">
        <v>319</v>
      </c>
      <c r="D243" s="120" t="s">
        <v>173</v>
      </c>
      <c r="E243" s="121">
        <v>18920</v>
      </c>
      <c r="F243" s="121">
        <v>85982.468000000008</v>
      </c>
      <c r="G243" s="121">
        <v>192731.95800000001</v>
      </c>
      <c r="H243" s="121">
        <v>334442.30300000001</v>
      </c>
      <c r="I243" s="121">
        <f t="shared" si="27"/>
        <v>527174.26100000006</v>
      </c>
      <c r="J243" s="121">
        <f t="shared" si="28"/>
        <v>-441191.79300000006</v>
      </c>
      <c r="K243" s="121">
        <f t="shared" si="29"/>
        <v>4544.5279069767448</v>
      </c>
      <c r="L243" s="121">
        <f t="shared" si="29"/>
        <v>10186.678541226216</v>
      </c>
      <c r="M243" s="121">
        <f t="shared" si="29"/>
        <v>17676.654492600424</v>
      </c>
      <c r="N243" s="121">
        <f t="shared" si="29"/>
        <v>27863.333033826642</v>
      </c>
      <c r="O243" s="121">
        <f t="shared" si="29"/>
        <v>-23318.8051268499</v>
      </c>
    </row>
    <row r="244" spans="1:15">
      <c r="A244" s="29" t="s">
        <v>397</v>
      </c>
      <c r="B244" s="29">
        <v>1300</v>
      </c>
      <c r="C244" s="29" t="s">
        <v>320</v>
      </c>
      <c r="D244" s="29" t="s">
        <v>169</v>
      </c>
      <c r="E244" s="122">
        <v>16299</v>
      </c>
      <c r="F244" s="122">
        <v>32657.585999999996</v>
      </c>
      <c r="G244" s="122">
        <v>81400.786999999997</v>
      </c>
      <c r="H244" s="122">
        <v>169069.52900000001</v>
      </c>
      <c r="I244" s="122">
        <f t="shared" si="27"/>
        <v>250470.31599999999</v>
      </c>
      <c r="J244" s="122">
        <f t="shared" si="28"/>
        <v>-217812.72999999998</v>
      </c>
      <c r="K244" s="122">
        <f t="shared" si="29"/>
        <v>2003.65580710473</v>
      </c>
      <c r="L244" s="122">
        <f t="shared" si="29"/>
        <v>4994.2197067304742</v>
      </c>
      <c r="M244" s="122">
        <f t="shared" si="29"/>
        <v>10373.000122706915</v>
      </c>
      <c r="N244" s="122">
        <f t="shared" si="29"/>
        <v>15367.219829437388</v>
      </c>
      <c r="O244" s="122">
        <f t="shared" si="29"/>
        <v>-13363.564022332657</v>
      </c>
    </row>
    <row r="245" spans="1:15">
      <c r="A245" s="120" t="s">
        <v>397</v>
      </c>
      <c r="B245" s="120">
        <v>1604</v>
      </c>
      <c r="C245" s="120" t="s">
        <v>321</v>
      </c>
      <c r="D245" s="120" t="s">
        <v>171</v>
      </c>
      <c r="E245" s="121">
        <v>11463</v>
      </c>
      <c r="F245" s="121">
        <v>15149.718000000001</v>
      </c>
      <c r="G245" s="121">
        <v>64367.441999999995</v>
      </c>
      <c r="H245" s="121">
        <v>107660.57600000002</v>
      </c>
      <c r="I245" s="121">
        <f t="shared" si="27"/>
        <v>172028.01800000001</v>
      </c>
      <c r="J245" s="121">
        <f t="shared" si="28"/>
        <v>-156878.30000000002</v>
      </c>
      <c r="K245" s="121">
        <f t="shared" si="29"/>
        <v>1321.6189479193929</v>
      </c>
      <c r="L245" s="121">
        <f t="shared" si="29"/>
        <v>5615.2352787228465</v>
      </c>
      <c r="M245" s="121">
        <f t="shared" si="29"/>
        <v>9392.0069789758363</v>
      </c>
      <c r="N245" s="121">
        <f t="shared" si="29"/>
        <v>15007.242257698683</v>
      </c>
      <c r="O245" s="121">
        <f t="shared" si="29"/>
        <v>-13685.623309779292</v>
      </c>
    </row>
    <row r="246" spans="1:15">
      <c r="A246" s="29" t="s">
        <v>397</v>
      </c>
      <c r="B246" s="29">
        <v>8200</v>
      </c>
      <c r="C246" s="29" t="s">
        <v>322</v>
      </c>
      <c r="D246" s="29" t="s">
        <v>229</v>
      </c>
      <c r="E246" s="122">
        <v>9485</v>
      </c>
      <c r="F246" s="122">
        <v>3976.9260000000004</v>
      </c>
      <c r="G246" s="122">
        <v>72686.856999999989</v>
      </c>
      <c r="H246" s="122">
        <v>136610.34099999999</v>
      </c>
      <c r="I246" s="122">
        <f t="shared" si="27"/>
        <v>209297.19799999997</v>
      </c>
      <c r="J246" s="122">
        <f t="shared" si="28"/>
        <v>-205320.27199999997</v>
      </c>
      <c r="K246" s="122">
        <f t="shared" si="29"/>
        <v>419.2858197153401</v>
      </c>
      <c r="L246" s="122">
        <f t="shared" si="29"/>
        <v>7663.3481286241422</v>
      </c>
      <c r="M246" s="122">
        <f t="shared" si="29"/>
        <v>14402.777121771216</v>
      </c>
      <c r="N246" s="122">
        <f t="shared" si="29"/>
        <v>22066.125250395358</v>
      </c>
      <c r="O246" s="122">
        <f t="shared" si="29"/>
        <v>-21646.839430680018</v>
      </c>
    </row>
    <row r="247" spans="1:15">
      <c r="A247" s="120" t="s">
        <v>397</v>
      </c>
      <c r="B247" s="120">
        <v>3000</v>
      </c>
      <c r="C247" s="120" t="s">
        <v>323</v>
      </c>
      <c r="D247" s="120" t="s">
        <v>178</v>
      </c>
      <c r="E247" s="121">
        <v>7411</v>
      </c>
      <c r="F247" s="121">
        <v>6174.1129999999994</v>
      </c>
      <c r="G247" s="121">
        <v>61869.311999999998</v>
      </c>
      <c r="H247" s="121">
        <v>179765.03</v>
      </c>
      <c r="I247" s="121">
        <f t="shared" si="27"/>
        <v>241634.342</v>
      </c>
      <c r="J247" s="121">
        <f t="shared" si="28"/>
        <v>-235460.22899999999</v>
      </c>
      <c r="K247" s="121">
        <f t="shared" si="29"/>
        <v>833.10120091755493</v>
      </c>
      <c r="L247" s="121">
        <f t="shared" si="29"/>
        <v>8348.308190527594</v>
      </c>
      <c r="M247" s="121">
        <f t="shared" si="29"/>
        <v>24256.514640399404</v>
      </c>
      <c r="N247" s="121">
        <f t="shared" si="29"/>
        <v>32604.822830926998</v>
      </c>
      <c r="O247" s="121">
        <f t="shared" si="29"/>
        <v>-31771.721630009444</v>
      </c>
    </row>
    <row r="248" spans="1:15">
      <c r="A248" s="29" t="s">
        <v>397</v>
      </c>
      <c r="B248" s="29">
        <v>7300</v>
      </c>
      <c r="C248" s="29" t="s">
        <v>324</v>
      </c>
      <c r="D248" s="29" t="s">
        <v>220</v>
      </c>
      <c r="E248" s="122">
        <v>5070</v>
      </c>
      <c r="F248" s="122">
        <v>49280.893000000004</v>
      </c>
      <c r="G248" s="122">
        <v>70578.014999999999</v>
      </c>
      <c r="H248" s="122">
        <v>196274.63199999998</v>
      </c>
      <c r="I248" s="122">
        <f t="shared" si="27"/>
        <v>266852.647</v>
      </c>
      <c r="J248" s="122">
        <f t="shared" si="28"/>
        <v>-217571.75399999999</v>
      </c>
      <c r="K248" s="122">
        <f t="shared" si="29"/>
        <v>9720.0972386587764</v>
      </c>
      <c r="L248" s="122">
        <f t="shared" si="29"/>
        <v>13920.713017751479</v>
      </c>
      <c r="M248" s="122">
        <f t="shared" si="29"/>
        <v>38712.945167652855</v>
      </c>
      <c r="N248" s="122">
        <f t="shared" si="29"/>
        <v>52633.658185404332</v>
      </c>
      <c r="O248" s="122">
        <f t="shared" si="29"/>
        <v>-42913.560946745565</v>
      </c>
    </row>
    <row r="249" spans="1:15">
      <c r="A249" s="120" t="s">
        <v>397</v>
      </c>
      <c r="B249" s="120">
        <v>1100</v>
      </c>
      <c r="C249" s="120" t="s">
        <v>325</v>
      </c>
      <c r="D249" s="120" t="s">
        <v>326</v>
      </c>
      <c r="E249" s="121">
        <v>4664</v>
      </c>
      <c r="F249" s="121">
        <v>4654.1190000000006</v>
      </c>
      <c r="G249" s="121">
        <v>52242.692999999992</v>
      </c>
      <c r="H249" s="121">
        <v>49892.738000000005</v>
      </c>
      <c r="I249" s="121">
        <f t="shared" si="27"/>
        <v>102135.431</v>
      </c>
      <c r="J249" s="121">
        <f t="shared" si="28"/>
        <v>-97481.311999999991</v>
      </c>
      <c r="K249" s="121">
        <f t="shared" si="29"/>
        <v>997.88143224699843</v>
      </c>
      <c r="L249" s="121">
        <f t="shared" si="29"/>
        <v>11201.263507718695</v>
      </c>
      <c r="M249" s="121">
        <f t="shared" si="29"/>
        <v>10697.413807890223</v>
      </c>
      <c r="N249" s="121">
        <f t="shared" si="29"/>
        <v>21898.677315608918</v>
      </c>
      <c r="O249" s="121">
        <f t="shared" si="29"/>
        <v>-20900.79588336192</v>
      </c>
    </row>
    <row r="250" spans="1:15">
      <c r="A250" s="29" t="s">
        <v>397</v>
      </c>
      <c r="B250" s="29">
        <v>8000</v>
      </c>
      <c r="C250" s="29" t="s">
        <v>327</v>
      </c>
      <c r="D250" s="29" t="s">
        <v>228</v>
      </c>
      <c r="E250" s="122">
        <v>4301</v>
      </c>
      <c r="F250" s="122">
        <v>89676.418999999994</v>
      </c>
      <c r="G250" s="122">
        <v>78110.282000000007</v>
      </c>
      <c r="H250" s="122">
        <v>173360.29699999999</v>
      </c>
      <c r="I250" s="122">
        <f t="shared" si="27"/>
        <v>251470.579</v>
      </c>
      <c r="J250" s="122">
        <f t="shared" si="28"/>
        <v>-161794.16</v>
      </c>
      <c r="K250" s="122">
        <f t="shared" si="29"/>
        <v>20850.132294815157</v>
      </c>
      <c r="L250" s="122">
        <f t="shared" si="29"/>
        <v>18160.958381771681</v>
      </c>
      <c r="M250" s="122">
        <f t="shared" si="29"/>
        <v>40306.974424552427</v>
      </c>
      <c r="N250" s="122">
        <f t="shared" si="29"/>
        <v>58467.932806324105</v>
      </c>
      <c r="O250" s="122">
        <f t="shared" si="29"/>
        <v>-37617.800511508955</v>
      </c>
    </row>
    <row r="251" spans="1:15">
      <c r="A251" s="120" t="s">
        <v>397</v>
      </c>
      <c r="B251" s="120">
        <v>5200</v>
      </c>
      <c r="C251" s="120" t="s">
        <v>328</v>
      </c>
      <c r="D251" s="120" t="s">
        <v>197</v>
      </c>
      <c r="E251" s="121">
        <v>3992</v>
      </c>
      <c r="F251" s="121">
        <v>88882.94200000001</v>
      </c>
      <c r="G251" s="121">
        <v>116442.52700000002</v>
      </c>
      <c r="H251" s="121">
        <v>126928.35399999999</v>
      </c>
      <c r="I251" s="121">
        <f t="shared" si="27"/>
        <v>243370.88099999999</v>
      </c>
      <c r="J251" s="121">
        <f t="shared" si="28"/>
        <v>-154487.93899999998</v>
      </c>
      <c r="K251" s="121">
        <f t="shared" si="29"/>
        <v>22265.26603206413</v>
      </c>
      <c r="L251" s="121">
        <f t="shared" si="29"/>
        <v>29168.969689378762</v>
      </c>
      <c r="M251" s="121">
        <f t="shared" si="29"/>
        <v>31795.679859719439</v>
      </c>
      <c r="N251" s="121">
        <f t="shared" si="29"/>
        <v>60964.649549098198</v>
      </c>
      <c r="O251" s="121">
        <f t="shared" si="29"/>
        <v>-38699.383517034068</v>
      </c>
    </row>
    <row r="252" spans="1:15">
      <c r="A252" s="29" t="s">
        <v>397</v>
      </c>
      <c r="B252" s="29">
        <v>3609</v>
      </c>
      <c r="C252" s="29" t="s">
        <v>329</v>
      </c>
      <c r="D252" s="29" t="s">
        <v>181</v>
      </c>
      <c r="E252" s="122">
        <v>3807</v>
      </c>
      <c r="F252" s="122">
        <v>17771.07</v>
      </c>
      <c r="G252" s="122">
        <v>46383.755999999994</v>
      </c>
      <c r="H252" s="122">
        <v>95485.536999999997</v>
      </c>
      <c r="I252" s="122">
        <f t="shared" si="27"/>
        <v>141869.29300000001</v>
      </c>
      <c r="J252" s="122">
        <f t="shared" si="28"/>
        <v>-124098.223</v>
      </c>
      <c r="K252" s="122">
        <f t="shared" si="29"/>
        <v>4667.9984239558698</v>
      </c>
      <c r="L252" s="122">
        <f t="shared" si="29"/>
        <v>12183.807722616231</v>
      </c>
      <c r="M252" s="122">
        <f t="shared" si="29"/>
        <v>25081.57000262674</v>
      </c>
      <c r="N252" s="122">
        <f t="shared" si="29"/>
        <v>37265.377725242979</v>
      </c>
      <c r="O252" s="122">
        <f t="shared" si="29"/>
        <v>-32597.379301287107</v>
      </c>
    </row>
    <row r="253" spans="1:15">
      <c r="A253" s="120" t="s">
        <v>397</v>
      </c>
      <c r="B253" s="120">
        <v>4200</v>
      </c>
      <c r="C253" s="120" t="s">
        <v>330</v>
      </c>
      <c r="D253" s="120" t="s">
        <v>189</v>
      </c>
      <c r="E253" s="121">
        <v>3800</v>
      </c>
      <c r="F253" s="121">
        <v>19656.666999999994</v>
      </c>
      <c r="G253" s="121">
        <v>62759.949000000001</v>
      </c>
      <c r="H253" s="121">
        <v>114084.462</v>
      </c>
      <c r="I253" s="121">
        <f t="shared" si="27"/>
        <v>176844.41099999999</v>
      </c>
      <c r="J253" s="121">
        <f t="shared" si="28"/>
        <v>-157187.74400000001</v>
      </c>
      <c r="K253" s="121">
        <f t="shared" si="29"/>
        <v>5172.8071052631558</v>
      </c>
      <c r="L253" s="121">
        <f t="shared" si="29"/>
        <v>16515.77605263158</v>
      </c>
      <c r="M253" s="121">
        <f t="shared" si="29"/>
        <v>30022.226842105261</v>
      </c>
      <c r="N253" s="121">
        <f t="shared" si="29"/>
        <v>46538.002894736841</v>
      </c>
      <c r="O253" s="121">
        <f t="shared" si="29"/>
        <v>-41365.195789473692</v>
      </c>
    </row>
    <row r="254" spans="1:15">
      <c r="A254" s="29" t="s">
        <v>397</v>
      </c>
      <c r="B254" s="29">
        <v>7620</v>
      </c>
      <c r="C254" s="29" t="s">
        <v>331</v>
      </c>
      <c r="D254" s="29" t="s">
        <v>226</v>
      </c>
      <c r="E254" s="122">
        <v>3600</v>
      </c>
      <c r="F254" s="122">
        <v>12345.45</v>
      </c>
      <c r="G254" s="122">
        <v>28942.849000000002</v>
      </c>
      <c r="H254" s="122">
        <v>104133.58899999999</v>
      </c>
      <c r="I254" s="122">
        <f t="shared" si="27"/>
        <v>133076.43799999999</v>
      </c>
      <c r="J254" s="122">
        <f t="shared" si="28"/>
        <v>-120730.988</v>
      </c>
      <c r="K254" s="122">
        <f t="shared" si="29"/>
        <v>3429.291666666667</v>
      </c>
      <c r="L254" s="122">
        <f t="shared" si="29"/>
        <v>8039.6802777777784</v>
      </c>
      <c r="M254" s="122">
        <f t="shared" si="29"/>
        <v>28925.996944444443</v>
      </c>
      <c r="N254" s="122">
        <f t="shared" si="29"/>
        <v>36965.677222222221</v>
      </c>
      <c r="O254" s="122">
        <f t="shared" si="29"/>
        <v>-33536.385555555556</v>
      </c>
    </row>
    <row r="255" spans="1:15">
      <c r="A255" s="120" t="s">
        <v>397</v>
      </c>
      <c r="B255" s="120">
        <v>2510</v>
      </c>
      <c r="C255" s="120" t="s">
        <v>332</v>
      </c>
      <c r="D255" s="120" t="s">
        <v>294</v>
      </c>
      <c r="E255" s="121">
        <v>3480</v>
      </c>
      <c r="F255" s="121">
        <v>7447.3389999999999</v>
      </c>
      <c r="G255" s="121">
        <v>17364.352999999999</v>
      </c>
      <c r="H255" s="121">
        <v>76766.790999999997</v>
      </c>
      <c r="I255" s="121">
        <f t="shared" si="27"/>
        <v>94131.144</v>
      </c>
      <c r="J255" s="121">
        <f t="shared" si="28"/>
        <v>-86683.804999999993</v>
      </c>
      <c r="K255" s="121">
        <f t="shared" si="29"/>
        <v>2140.0399425287355</v>
      </c>
      <c r="L255" s="121">
        <f t="shared" si="29"/>
        <v>4989.7566091954022</v>
      </c>
      <c r="M255" s="121">
        <f t="shared" si="29"/>
        <v>22059.422701149426</v>
      </c>
      <c r="N255" s="121">
        <f t="shared" si="29"/>
        <v>27049.179310344825</v>
      </c>
      <c r="O255" s="121">
        <f t="shared" si="29"/>
        <v>-24909.139367816089</v>
      </c>
    </row>
    <row r="256" spans="1:15">
      <c r="A256" s="29" t="s">
        <v>397</v>
      </c>
      <c r="B256" s="29">
        <v>2300</v>
      </c>
      <c r="C256" s="29" t="s">
        <v>333</v>
      </c>
      <c r="D256" s="29" t="s">
        <v>174</v>
      </c>
      <c r="E256" s="122">
        <v>3427</v>
      </c>
      <c r="F256" s="122">
        <v>6552.3209999999999</v>
      </c>
      <c r="G256" s="122">
        <v>21350.577000000005</v>
      </c>
      <c r="H256" s="122">
        <v>82123.353999999992</v>
      </c>
      <c r="I256" s="122">
        <f t="shared" si="27"/>
        <v>103473.931</v>
      </c>
      <c r="J256" s="122">
        <f t="shared" si="28"/>
        <v>-96921.61</v>
      </c>
      <c r="K256" s="122">
        <f t="shared" si="29"/>
        <v>1911.9699445579224</v>
      </c>
      <c r="L256" s="122">
        <f t="shared" si="29"/>
        <v>6230.1070907499288</v>
      </c>
      <c r="M256" s="122">
        <f t="shared" si="29"/>
        <v>23963.628246279543</v>
      </c>
      <c r="N256" s="122">
        <f t="shared" si="29"/>
        <v>30193.73533702947</v>
      </c>
      <c r="O256" s="122">
        <f t="shared" si="29"/>
        <v>-28281.765392471549</v>
      </c>
    </row>
    <row r="257" spans="1:15">
      <c r="A257" s="120" t="s">
        <v>397</v>
      </c>
      <c r="B257" s="120">
        <v>6100</v>
      </c>
      <c r="C257" s="120" t="s">
        <v>334</v>
      </c>
      <c r="D257" s="120" t="s">
        <v>205</v>
      </c>
      <c r="E257" s="121">
        <v>3042</v>
      </c>
      <c r="F257" s="121">
        <v>7.2</v>
      </c>
      <c r="G257" s="121">
        <v>2561.5830000000005</v>
      </c>
      <c r="H257" s="121">
        <v>52896.764000000003</v>
      </c>
      <c r="I257" s="121">
        <f t="shared" si="27"/>
        <v>55458.347000000002</v>
      </c>
      <c r="J257" s="121">
        <f t="shared" si="28"/>
        <v>-55451.147000000004</v>
      </c>
      <c r="K257" s="121">
        <f t="shared" si="29"/>
        <v>2.3668639053254439</v>
      </c>
      <c r="L257" s="121">
        <f t="shared" si="29"/>
        <v>842.07199211045383</v>
      </c>
      <c r="M257" s="121">
        <f t="shared" si="29"/>
        <v>17388.81130834977</v>
      </c>
      <c r="N257" s="121">
        <f t="shared" si="29"/>
        <v>18230.883300460224</v>
      </c>
      <c r="O257" s="121">
        <f t="shared" si="29"/>
        <v>-18228.516436554899</v>
      </c>
    </row>
    <row r="258" spans="1:15">
      <c r="A258" s="29" t="s">
        <v>397</v>
      </c>
      <c r="B258" s="29">
        <v>8716</v>
      </c>
      <c r="C258" s="29" t="s">
        <v>335</v>
      </c>
      <c r="D258" s="29" t="s">
        <v>236</v>
      </c>
      <c r="E258" s="122">
        <v>2628</v>
      </c>
      <c r="F258" s="122">
        <v>924.00199999999995</v>
      </c>
      <c r="G258" s="122">
        <v>21866.628000000001</v>
      </c>
      <c r="H258" s="122">
        <v>47436.803</v>
      </c>
      <c r="I258" s="122">
        <f t="shared" si="27"/>
        <v>69303.430999999997</v>
      </c>
      <c r="J258" s="122">
        <f t="shared" si="28"/>
        <v>-68379.429000000004</v>
      </c>
      <c r="K258" s="122">
        <f t="shared" si="29"/>
        <v>351.59893455098933</v>
      </c>
      <c r="L258" s="122">
        <f t="shared" si="29"/>
        <v>8320.6347031963469</v>
      </c>
      <c r="M258" s="122">
        <f t="shared" si="29"/>
        <v>18050.533866057842</v>
      </c>
      <c r="N258" s="122">
        <f t="shared" si="29"/>
        <v>26371.168569254183</v>
      </c>
      <c r="O258" s="122">
        <f t="shared" si="29"/>
        <v>-26019.569634703199</v>
      </c>
    </row>
    <row r="259" spans="1:15">
      <c r="A259" s="120" t="s">
        <v>397</v>
      </c>
      <c r="B259" s="120">
        <v>7708</v>
      </c>
      <c r="C259" s="120" t="s">
        <v>336</v>
      </c>
      <c r="D259" s="120" t="s">
        <v>227</v>
      </c>
      <c r="E259" s="121">
        <v>2389</v>
      </c>
      <c r="F259" s="121">
        <v>10007.674999999999</v>
      </c>
      <c r="G259" s="121">
        <v>47470.248</v>
      </c>
      <c r="H259" s="121">
        <v>35223.807000000001</v>
      </c>
      <c r="I259" s="121">
        <f t="shared" si="27"/>
        <v>82694.054999999993</v>
      </c>
      <c r="J259" s="121">
        <f t="shared" si="28"/>
        <v>-72686.37999999999</v>
      </c>
      <c r="K259" s="121">
        <f t="shared" si="29"/>
        <v>4189.0644621180409</v>
      </c>
      <c r="L259" s="121">
        <f t="shared" si="29"/>
        <v>19870.342402678943</v>
      </c>
      <c r="M259" s="121">
        <f t="shared" si="29"/>
        <v>14744.163666806195</v>
      </c>
      <c r="N259" s="121">
        <f t="shared" si="29"/>
        <v>34614.506069485135</v>
      </c>
      <c r="O259" s="121">
        <f t="shared" si="29"/>
        <v>-30425.441607367095</v>
      </c>
    </row>
    <row r="260" spans="1:15">
      <c r="A260" s="29" t="s">
        <v>397</v>
      </c>
      <c r="B260" s="29">
        <v>8717</v>
      </c>
      <c r="C260" s="29" t="s">
        <v>337</v>
      </c>
      <c r="D260" s="29" t="s">
        <v>237</v>
      </c>
      <c r="E260" s="122">
        <v>2153</v>
      </c>
      <c r="F260" s="122">
        <v>4982.8779999999997</v>
      </c>
      <c r="G260" s="122">
        <v>26088.704000000002</v>
      </c>
      <c r="H260" s="122">
        <v>53977.760000000002</v>
      </c>
      <c r="I260" s="122">
        <f t="shared" si="27"/>
        <v>80066.464000000007</v>
      </c>
      <c r="J260" s="122">
        <f t="shared" si="28"/>
        <v>-75083.58600000001</v>
      </c>
      <c r="K260" s="122">
        <f t="shared" si="29"/>
        <v>2314.3882954017649</v>
      </c>
      <c r="L260" s="122">
        <f t="shared" si="29"/>
        <v>12117.372967951695</v>
      </c>
      <c r="M260" s="122">
        <f t="shared" si="29"/>
        <v>25070.952159777058</v>
      </c>
      <c r="N260" s="122">
        <f t="shared" si="29"/>
        <v>37188.325127728756</v>
      </c>
      <c r="O260" s="122">
        <f t="shared" si="29"/>
        <v>-34873.936832326988</v>
      </c>
    </row>
    <row r="261" spans="1:15">
      <c r="A261" s="120" t="s">
        <v>397</v>
      </c>
      <c r="B261" s="120">
        <v>6250</v>
      </c>
      <c r="C261" s="120" t="s">
        <v>338</v>
      </c>
      <c r="D261" s="120" t="s">
        <v>206</v>
      </c>
      <c r="E261" s="121">
        <v>2007</v>
      </c>
      <c r="F261" s="121">
        <v>5522.3440000000001</v>
      </c>
      <c r="G261" s="121">
        <v>33840.593000000001</v>
      </c>
      <c r="H261" s="121">
        <v>50344.824999999997</v>
      </c>
      <c r="I261" s="121">
        <f t="shared" si="27"/>
        <v>84185.418000000005</v>
      </c>
      <c r="J261" s="121">
        <f t="shared" si="28"/>
        <v>-78663.074000000008</v>
      </c>
      <c r="K261" s="121">
        <f t="shared" si="29"/>
        <v>2751.541604384654</v>
      </c>
      <c r="L261" s="121">
        <f t="shared" si="29"/>
        <v>16861.28201295466</v>
      </c>
      <c r="M261" s="121">
        <f t="shared" si="29"/>
        <v>25084.6163428002</v>
      </c>
      <c r="N261" s="121">
        <f t="shared" si="29"/>
        <v>41945.898355754864</v>
      </c>
      <c r="O261" s="121">
        <f t="shared" si="29"/>
        <v>-39194.356751370207</v>
      </c>
    </row>
    <row r="262" spans="1:15">
      <c r="A262" s="29" t="s">
        <v>397</v>
      </c>
      <c r="B262" s="29">
        <v>8613</v>
      </c>
      <c r="C262" s="29" t="s">
        <v>339</v>
      </c>
      <c r="D262" s="29" t="s">
        <v>233</v>
      </c>
      <c r="E262" s="122">
        <v>1924</v>
      </c>
      <c r="F262" s="122">
        <v>15993.658999999998</v>
      </c>
      <c r="G262" s="122">
        <v>13277.456</v>
      </c>
      <c r="H262" s="122">
        <v>142047.66999999995</v>
      </c>
      <c r="I262" s="122">
        <f t="shared" si="27"/>
        <v>155325.12599999996</v>
      </c>
      <c r="J262" s="122">
        <f t="shared" si="28"/>
        <v>-139331.46699999998</v>
      </c>
      <c r="K262" s="122">
        <f t="shared" si="29"/>
        <v>8312.7125779625767</v>
      </c>
      <c r="L262" s="122">
        <f t="shared" si="29"/>
        <v>6900.9646569646566</v>
      </c>
      <c r="M262" s="122">
        <f t="shared" si="29"/>
        <v>73829.350311850285</v>
      </c>
      <c r="N262" s="122">
        <f t="shared" si="29"/>
        <v>80730.314968814957</v>
      </c>
      <c r="O262" s="122">
        <f t="shared" si="29"/>
        <v>-72417.602390852378</v>
      </c>
    </row>
    <row r="263" spans="1:15">
      <c r="A263" s="120" t="s">
        <v>397</v>
      </c>
      <c r="B263" s="120">
        <v>6400</v>
      </c>
      <c r="C263" s="120" t="s">
        <v>340</v>
      </c>
      <c r="D263" s="120" t="s">
        <v>207</v>
      </c>
      <c r="E263" s="121">
        <v>1905</v>
      </c>
      <c r="F263" s="121">
        <v>2628.4659999999999</v>
      </c>
      <c r="G263" s="121">
        <v>26504.223999999998</v>
      </c>
      <c r="H263" s="121">
        <v>72630.646999999997</v>
      </c>
      <c r="I263" s="121">
        <f t="shared" si="27"/>
        <v>99134.870999999999</v>
      </c>
      <c r="J263" s="121">
        <f t="shared" si="28"/>
        <v>-96506.404999999999</v>
      </c>
      <c r="K263" s="121">
        <f t="shared" si="29"/>
        <v>1379.7721784776902</v>
      </c>
      <c r="L263" s="121">
        <f t="shared" si="29"/>
        <v>13912.978477690289</v>
      </c>
      <c r="M263" s="121">
        <f t="shared" si="29"/>
        <v>38126.323884514437</v>
      </c>
      <c r="N263" s="121">
        <f t="shared" si="29"/>
        <v>52039.302362204726</v>
      </c>
      <c r="O263" s="121">
        <f t="shared" si="29"/>
        <v>-50659.530183727038</v>
      </c>
    </row>
    <row r="264" spans="1:15">
      <c r="A264" s="29" t="s">
        <v>397</v>
      </c>
      <c r="B264" s="29">
        <v>3714</v>
      </c>
      <c r="C264" s="29" t="s">
        <v>341</v>
      </c>
      <c r="D264" s="29" t="s">
        <v>186</v>
      </c>
      <c r="E264" s="122">
        <v>1674</v>
      </c>
      <c r="F264" s="122">
        <v>9431.9269999999997</v>
      </c>
      <c r="G264" s="122">
        <v>9898.9830000000002</v>
      </c>
      <c r="H264" s="122">
        <v>57998.072000000015</v>
      </c>
      <c r="I264" s="122">
        <f t="shared" si="27"/>
        <v>67897.055000000022</v>
      </c>
      <c r="J264" s="122">
        <f t="shared" si="28"/>
        <v>-58465.128000000026</v>
      </c>
      <c r="K264" s="122">
        <f t="shared" si="29"/>
        <v>5634.364994026284</v>
      </c>
      <c r="L264" s="122">
        <f t="shared" si="29"/>
        <v>5913.3709677419356</v>
      </c>
      <c r="M264" s="122">
        <f t="shared" si="29"/>
        <v>34646.3990442055</v>
      </c>
      <c r="N264" s="122">
        <f t="shared" si="29"/>
        <v>40559.770011947439</v>
      </c>
      <c r="O264" s="122">
        <f t="shared" si="29"/>
        <v>-34925.405017921163</v>
      </c>
    </row>
    <row r="265" spans="1:15">
      <c r="A265" s="120" t="s">
        <v>397</v>
      </c>
      <c r="B265" s="120">
        <v>8614</v>
      </c>
      <c r="C265" s="120" t="s">
        <v>342</v>
      </c>
      <c r="D265" s="120" t="s">
        <v>234</v>
      </c>
      <c r="E265" s="121">
        <v>1636</v>
      </c>
      <c r="F265" s="121">
        <v>305.74599999999998</v>
      </c>
      <c r="G265" s="121">
        <v>1135.854</v>
      </c>
      <c r="H265" s="121">
        <v>24351.142</v>
      </c>
      <c r="I265" s="121">
        <f t="shared" si="27"/>
        <v>25486.995999999999</v>
      </c>
      <c r="J265" s="121">
        <f t="shared" si="28"/>
        <v>-25181.25</v>
      </c>
      <c r="K265" s="121">
        <f t="shared" si="29"/>
        <v>186.88630806845967</v>
      </c>
      <c r="L265" s="121">
        <f t="shared" si="29"/>
        <v>694.2872860635697</v>
      </c>
      <c r="M265" s="121">
        <f t="shared" si="29"/>
        <v>14884.561124694377</v>
      </c>
      <c r="N265" s="121">
        <f t="shared" si="29"/>
        <v>15578.848410757946</v>
      </c>
      <c r="O265" s="121">
        <f t="shared" si="29"/>
        <v>-15391.962102689487</v>
      </c>
    </row>
    <row r="266" spans="1:15">
      <c r="A266" s="29" t="s">
        <v>397</v>
      </c>
      <c r="B266" s="29">
        <v>2506</v>
      </c>
      <c r="C266" s="29" t="s">
        <v>343</v>
      </c>
      <c r="D266" s="29" t="s">
        <v>177</v>
      </c>
      <c r="E266" s="122">
        <v>1286</v>
      </c>
      <c r="F266" s="122">
        <v>3444.9489999999996</v>
      </c>
      <c r="G266" s="122">
        <v>7307.7929999999997</v>
      </c>
      <c r="H266" s="122">
        <v>33477.335999999996</v>
      </c>
      <c r="I266" s="122">
        <f t="shared" si="27"/>
        <v>40785.128999999994</v>
      </c>
      <c r="J266" s="122">
        <f t="shared" si="28"/>
        <v>-37340.179999999993</v>
      </c>
      <c r="K266" s="122">
        <f t="shared" si="29"/>
        <v>2678.8094867807149</v>
      </c>
      <c r="L266" s="122">
        <f t="shared" si="29"/>
        <v>5682.5762052877144</v>
      </c>
      <c r="M266" s="122">
        <f t="shared" si="29"/>
        <v>26032.143079315705</v>
      </c>
      <c r="N266" s="122">
        <f t="shared" si="29"/>
        <v>31714.719284603416</v>
      </c>
      <c r="O266" s="122">
        <f t="shared" si="29"/>
        <v>-29035.9097978227</v>
      </c>
    </row>
    <row r="267" spans="1:15">
      <c r="A267" s="120" t="s">
        <v>397</v>
      </c>
      <c r="B267" s="120">
        <v>3711</v>
      </c>
      <c r="C267" s="120" t="s">
        <v>344</v>
      </c>
      <c r="D267" s="120" t="s">
        <v>184</v>
      </c>
      <c r="E267" s="121">
        <v>1201</v>
      </c>
      <c r="F267" s="121">
        <v>21869.386999999999</v>
      </c>
      <c r="G267" s="121">
        <v>41360.364000000001</v>
      </c>
      <c r="H267" s="121">
        <v>55958.222000000002</v>
      </c>
      <c r="I267" s="121">
        <f t="shared" si="27"/>
        <v>97318.58600000001</v>
      </c>
      <c r="J267" s="121">
        <f t="shared" si="28"/>
        <v>-75449.199000000008</v>
      </c>
      <c r="K267" s="121">
        <f t="shared" si="29"/>
        <v>18209.314737718567</v>
      </c>
      <c r="L267" s="121">
        <f t="shared" si="29"/>
        <v>34438.271440466284</v>
      </c>
      <c r="M267" s="121">
        <f t="shared" si="29"/>
        <v>46593.024146544551</v>
      </c>
      <c r="N267" s="121">
        <f t="shared" si="29"/>
        <v>81031.295587010827</v>
      </c>
      <c r="O267" s="121">
        <f t="shared" si="29"/>
        <v>-62821.98084929226</v>
      </c>
    </row>
    <row r="268" spans="1:15">
      <c r="A268" s="29" t="s">
        <v>397</v>
      </c>
      <c r="B268" s="29">
        <v>5508</v>
      </c>
      <c r="C268" s="29" t="s">
        <v>345</v>
      </c>
      <c r="D268" s="29" t="s">
        <v>198</v>
      </c>
      <c r="E268" s="122">
        <v>1181</v>
      </c>
      <c r="F268" s="122">
        <v>27040.464</v>
      </c>
      <c r="G268" s="122">
        <v>28414.002</v>
      </c>
      <c r="H268" s="122">
        <v>78949.923999999999</v>
      </c>
      <c r="I268" s="122">
        <f t="shared" si="27"/>
        <v>107363.92600000001</v>
      </c>
      <c r="J268" s="122">
        <f t="shared" si="28"/>
        <v>-80323.462</v>
      </c>
      <c r="K268" s="122">
        <f t="shared" si="29"/>
        <v>22896.243861134633</v>
      </c>
      <c r="L268" s="122">
        <f t="shared" si="29"/>
        <v>24059.273497036411</v>
      </c>
      <c r="M268" s="122">
        <f t="shared" si="29"/>
        <v>66850.062658763767</v>
      </c>
      <c r="N268" s="122">
        <f t="shared" si="29"/>
        <v>90909.336155800178</v>
      </c>
      <c r="O268" s="122">
        <f t="shared" si="29"/>
        <v>-68013.092294665534</v>
      </c>
    </row>
    <row r="269" spans="1:15">
      <c r="A269" s="120" t="s">
        <v>397</v>
      </c>
      <c r="B269" s="120">
        <v>8721</v>
      </c>
      <c r="C269" s="120" t="s">
        <v>346</v>
      </c>
      <c r="D269" s="120" t="s">
        <v>240</v>
      </c>
      <c r="E269" s="121">
        <v>1121</v>
      </c>
      <c r="F269" s="121">
        <v>50016.926999999996</v>
      </c>
      <c r="G269" s="121">
        <v>21468.882000000001</v>
      </c>
      <c r="H269" s="121">
        <v>44280.952000000012</v>
      </c>
      <c r="I269" s="121">
        <f t="shared" si="27"/>
        <v>65749.834000000017</v>
      </c>
      <c r="J269" s="121">
        <f t="shared" si="28"/>
        <v>-15732.907000000021</v>
      </c>
      <c r="K269" s="121">
        <f t="shared" si="29"/>
        <v>44618.132917038354</v>
      </c>
      <c r="L269" s="121">
        <f t="shared" si="29"/>
        <v>19151.545049063338</v>
      </c>
      <c r="M269" s="121">
        <f t="shared" si="29"/>
        <v>39501.295272078518</v>
      </c>
      <c r="N269" s="121">
        <f t="shared" si="29"/>
        <v>58652.840321141855</v>
      </c>
      <c r="O269" s="121">
        <f t="shared" si="29"/>
        <v>-14034.707404103498</v>
      </c>
    </row>
    <row r="270" spans="1:15">
      <c r="A270" s="29" t="s">
        <v>397</v>
      </c>
      <c r="B270" s="29">
        <v>6513</v>
      </c>
      <c r="C270" s="29" t="s">
        <v>347</v>
      </c>
      <c r="D270" s="29" t="s">
        <v>208</v>
      </c>
      <c r="E270" s="122">
        <v>1042</v>
      </c>
      <c r="F270" s="122">
        <v>7259.8730000000005</v>
      </c>
      <c r="G270" s="122">
        <v>8511.34</v>
      </c>
      <c r="H270" s="122">
        <v>42708.369999999995</v>
      </c>
      <c r="I270" s="122">
        <f t="shared" si="27"/>
        <v>51219.709999999992</v>
      </c>
      <c r="J270" s="122">
        <f t="shared" si="28"/>
        <v>-43959.836999999992</v>
      </c>
      <c r="K270" s="122">
        <f t="shared" si="29"/>
        <v>6967.2485604606527</v>
      </c>
      <c r="L270" s="122">
        <f t="shared" si="29"/>
        <v>8168.2725527831099</v>
      </c>
      <c r="M270" s="122">
        <f t="shared" si="29"/>
        <v>40986.919385796537</v>
      </c>
      <c r="N270" s="122">
        <f t="shared" si="29"/>
        <v>49155.19193857965</v>
      </c>
      <c r="O270" s="122">
        <f t="shared" si="29"/>
        <v>-42187.943378118995</v>
      </c>
    </row>
    <row r="271" spans="1:15">
      <c r="A271" s="120" t="s">
        <v>397</v>
      </c>
      <c r="B271" s="120">
        <v>4607</v>
      </c>
      <c r="C271" s="120" t="s">
        <v>348</v>
      </c>
      <c r="D271" s="120" t="s">
        <v>192</v>
      </c>
      <c r="E271" s="121">
        <v>998</v>
      </c>
      <c r="F271" s="121">
        <v>32849.596999999994</v>
      </c>
      <c r="G271" s="121">
        <v>16568.251</v>
      </c>
      <c r="H271" s="121">
        <v>75060.543999999994</v>
      </c>
      <c r="I271" s="121">
        <f t="shared" si="27"/>
        <v>91628.794999999998</v>
      </c>
      <c r="J271" s="121">
        <f t="shared" si="28"/>
        <v>-58779.198000000004</v>
      </c>
      <c r="K271" s="121">
        <f t="shared" ref="K271:O307" si="30">(F271/$E271)*1000</f>
        <v>32915.427855711416</v>
      </c>
      <c r="L271" s="121">
        <f t="shared" si="30"/>
        <v>16601.45390781563</v>
      </c>
      <c r="M271" s="121">
        <f t="shared" si="30"/>
        <v>75210.965931863728</v>
      </c>
      <c r="N271" s="121">
        <f t="shared" si="30"/>
        <v>91812.419839679351</v>
      </c>
      <c r="O271" s="121">
        <f t="shared" si="30"/>
        <v>-58896.991983967935</v>
      </c>
    </row>
    <row r="272" spans="1:15">
      <c r="A272" s="29" t="s">
        <v>397</v>
      </c>
      <c r="B272" s="29">
        <v>4100</v>
      </c>
      <c r="C272" s="29" t="s">
        <v>349</v>
      </c>
      <c r="D272" s="29" t="s">
        <v>188</v>
      </c>
      <c r="E272" s="122">
        <v>953</v>
      </c>
      <c r="F272" s="122">
        <v>10208.704</v>
      </c>
      <c r="G272" s="122">
        <v>5952.7610000000004</v>
      </c>
      <c r="H272" s="122">
        <v>36850.356</v>
      </c>
      <c r="I272" s="122">
        <f t="shared" si="27"/>
        <v>42803.116999999998</v>
      </c>
      <c r="J272" s="122">
        <f t="shared" si="28"/>
        <v>-32594.413</v>
      </c>
      <c r="K272" s="122">
        <f t="shared" si="30"/>
        <v>10712.176285414482</v>
      </c>
      <c r="L272" s="122">
        <f t="shared" si="30"/>
        <v>6246.3389296956975</v>
      </c>
      <c r="M272" s="122">
        <f t="shared" si="30"/>
        <v>38667.739769150052</v>
      </c>
      <c r="N272" s="122">
        <f t="shared" si="30"/>
        <v>44914.078698845748</v>
      </c>
      <c r="O272" s="122">
        <f t="shared" si="30"/>
        <v>-34201.902413431271</v>
      </c>
    </row>
    <row r="273" spans="1:15">
      <c r="A273" s="120" t="s">
        <v>397</v>
      </c>
      <c r="B273" s="120">
        <v>5604</v>
      </c>
      <c r="C273" s="120" t="s">
        <v>350</v>
      </c>
      <c r="D273" s="120" t="s">
        <v>199</v>
      </c>
      <c r="E273" s="121">
        <v>939</v>
      </c>
      <c r="F273" s="121">
        <v>8830.8760000000002</v>
      </c>
      <c r="G273" s="121">
        <v>7988.183</v>
      </c>
      <c r="H273" s="121">
        <v>27018.025999999998</v>
      </c>
      <c r="I273" s="121">
        <f t="shared" si="27"/>
        <v>35006.208999999995</v>
      </c>
      <c r="J273" s="121">
        <f t="shared" si="28"/>
        <v>-26175.332999999995</v>
      </c>
      <c r="K273" s="121">
        <f t="shared" si="30"/>
        <v>9404.5537806176781</v>
      </c>
      <c r="L273" s="121">
        <f t="shared" si="30"/>
        <v>8507.1171458998942</v>
      </c>
      <c r="M273" s="121">
        <f t="shared" si="30"/>
        <v>28773.190628328008</v>
      </c>
      <c r="N273" s="121">
        <f t="shared" si="30"/>
        <v>37280.307774227898</v>
      </c>
      <c r="O273" s="121">
        <f t="shared" si="30"/>
        <v>-27875.753993610218</v>
      </c>
    </row>
    <row r="274" spans="1:15">
      <c r="A274" s="29" t="s">
        <v>397</v>
      </c>
      <c r="B274" s="29">
        <v>6612</v>
      </c>
      <c r="C274" s="29" t="s">
        <v>351</v>
      </c>
      <c r="D274" s="29" t="s">
        <v>216</v>
      </c>
      <c r="E274" s="122">
        <v>894</v>
      </c>
      <c r="F274" s="122">
        <v>7968.268</v>
      </c>
      <c r="G274" s="122">
        <v>17296.715</v>
      </c>
      <c r="H274" s="122">
        <v>55795.922999999995</v>
      </c>
      <c r="I274" s="122">
        <f t="shared" si="27"/>
        <v>73092.637999999992</v>
      </c>
      <c r="J274" s="122">
        <f t="shared" si="28"/>
        <v>-65124.369999999995</v>
      </c>
      <c r="K274" s="122">
        <f t="shared" si="30"/>
        <v>8913.0514541387038</v>
      </c>
      <c r="L274" s="122">
        <f t="shared" si="30"/>
        <v>19347.555928411635</v>
      </c>
      <c r="M274" s="122">
        <f t="shared" si="30"/>
        <v>62411.546979865765</v>
      </c>
      <c r="N274" s="122">
        <f t="shared" si="30"/>
        <v>81759.102908277404</v>
      </c>
      <c r="O274" s="122">
        <f t="shared" si="30"/>
        <v>-72846.051454138709</v>
      </c>
    </row>
    <row r="275" spans="1:15">
      <c r="A275" s="120" t="s">
        <v>397</v>
      </c>
      <c r="B275" s="120">
        <v>3709</v>
      </c>
      <c r="C275" s="120" t="s">
        <v>352</v>
      </c>
      <c r="D275" s="120" t="s">
        <v>182</v>
      </c>
      <c r="E275" s="121">
        <v>866</v>
      </c>
      <c r="F275" s="121">
        <v>4955.9630000000006</v>
      </c>
      <c r="G275" s="121">
        <v>7067.6080000000002</v>
      </c>
      <c r="H275" s="121">
        <v>15467.460999999998</v>
      </c>
      <c r="I275" s="121">
        <f t="shared" si="27"/>
        <v>22535.068999999996</v>
      </c>
      <c r="J275" s="121">
        <f t="shared" si="28"/>
        <v>-17579.105999999996</v>
      </c>
      <c r="K275" s="121">
        <f t="shared" si="30"/>
        <v>5722.8210161662819</v>
      </c>
      <c r="L275" s="121">
        <f t="shared" si="30"/>
        <v>8161.210161662817</v>
      </c>
      <c r="M275" s="121">
        <f t="shared" si="30"/>
        <v>17860.809468822168</v>
      </c>
      <c r="N275" s="121">
        <f t="shared" si="30"/>
        <v>26022.019630484985</v>
      </c>
      <c r="O275" s="121">
        <f t="shared" si="30"/>
        <v>-20299.198614318702</v>
      </c>
    </row>
    <row r="276" spans="1:15">
      <c r="A276" s="29" t="s">
        <v>397</v>
      </c>
      <c r="B276" s="29">
        <v>8710</v>
      </c>
      <c r="C276" s="29" t="s">
        <v>353</v>
      </c>
      <c r="D276" s="29" t="s">
        <v>235</v>
      </c>
      <c r="E276" s="122">
        <v>786</v>
      </c>
      <c r="F276" s="122">
        <v>13652.809000000001</v>
      </c>
      <c r="G276" s="122">
        <v>11939.185000000001</v>
      </c>
      <c r="H276" s="122">
        <v>19891.213</v>
      </c>
      <c r="I276" s="122">
        <f t="shared" si="27"/>
        <v>31830.398000000001</v>
      </c>
      <c r="J276" s="122">
        <f t="shared" si="28"/>
        <v>-18177.589</v>
      </c>
      <c r="K276" s="122">
        <f t="shared" si="30"/>
        <v>17369.98600508906</v>
      </c>
      <c r="L276" s="122">
        <f t="shared" si="30"/>
        <v>15189.802798982189</v>
      </c>
      <c r="M276" s="122">
        <f t="shared" si="30"/>
        <v>25306.886768447835</v>
      </c>
      <c r="N276" s="122">
        <f t="shared" si="30"/>
        <v>40496.689567430025</v>
      </c>
      <c r="O276" s="122">
        <f t="shared" si="30"/>
        <v>-23126.703562340968</v>
      </c>
    </row>
    <row r="277" spans="1:15">
      <c r="A277" s="120" t="s">
        <v>397</v>
      </c>
      <c r="B277" s="120">
        <v>8508</v>
      </c>
      <c r="C277" s="120" t="s">
        <v>354</v>
      </c>
      <c r="D277" s="120" t="s">
        <v>230</v>
      </c>
      <c r="E277" s="121">
        <v>695</v>
      </c>
      <c r="F277" s="121">
        <v>3376.4630000000002</v>
      </c>
      <c r="G277" s="121">
        <v>1377.8249999999998</v>
      </c>
      <c r="H277" s="121">
        <v>18761.374</v>
      </c>
      <c r="I277" s="121">
        <f t="shared" si="27"/>
        <v>20139.199000000001</v>
      </c>
      <c r="J277" s="121">
        <f t="shared" si="28"/>
        <v>-16762.736000000001</v>
      </c>
      <c r="K277" s="121">
        <f t="shared" si="30"/>
        <v>4858.2201438848924</v>
      </c>
      <c r="L277" s="121">
        <f t="shared" si="30"/>
        <v>1982.482014388489</v>
      </c>
      <c r="M277" s="121">
        <f t="shared" si="30"/>
        <v>26994.78273381295</v>
      </c>
      <c r="N277" s="121">
        <f t="shared" si="30"/>
        <v>28977.26474820144</v>
      </c>
      <c r="O277" s="121">
        <f t="shared" si="30"/>
        <v>-24119.04460431655</v>
      </c>
    </row>
    <row r="278" spans="1:15">
      <c r="A278" s="29" t="s">
        <v>397</v>
      </c>
      <c r="B278" s="29">
        <v>7000</v>
      </c>
      <c r="C278" s="29" t="s">
        <v>355</v>
      </c>
      <c r="D278" s="29" t="s">
        <v>219</v>
      </c>
      <c r="E278" s="122">
        <v>685</v>
      </c>
      <c r="F278" s="122">
        <v>40381.548000000003</v>
      </c>
      <c r="G278" s="122">
        <v>10756.936</v>
      </c>
      <c r="H278" s="122">
        <v>80247.502000000008</v>
      </c>
      <c r="I278" s="122">
        <f t="shared" si="27"/>
        <v>91004.438000000009</v>
      </c>
      <c r="J278" s="122">
        <f t="shared" si="28"/>
        <v>-50622.890000000007</v>
      </c>
      <c r="K278" s="122">
        <f t="shared" si="30"/>
        <v>58951.164963503652</v>
      </c>
      <c r="L278" s="122">
        <f t="shared" si="30"/>
        <v>15703.556204379562</v>
      </c>
      <c r="M278" s="122">
        <f t="shared" si="30"/>
        <v>117149.63795620439</v>
      </c>
      <c r="N278" s="122">
        <f t="shared" si="30"/>
        <v>132853.19416058398</v>
      </c>
      <c r="O278" s="122">
        <f t="shared" si="30"/>
        <v>-73902.029197080294</v>
      </c>
    </row>
    <row r="279" spans="1:15">
      <c r="A279" s="120" t="s">
        <v>397</v>
      </c>
      <c r="B279" s="120">
        <v>3811</v>
      </c>
      <c r="C279" s="120" t="s">
        <v>356</v>
      </c>
      <c r="D279" s="120" t="s">
        <v>187</v>
      </c>
      <c r="E279" s="121">
        <v>673</v>
      </c>
      <c r="F279" s="121">
        <v>12764.302000000001</v>
      </c>
      <c r="G279" s="121">
        <v>11615.617000000002</v>
      </c>
      <c r="H279" s="121">
        <v>60121.140999999996</v>
      </c>
      <c r="I279" s="121">
        <f t="shared" si="27"/>
        <v>71736.758000000002</v>
      </c>
      <c r="J279" s="121">
        <f t="shared" si="28"/>
        <v>-58972.455999999998</v>
      </c>
      <c r="K279" s="121">
        <f t="shared" si="30"/>
        <v>18966.273402674597</v>
      </c>
      <c r="L279" s="121">
        <f t="shared" si="30"/>
        <v>17259.460624071326</v>
      </c>
      <c r="M279" s="121">
        <f t="shared" si="30"/>
        <v>89333.04754829123</v>
      </c>
      <c r="N279" s="121">
        <f t="shared" si="30"/>
        <v>106592.50817236256</v>
      </c>
      <c r="O279" s="121">
        <f t="shared" si="30"/>
        <v>-87626.234769687973</v>
      </c>
    </row>
    <row r="280" spans="1:15">
      <c r="A280" s="29" t="s">
        <v>397</v>
      </c>
      <c r="B280" s="29">
        <v>8722</v>
      </c>
      <c r="C280" s="29" t="s">
        <v>357</v>
      </c>
      <c r="D280" s="29" t="s">
        <v>241</v>
      </c>
      <c r="E280" s="122">
        <v>667</v>
      </c>
      <c r="F280" s="122">
        <v>10128.297</v>
      </c>
      <c r="G280" s="122">
        <v>12341.543</v>
      </c>
      <c r="H280" s="122">
        <v>46022.719000000012</v>
      </c>
      <c r="I280" s="122">
        <f t="shared" si="27"/>
        <v>58364.26200000001</v>
      </c>
      <c r="J280" s="122">
        <f t="shared" si="28"/>
        <v>-48235.965000000011</v>
      </c>
      <c r="K280" s="122">
        <f t="shared" si="30"/>
        <v>15184.85307346327</v>
      </c>
      <c r="L280" s="122">
        <f t="shared" si="30"/>
        <v>18503.062968515744</v>
      </c>
      <c r="M280" s="122">
        <f t="shared" si="30"/>
        <v>68999.578710644695</v>
      </c>
      <c r="N280" s="122">
        <f t="shared" si="30"/>
        <v>87502.641679160428</v>
      </c>
      <c r="O280" s="122">
        <f t="shared" si="30"/>
        <v>-72317.788605697177</v>
      </c>
    </row>
    <row r="281" spans="1:15">
      <c r="A281" s="120" t="s">
        <v>397</v>
      </c>
      <c r="B281" s="120">
        <v>7502</v>
      </c>
      <c r="C281" s="120" t="s">
        <v>358</v>
      </c>
      <c r="D281" s="120" t="s">
        <v>221</v>
      </c>
      <c r="E281" s="121">
        <v>660</v>
      </c>
      <c r="F281" s="121">
        <v>3065.0540000000001</v>
      </c>
      <c r="G281" s="121">
        <v>6497.1329999999998</v>
      </c>
      <c r="H281" s="121">
        <v>21957.252</v>
      </c>
      <c r="I281" s="121">
        <f t="shared" si="27"/>
        <v>28454.385000000002</v>
      </c>
      <c r="J281" s="121">
        <f t="shared" si="28"/>
        <v>-25389.331000000002</v>
      </c>
      <c r="K281" s="121">
        <f t="shared" si="30"/>
        <v>4644.0212121212126</v>
      </c>
      <c r="L281" s="121">
        <f t="shared" si="30"/>
        <v>9844.1409090909092</v>
      </c>
      <c r="M281" s="121">
        <f t="shared" si="30"/>
        <v>33268.563636363637</v>
      </c>
      <c r="N281" s="121">
        <f t="shared" si="30"/>
        <v>43112.704545454551</v>
      </c>
      <c r="O281" s="121">
        <f t="shared" si="30"/>
        <v>-38468.683333333342</v>
      </c>
    </row>
    <row r="282" spans="1:15">
      <c r="A282" s="29" t="s">
        <v>397</v>
      </c>
      <c r="B282" s="29">
        <v>3511</v>
      </c>
      <c r="C282" s="29" t="s">
        <v>359</v>
      </c>
      <c r="D282" s="29" t="s">
        <v>180</v>
      </c>
      <c r="E282" s="122">
        <v>638</v>
      </c>
      <c r="F282" s="122">
        <v>5474.28</v>
      </c>
      <c r="G282" s="122">
        <v>4405.5879999999997</v>
      </c>
      <c r="H282" s="122">
        <v>30186.51</v>
      </c>
      <c r="I282" s="122">
        <f t="shared" si="27"/>
        <v>34592.097999999998</v>
      </c>
      <c r="J282" s="122">
        <f t="shared" si="28"/>
        <v>-29117.817999999999</v>
      </c>
      <c r="K282" s="122">
        <f t="shared" si="30"/>
        <v>8580.3761755485884</v>
      </c>
      <c r="L282" s="122">
        <f t="shared" si="30"/>
        <v>6905.3103448275861</v>
      </c>
      <c r="M282" s="122">
        <f t="shared" si="30"/>
        <v>47314.2789968652</v>
      </c>
      <c r="N282" s="122">
        <f t="shared" si="30"/>
        <v>54219.589341692787</v>
      </c>
      <c r="O282" s="122">
        <f t="shared" si="30"/>
        <v>-45639.213166144204</v>
      </c>
    </row>
    <row r="283" spans="1:15">
      <c r="A283" s="120" t="s">
        <v>397</v>
      </c>
      <c r="B283" s="120">
        <v>8720</v>
      </c>
      <c r="C283" s="120" t="s">
        <v>360</v>
      </c>
      <c r="D283" s="120" t="s">
        <v>239</v>
      </c>
      <c r="E283" s="121">
        <v>626</v>
      </c>
      <c r="F283" s="121">
        <v>13918.81</v>
      </c>
      <c r="G283" s="121">
        <v>8724.4660000000003</v>
      </c>
      <c r="H283" s="121">
        <v>35433.946000000004</v>
      </c>
      <c r="I283" s="121">
        <f t="shared" si="27"/>
        <v>44158.412000000004</v>
      </c>
      <c r="J283" s="121">
        <f t="shared" si="28"/>
        <v>-30239.602000000006</v>
      </c>
      <c r="K283" s="121">
        <f t="shared" si="30"/>
        <v>22234.520766773163</v>
      </c>
      <c r="L283" s="121">
        <f t="shared" si="30"/>
        <v>13936.846645367412</v>
      </c>
      <c r="M283" s="121">
        <f t="shared" si="30"/>
        <v>56603.747603833872</v>
      </c>
      <c r="N283" s="121">
        <f t="shared" si="30"/>
        <v>70540.594249201298</v>
      </c>
      <c r="O283" s="121">
        <f t="shared" si="30"/>
        <v>-48306.073482428124</v>
      </c>
    </row>
    <row r="284" spans="1:15">
      <c r="A284" s="29" t="s">
        <v>397</v>
      </c>
      <c r="B284" s="29">
        <v>6515</v>
      </c>
      <c r="C284" s="29" t="s">
        <v>361</v>
      </c>
      <c r="D284" s="29" t="s">
        <v>209</v>
      </c>
      <c r="E284" s="122">
        <v>616</v>
      </c>
      <c r="F284" s="122">
        <v>1915</v>
      </c>
      <c r="G284" s="122">
        <v>2026.4110000000001</v>
      </c>
      <c r="H284" s="122">
        <v>19075.972000000002</v>
      </c>
      <c r="I284" s="122">
        <f t="shared" si="27"/>
        <v>21102.383000000002</v>
      </c>
      <c r="J284" s="122">
        <f t="shared" si="28"/>
        <v>-19187.383000000002</v>
      </c>
      <c r="K284" s="122">
        <f t="shared" si="30"/>
        <v>3108.7662337662337</v>
      </c>
      <c r="L284" s="122">
        <f t="shared" si="30"/>
        <v>3289.6282467532469</v>
      </c>
      <c r="M284" s="122">
        <f t="shared" si="30"/>
        <v>30967.487012987014</v>
      </c>
      <c r="N284" s="122">
        <f t="shared" si="30"/>
        <v>34257.115259740262</v>
      </c>
      <c r="O284" s="122">
        <f t="shared" si="30"/>
        <v>-31148.349025974028</v>
      </c>
    </row>
    <row r="285" spans="1:15">
      <c r="A285" s="120" t="s">
        <v>397</v>
      </c>
      <c r="B285" s="120">
        <v>8509</v>
      </c>
      <c r="C285" s="120" t="s">
        <v>362</v>
      </c>
      <c r="D285" s="120" t="s">
        <v>231</v>
      </c>
      <c r="E285" s="121">
        <v>583</v>
      </c>
      <c r="F285" s="121">
        <v>4355.7479999999996</v>
      </c>
      <c r="G285" s="121">
        <v>4164.7809999999999</v>
      </c>
      <c r="H285" s="121">
        <v>20575.101000000002</v>
      </c>
      <c r="I285" s="121">
        <f t="shared" si="27"/>
        <v>24739.882000000001</v>
      </c>
      <c r="J285" s="121">
        <f t="shared" si="28"/>
        <v>-20384.134000000002</v>
      </c>
      <c r="K285" s="121">
        <f t="shared" si="30"/>
        <v>7471.2658662092617</v>
      </c>
      <c r="L285" s="121">
        <f t="shared" si="30"/>
        <v>7143.706689536878</v>
      </c>
      <c r="M285" s="121">
        <f t="shared" si="30"/>
        <v>35291.768439108069</v>
      </c>
      <c r="N285" s="121">
        <f t="shared" si="30"/>
        <v>42435.475128644946</v>
      </c>
      <c r="O285" s="121">
        <f t="shared" si="30"/>
        <v>-34964.209262435681</v>
      </c>
    </row>
    <row r="286" spans="1:15">
      <c r="A286" s="29" t="s">
        <v>397</v>
      </c>
      <c r="B286" s="29">
        <v>6709</v>
      </c>
      <c r="C286" s="29" t="s">
        <v>363</v>
      </c>
      <c r="D286" s="29" t="s">
        <v>218</v>
      </c>
      <c r="E286" s="122">
        <v>504</v>
      </c>
      <c r="F286" s="122">
        <v>2440.299</v>
      </c>
      <c r="G286" s="122">
        <v>2875.0599999999995</v>
      </c>
      <c r="H286" s="122">
        <v>19502.284999999996</v>
      </c>
      <c r="I286" s="122">
        <f t="shared" si="27"/>
        <v>22377.344999999994</v>
      </c>
      <c r="J286" s="122">
        <f t="shared" si="28"/>
        <v>-19937.045999999995</v>
      </c>
      <c r="K286" s="122">
        <f t="shared" si="30"/>
        <v>4841.8630952380945</v>
      </c>
      <c r="L286" s="122">
        <f t="shared" si="30"/>
        <v>5704.4841269841263</v>
      </c>
      <c r="M286" s="122">
        <f t="shared" si="30"/>
        <v>38695.009920634919</v>
      </c>
      <c r="N286" s="122">
        <f t="shared" si="30"/>
        <v>44399.494047619039</v>
      </c>
      <c r="O286" s="122">
        <f t="shared" si="30"/>
        <v>-39557.63095238094</v>
      </c>
    </row>
    <row r="287" spans="1:15">
      <c r="A287" s="120" t="s">
        <v>397</v>
      </c>
      <c r="B287" s="120">
        <v>6607</v>
      </c>
      <c r="C287" s="120" t="s">
        <v>364</v>
      </c>
      <c r="D287" s="120" t="s">
        <v>214</v>
      </c>
      <c r="E287" s="121">
        <v>502</v>
      </c>
      <c r="F287" s="121">
        <v>2024.5609999999999</v>
      </c>
      <c r="G287" s="121">
        <v>1206.4549999999997</v>
      </c>
      <c r="H287" s="121">
        <v>23549.033999999996</v>
      </c>
      <c r="I287" s="121">
        <f t="shared" si="27"/>
        <v>24755.488999999994</v>
      </c>
      <c r="J287" s="121">
        <f t="shared" si="28"/>
        <v>-22730.927999999993</v>
      </c>
      <c r="K287" s="121">
        <f t="shared" si="30"/>
        <v>4032.9900398406371</v>
      </c>
      <c r="L287" s="121">
        <f t="shared" si="30"/>
        <v>2403.2968127490035</v>
      </c>
      <c r="M287" s="121">
        <f t="shared" si="30"/>
        <v>46910.426294820711</v>
      </c>
      <c r="N287" s="121">
        <f t="shared" si="30"/>
        <v>49313.723107569705</v>
      </c>
      <c r="O287" s="121">
        <f t="shared" si="30"/>
        <v>-45280.733067729067</v>
      </c>
    </row>
    <row r="288" spans="1:15">
      <c r="A288" s="29" t="s">
        <v>397</v>
      </c>
      <c r="B288" s="29">
        <v>8719</v>
      </c>
      <c r="C288" s="29" t="s">
        <v>365</v>
      </c>
      <c r="D288" s="29" t="s">
        <v>238</v>
      </c>
      <c r="E288" s="122">
        <v>493</v>
      </c>
      <c r="F288" s="122">
        <v>6935.6990000000005</v>
      </c>
      <c r="G288" s="122">
        <v>5161.46</v>
      </c>
      <c r="H288" s="122">
        <v>21517.784</v>
      </c>
      <c r="I288" s="122">
        <f t="shared" si="27"/>
        <v>26679.243999999999</v>
      </c>
      <c r="J288" s="122">
        <f t="shared" si="28"/>
        <v>-19743.544999999998</v>
      </c>
      <c r="K288" s="122">
        <f t="shared" si="30"/>
        <v>14068.354969574038</v>
      </c>
      <c r="L288" s="122">
        <f t="shared" si="30"/>
        <v>10469.49290060852</v>
      </c>
      <c r="M288" s="122">
        <f t="shared" si="30"/>
        <v>43646.620689655174</v>
      </c>
      <c r="N288" s="122">
        <f t="shared" si="30"/>
        <v>54116.113590263689</v>
      </c>
      <c r="O288" s="122">
        <f t="shared" si="30"/>
        <v>-40047.758620689652</v>
      </c>
    </row>
    <row r="289" spans="1:15">
      <c r="A289" s="120" t="s">
        <v>397</v>
      </c>
      <c r="B289" s="120">
        <v>6601</v>
      </c>
      <c r="C289" s="120" t="s">
        <v>366</v>
      </c>
      <c r="D289" s="120" t="s">
        <v>210</v>
      </c>
      <c r="E289" s="121">
        <v>491</v>
      </c>
      <c r="F289" s="121">
        <v>0</v>
      </c>
      <c r="G289" s="121">
        <v>397.14799999999997</v>
      </c>
      <c r="H289" s="121">
        <v>5188.8449999999993</v>
      </c>
      <c r="I289" s="121">
        <f t="shared" si="27"/>
        <v>5585.9929999999995</v>
      </c>
      <c r="J289" s="121">
        <f t="shared" si="28"/>
        <v>-5585.9929999999995</v>
      </c>
      <c r="K289" s="121">
        <f t="shared" si="30"/>
        <v>0</v>
      </c>
      <c r="L289" s="121">
        <f t="shared" si="30"/>
        <v>808.85539714867616</v>
      </c>
      <c r="M289" s="121">
        <f t="shared" si="30"/>
        <v>10567.912423625254</v>
      </c>
      <c r="N289" s="121">
        <f t="shared" si="30"/>
        <v>11376.76782077393</v>
      </c>
      <c r="O289" s="121">
        <f t="shared" si="30"/>
        <v>-11376.76782077393</v>
      </c>
    </row>
    <row r="290" spans="1:15">
      <c r="A290" s="29" t="s">
        <v>397</v>
      </c>
      <c r="B290" s="29">
        <v>7617</v>
      </c>
      <c r="C290" s="29" t="s">
        <v>367</v>
      </c>
      <c r="D290" s="29" t="s">
        <v>225</v>
      </c>
      <c r="E290" s="122">
        <v>472</v>
      </c>
      <c r="F290" s="122">
        <v>17754.627999999997</v>
      </c>
      <c r="G290" s="122">
        <v>9019.1909999999989</v>
      </c>
      <c r="H290" s="122">
        <v>9566.8989999999994</v>
      </c>
      <c r="I290" s="122">
        <f t="shared" si="27"/>
        <v>18586.089999999997</v>
      </c>
      <c r="J290" s="122">
        <f t="shared" si="28"/>
        <v>-831.46199999999953</v>
      </c>
      <c r="K290" s="122">
        <f t="shared" si="30"/>
        <v>37615.737288135584</v>
      </c>
      <c r="L290" s="122">
        <f t="shared" si="30"/>
        <v>19108.455508474573</v>
      </c>
      <c r="M290" s="122">
        <f t="shared" si="30"/>
        <v>20268.853813559323</v>
      </c>
      <c r="N290" s="122">
        <f t="shared" si="30"/>
        <v>39377.309322033885</v>
      </c>
      <c r="O290" s="122">
        <f t="shared" si="30"/>
        <v>-1761.572033898304</v>
      </c>
    </row>
    <row r="291" spans="1:15">
      <c r="A291" s="120" t="s">
        <v>397</v>
      </c>
      <c r="B291" s="120">
        <v>5609</v>
      </c>
      <c r="C291" s="120" t="s">
        <v>368</v>
      </c>
      <c r="D291" s="120" t="s">
        <v>200</v>
      </c>
      <c r="E291" s="121">
        <v>452</v>
      </c>
      <c r="F291" s="121">
        <v>671.73699999999997</v>
      </c>
      <c r="G291" s="121">
        <v>4583.6779999999999</v>
      </c>
      <c r="H291" s="121">
        <v>12373.429000000002</v>
      </c>
      <c r="I291" s="121">
        <f t="shared" si="27"/>
        <v>16957.107000000004</v>
      </c>
      <c r="J291" s="121">
        <f t="shared" si="28"/>
        <v>-16285.370000000004</v>
      </c>
      <c r="K291" s="121">
        <f t="shared" si="30"/>
        <v>1486.1438053097345</v>
      </c>
      <c r="L291" s="121">
        <f t="shared" si="30"/>
        <v>10140.880530973451</v>
      </c>
      <c r="M291" s="121">
        <f t="shared" si="30"/>
        <v>27374.842920353989</v>
      </c>
      <c r="N291" s="121">
        <f t="shared" si="30"/>
        <v>37515.723451327438</v>
      </c>
      <c r="O291" s="121">
        <f t="shared" si="30"/>
        <v>-36029.579646017708</v>
      </c>
    </row>
    <row r="292" spans="1:15">
      <c r="A292" s="29" t="s">
        <v>397</v>
      </c>
      <c r="B292" s="29">
        <v>4911</v>
      </c>
      <c r="C292" s="29" t="s">
        <v>369</v>
      </c>
      <c r="D292" s="29" t="s">
        <v>196</v>
      </c>
      <c r="E292" s="122">
        <v>449</v>
      </c>
      <c r="F292" s="122">
        <v>2109.2449999999999</v>
      </c>
      <c r="G292" s="122">
        <v>1673.4690000000001</v>
      </c>
      <c r="H292" s="122">
        <v>11668.247999999998</v>
      </c>
      <c r="I292" s="122">
        <f t="shared" si="27"/>
        <v>13341.716999999997</v>
      </c>
      <c r="J292" s="122">
        <f t="shared" si="28"/>
        <v>-11232.471999999998</v>
      </c>
      <c r="K292" s="122">
        <f t="shared" si="30"/>
        <v>4697.6503340757235</v>
      </c>
      <c r="L292" s="122">
        <f t="shared" si="30"/>
        <v>3727.1024498886413</v>
      </c>
      <c r="M292" s="122">
        <f t="shared" si="30"/>
        <v>25987.189309576832</v>
      </c>
      <c r="N292" s="122">
        <f t="shared" si="30"/>
        <v>29714.291759465472</v>
      </c>
      <c r="O292" s="122">
        <f t="shared" si="30"/>
        <v>-25016.641425389749</v>
      </c>
    </row>
    <row r="293" spans="1:15">
      <c r="A293" s="120" t="s">
        <v>397</v>
      </c>
      <c r="B293" s="120">
        <v>5612</v>
      </c>
      <c r="C293" s="120" t="s">
        <v>370</v>
      </c>
      <c r="D293" s="120" t="s">
        <v>202</v>
      </c>
      <c r="E293" s="121">
        <v>371</v>
      </c>
      <c r="F293" s="121">
        <v>4103.2520000000004</v>
      </c>
      <c r="G293" s="121">
        <v>3130.6239999999998</v>
      </c>
      <c r="H293" s="121">
        <v>15919.850999999999</v>
      </c>
      <c r="I293" s="121">
        <f t="shared" si="27"/>
        <v>19050.474999999999</v>
      </c>
      <c r="J293" s="121">
        <f t="shared" si="28"/>
        <v>-14947.222999999998</v>
      </c>
      <c r="K293" s="121">
        <f t="shared" si="30"/>
        <v>11059.978436657684</v>
      </c>
      <c r="L293" s="121">
        <f t="shared" si="30"/>
        <v>8438.3396226415098</v>
      </c>
      <c r="M293" s="121">
        <f t="shared" si="30"/>
        <v>42910.649595687326</v>
      </c>
      <c r="N293" s="121">
        <f t="shared" si="30"/>
        <v>51348.989218328839</v>
      </c>
      <c r="O293" s="121">
        <f t="shared" si="30"/>
        <v>-40289.010781671153</v>
      </c>
    </row>
    <row r="294" spans="1:15">
      <c r="A294" s="29" t="s">
        <v>397</v>
      </c>
      <c r="B294" s="29">
        <v>6602</v>
      </c>
      <c r="C294" s="29" t="s">
        <v>371</v>
      </c>
      <c r="D294" s="29" t="s">
        <v>213</v>
      </c>
      <c r="E294" s="122">
        <v>371</v>
      </c>
      <c r="F294" s="122">
        <v>452</v>
      </c>
      <c r="G294" s="122">
        <v>783.51700000000005</v>
      </c>
      <c r="H294" s="122">
        <v>3488.0200000000004</v>
      </c>
      <c r="I294" s="122">
        <f t="shared" si="27"/>
        <v>4271.5370000000003</v>
      </c>
      <c r="J294" s="122">
        <f t="shared" si="28"/>
        <v>-3819.5370000000003</v>
      </c>
      <c r="K294" s="122">
        <f t="shared" si="30"/>
        <v>1218.3288409703503</v>
      </c>
      <c r="L294" s="122">
        <f t="shared" si="30"/>
        <v>2111.9056603773588</v>
      </c>
      <c r="M294" s="122">
        <f t="shared" si="30"/>
        <v>9401.6711590296509</v>
      </c>
      <c r="N294" s="122">
        <f t="shared" si="30"/>
        <v>11513.576819407008</v>
      </c>
      <c r="O294" s="122">
        <f t="shared" si="30"/>
        <v>-10295.247978436657</v>
      </c>
    </row>
    <row r="295" spans="1:15">
      <c r="A295" s="120" t="s">
        <v>397</v>
      </c>
      <c r="B295" s="120">
        <v>4502</v>
      </c>
      <c r="C295" s="120" t="s">
        <v>372</v>
      </c>
      <c r="D295" s="120" t="s">
        <v>190</v>
      </c>
      <c r="E295" s="121">
        <v>258</v>
      </c>
      <c r="F295" s="121">
        <v>884.20999999999992</v>
      </c>
      <c r="G295" s="121">
        <v>24.204000000000001</v>
      </c>
      <c r="H295" s="121">
        <v>7269.96</v>
      </c>
      <c r="I295" s="121">
        <f t="shared" si="27"/>
        <v>7294.1639999999998</v>
      </c>
      <c r="J295" s="121">
        <f t="shared" si="28"/>
        <v>-6409.9539999999997</v>
      </c>
      <c r="K295" s="121">
        <f t="shared" si="30"/>
        <v>3427.1705426356584</v>
      </c>
      <c r="L295" s="121">
        <f t="shared" si="30"/>
        <v>93.813953488372093</v>
      </c>
      <c r="M295" s="121">
        <f t="shared" si="30"/>
        <v>28178.139534883718</v>
      </c>
      <c r="N295" s="121">
        <f t="shared" si="30"/>
        <v>28271.953488372092</v>
      </c>
      <c r="O295" s="121">
        <f t="shared" si="30"/>
        <v>-24844.782945736435</v>
      </c>
    </row>
    <row r="296" spans="1:15">
      <c r="A296" s="29" t="s">
        <v>397</v>
      </c>
      <c r="B296" s="29">
        <v>4604</v>
      </c>
      <c r="C296" s="29" t="s">
        <v>373</v>
      </c>
      <c r="D296" s="29" t="s">
        <v>191</v>
      </c>
      <c r="E296" s="122">
        <v>258</v>
      </c>
      <c r="F296" s="122">
        <v>84.784999999999997</v>
      </c>
      <c r="G296" s="122">
        <v>1435.231</v>
      </c>
      <c r="H296" s="122">
        <v>8557.9390000000003</v>
      </c>
      <c r="I296" s="122">
        <f t="shared" si="27"/>
        <v>9993.17</v>
      </c>
      <c r="J296" s="122">
        <f t="shared" si="28"/>
        <v>-9908.3850000000002</v>
      </c>
      <c r="K296" s="122">
        <f t="shared" si="30"/>
        <v>328.62403100775197</v>
      </c>
      <c r="L296" s="122">
        <f t="shared" si="30"/>
        <v>5562.9108527131775</v>
      </c>
      <c r="M296" s="122">
        <f t="shared" si="30"/>
        <v>33170.306201550389</v>
      </c>
      <c r="N296" s="122">
        <f t="shared" si="30"/>
        <v>38733.217054263572</v>
      </c>
      <c r="O296" s="122">
        <f t="shared" si="30"/>
        <v>-38404.593023255817</v>
      </c>
    </row>
    <row r="297" spans="1:15">
      <c r="A297" s="120" t="s">
        <v>397</v>
      </c>
      <c r="B297" s="120">
        <v>8610</v>
      </c>
      <c r="C297" s="120" t="s">
        <v>374</v>
      </c>
      <c r="D297" s="120" t="s">
        <v>232</v>
      </c>
      <c r="E297" s="121">
        <v>248</v>
      </c>
      <c r="F297" s="121">
        <v>18.332000000000001</v>
      </c>
      <c r="G297" s="121">
        <v>142.614</v>
      </c>
      <c r="H297" s="121">
        <v>3285.3220000000001</v>
      </c>
      <c r="I297" s="121">
        <f t="shared" si="27"/>
        <v>3427.9360000000001</v>
      </c>
      <c r="J297" s="121">
        <f t="shared" si="28"/>
        <v>-3409.6040000000003</v>
      </c>
      <c r="K297" s="121">
        <f t="shared" si="30"/>
        <v>73.91935483870968</v>
      </c>
      <c r="L297" s="121">
        <f t="shared" si="30"/>
        <v>575.05645161290317</v>
      </c>
      <c r="M297" s="121">
        <f t="shared" si="30"/>
        <v>13247.266129032258</v>
      </c>
      <c r="N297" s="121">
        <f t="shared" si="30"/>
        <v>13822.322580645163</v>
      </c>
      <c r="O297" s="121">
        <f t="shared" si="30"/>
        <v>-13748.403225806453</v>
      </c>
    </row>
    <row r="298" spans="1:15">
      <c r="A298" s="29" t="s">
        <v>397</v>
      </c>
      <c r="B298" s="29">
        <v>1606</v>
      </c>
      <c r="C298" s="29" t="s">
        <v>375</v>
      </c>
      <c r="D298" s="29" t="s">
        <v>172</v>
      </c>
      <c r="E298" s="122">
        <v>238</v>
      </c>
      <c r="F298" s="122">
        <v>250</v>
      </c>
      <c r="G298" s="122">
        <v>89.426000000000002</v>
      </c>
      <c r="H298" s="122">
        <v>4101.9359999999997</v>
      </c>
      <c r="I298" s="122">
        <f t="shared" si="27"/>
        <v>4191.3620000000001</v>
      </c>
      <c r="J298" s="122">
        <f t="shared" si="28"/>
        <v>-3941.3620000000001</v>
      </c>
      <c r="K298" s="122">
        <f t="shared" si="30"/>
        <v>1050.420168067227</v>
      </c>
      <c r="L298" s="122">
        <f t="shared" si="30"/>
        <v>375.73949579831935</v>
      </c>
      <c r="M298" s="122">
        <f t="shared" si="30"/>
        <v>17235.025210084033</v>
      </c>
      <c r="N298" s="122">
        <f t="shared" si="30"/>
        <v>17610.764705882353</v>
      </c>
      <c r="O298" s="122">
        <f t="shared" si="30"/>
        <v>-16560.344537815126</v>
      </c>
    </row>
    <row r="299" spans="1:15">
      <c r="A299" s="120" t="s">
        <v>397</v>
      </c>
      <c r="B299" s="120">
        <v>4803</v>
      </c>
      <c r="C299" s="120" t="s">
        <v>376</v>
      </c>
      <c r="D299" s="120" t="s">
        <v>193</v>
      </c>
      <c r="E299" s="121">
        <v>204</v>
      </c>
      <c r="F299" s="121">
        <v>39.130000000000003</v>
      </c>
      <c r="G299" s="121"/>
      <c r="H299" s="121">
        <v>5819.884</v>
      </c>
      <c r="I299" s="121">
        <f t="shared" si="27"/>
        <v>5819.884</v>
      </c>
      <c r="J299" s="121">
        <f t="shared" si="28"/>
        <v>-5780.7539999999999</v>
      </c>
      <c r="K299" s="121">
        <f t="shared" si="30"/>
        <v>191.81372549019611</v>
      </c>
      <c r="L299" s="121">
        <f t="shared" si="30"/>
        <v>0</v>
      </c>
      <c r="M299" s="121">
        <f t="shared" si="30"/>
        <v>28528.843137254902</v>
      </c>
      <c r="N299" s="121">
        <f t="shared" si="30"/>
        <v>28528.843137254902</v>
      </c>
      <c r="O299" s="121">
        <f t="shared" si="30"/>
        <v>-28337.029411764706</v>
      </c>
    </row>
    <row r="300" spans="1:15">
      <c r="A300" s="29" t="s">
        <v>397</v>
      </c>
      <c r="B300" s="29">
        <v>5706</v>
      </c>
      <c r="C300" s="29" t="s">
        <v>377</v>
      </c>
      <c r="D300" s="29" t="s">
        <v>203</v>
      </c>
      <c r="E300" s="122">
        <v>202</v>
      </c>
      <c r="F300" s="122">
        <v>0</v>
      </c>
      <c r="G300" s="122"/>
      <c r="H300" s="122">
        <v>16661</v>
      </c>
      <c r="I300" s="122">
        <f t="shared" si="27"/>
        <v>16661</v>
      </c>
      <c r="J300" s="122">
        <f t="shared" si="28"/>
        <v>-16661</v>
      </c>
      <c r="K300" s="122">
        <f t="shared" si="30"/>
        <v>0</v>
      </c>
      <c r="L300" s="122">
        <f t="shared" si="30"/>
        <v>0</v>
      </c>
      <c r="M300" s="122">
        <f t="shared" si="30"/>
        <v>82480.198019801974</v>
      </c>
      <c r="N300" s="122">
        <f t="shared" si="30"/>
        <v>82480.198019801974</v>
      </c>
      <c r="O300" s="122">
        <f t="shared" si="30"/>
        <v>-82480.198019801974</v>
      </c>
    </row>
    <row r="301" spans="1:15">
      <c r="A301" s="120" t="s">
        <v>397</v>
      </c>
      <c r="B301" s="120">
        <v>3713</v>
      </c>
      <c r="C301" s="120" t="s">
        <v>378</v>
      </c>
      <c r="D301" s="120" t="s">
        <v>185</v>
      </c>
      <c r="E301" s="121">
        <v>117</v>
      </c>
      <c r="F301" s="121">
        <v>1980</v>
      </c>
      <c r="G301" s="121"/>
      <c r="H301" s="121">
        <v>2192</v>
      </c>
      <c r="I301" s="121">
        <f t="shared" si="27"/>
        <v>2192</v>
      </c>
      <c r="J301" s="121">
        <f t="shared" si="28"/>
        <v>-212</v>
      </c>
      <c r="K301" s="121">
        <f t="shared" si="30"/>
        <v>16923.076923076922</v>
      </c>
      <c r="L301" s="121">
        <f t="shared" si="30"/>
        <v>0</v>
      </c>
      <c r="M301" s="121">
        <f t="shared" si="30"/>
        <v>18735.042735042734</v>
      </c>
      <c r="N301" s="121">
        <f t="shared" si="30"/>
        <v>18735.042735042734</v>
      </c>
      <c r="O301" s="121">
        <f t="shared" si="30"/>
        <v>-1811.965811965812</v>
      </c>
    </row>
    <row r="302" spans="1:15">
      <c r="A302" s="29" t="s">
        <v>397</v>
      </c>
      <c r="B302" s="29">
        <v>7509</v>
      </c>
      <c r="C302" s="29" t="s">
        <v>379</v>
      </c>
      <c r="D302" s="29" t="s">
        <v>223</v>
      </c>
      <c r="E302" s="122">
        <v>109</v>
      </c>
      <c r="F302" s="122">
        <v>0</v>
      </c>
      <c r="G302" s="122"/>
      <c r="H302" s="122">
        <v>1358</v>
      </c>
      <c r="I302" s="122">
        <f t="shared" si="27"/>
        <v>1358</v>
      </c>
      <c r="J302" s="122">
        <f t="shared" si="28"/>
        <v>-1358</v>
      </c>
      <c r="K302" s="122">
        <f t="shared" si="30"/>
        <v>0</v>
      </c>
      <c r="L302" s="122">
        <f t="shared" si="30"/>
        <v>0</v>
      </c>
      <c r="M302" s="122">
        <f t="shared" si="30"/>
        <v>12458.715596330276</v>
      </c>
      <c r="N302" s="122">
        <f t="shared" si="30"/>
        <v>12458.715596330276</v>
      </c>
      <c r="O302" s="122">
        <f t="shared" si="30"/>
        <v>-12458.715596330276</v>
      </c>
    </row>
    <row r="303" spans="1:15">
      <c r="A303" s="120" t="s">
        <v>397</v>
      </c>
      <c r="B303" s="120">
        <v>4902</v>
      </c>
      <c r="C303" s="120" t="s">
        <v>380</v>
      </c>
      <c r="D303" s="120" t="s">
        <v>195</v>
      </c>
      <c r="E303" s="121">
        <v>103</v>
      </c>
      <c r="F303" s="121">
        <v>0</v>
      </c>
      <c r="G303" s="121"/>
      <c r="H303" s="121">
        <v>766</v>
      </c>
      <c r="I303" s="121">
        <f t="shared" ref="I303:I307" si="31">H303+G303</f>
        <v>766</v>
      </c>
      <c r="J303" s="121">
        <f t="shared" ref="J303:J307" si="32">F303-I303</f>
        <v>-766</v>
      </c>
      <c r="K303" s="121">
        <f t="shared" si="30"/>
        <v>0</v>
      </c>
      <c r="L303" s="121">
        <f t="shared" si="30"/>
        <v>0</v>
      </c>
      <c r="M303" s="121">
        <f t="shared" si="30"/>
        <v>7436.8932038834955</v>
      </c>
      <c r="N303" s="121">
        <f t="shared" si="30"/>
        <v>7436.8932038834955</v>
      </c>
      <c r="O303" s="121">
        <f t="shared" si="30"/>
        <v>-7436.8932038834955</v>
      </c>
    </row>
    <row r="304" spans="1:15">
      <c r="A304" s="29" t="s">
        <v>397</v>
      </c>
      <c r="B304" s="29">
        <v>6706</v>
      </c>
      <c r="C304" s="29" t="s">
        <v>381</v>
      </c>
      <c r="D304" s="29" t="s">
        <v>217</v>
      </c>
      <c r="E304" s="122">
        <v>91</v>
      </c>
      <c r="F304" s="122">
        <v>0</v>
      </c>
      <c r="G304" s="122"/>
      <c r="H304" s="122">
        <v>2109</v>
      </c>
      <c r="I304" s="122">
        <f t="shared" si="31"/>
        <v>2109</v>
      </c>
      <c r="J304" s="122">
        <f t="shared" si="32"/>
        <v>-2109</v>
      </c>
      <c r="K304" s="122">
        <f t="shared" si="30"/>
        <v>0</v>
      </c>
      <c r="L304" s="122">
        <f t="shared" si="30"/>
        <v>0</v>
      </c>
      <c r="M304" s="122">
        <f t="shared" si="30"/>
        <v>23175.824175824175</v>
      </c>
      <c r="N304" s="122">
        <f t="shared" si="30"/>
        <v>23175.824175824175</v>
      </c>
      <c r="O304" s="122">
        <f t="shared" si="30"/>
        <v>-23175.824175824175</v>
      </c>
    </row>
    <row r="305" spans="1:15">
      <c r="A305" s="120" t="s">
        <v>397</v>
      </c>
      <c r="B305" s="120">
        <v>5611</v>
      </c>
      <c r="C305" s="120" t="s">
        <v>382</v>
      </c>
      <c r="D305" s="120" t="s">
        <v>201</v>
      </c>
      <c r="E305" s="121">
        <v>90</v>
      </c>
      <c r="F305" s="121">
        <v>211</v>
      </c>
      <c r="G305" s="121">
        <v>546</v>
      </c>
      <c r="H305" s="121">
        <v>6184</v>
      </c>
      <c r="I305" s="121">
        <f t="shared" si="31"/>
        <v>6730</v>
      </c>
      <c r="J305" s="121">
        <f t="shared" si="32"/>
        <v>-6519</v>
      </c>
      <c r="K305" s="121">
        <f t="shared" si="30"/>
        <v>2344.4444444444443</v>
      </c>
      <c r="L305" s="121">
        <f t="shared" si="30"/>
        <v>6066.6666666666661</v>
      </c>
      <c r="M305" s="121">
        <f t="shared" si="30"/>
        <v>68711.111111111109</v>
      </c>
      <c r="N305" s="121">
        <f t="shared" si="30"/>
        <v>74777.777777777766</v>
      </c>
      <c r="O305" s="121">
        <f t="shared" si="30"/>
        <v>-72433.333333333343</v>
      </c>
    </row>
    <row r="306" spans="1:15">
      <c r="A306" s="29" t="s">
        <v>397</v>
      </c>
      <c r="B306" s="29">
        <v>7505</v>
      </c>
      <c r="C306" s="29" t="s">
        <v>383</v>
      </c>
      <c r="D306" s="29" t="s">
        <v>222</v>
      </c>
      <c r="E306" s="122">
        <v>74</v>
      </c>
      <c r="F306" s="122">
        <v>554</v>
      </c>
      <c r="G306" s="122">
        <v>190</v>
      </c>
      <c r="H306" s="122">
        <v>15190</v>
      </c>
      <c r="I306" s="122">
        <f t="shared" si="31"/>
        <v>15380</v>
      </c>
      <c r="J306" s="122">
        <f t="shared" si="32"/>
        <v>-14826</v>
      </c>
      <c r="K306" s="122">
        <f t="shared" si="30"/>
        <v>7486.4864864864867</v>
      </c>
      <c r="L306" s="122">
        <f t="shared" si="30"/>
        <v>2567.5675675675675</v>
      </c>
      <c r="M306" s="122">
        <f t="shared" si="30"/>
        <v>205270.27027027027</v>
      </c>
      <c r="N306" s="122">
        <f t="shared" si="30"/>
        <v>207837.83783783784</v>
      </c>
      <c r="O306" s="122">
        <f t="shared" si="30"/>
        <v>-200351.35135135136</v>
      </c>
    </row>
    <row r="307" spans="1:15">
      <c r="A307" s="120" t="s">
        <v>397</v>
      </c>
      <c r="B307" s="120">
        <v>3710</v>
      </c>
      <c r="C307" s="120" t="s">
        <v>384</v>
      </c>
      <c r="D307" s="120" t="s">
        <v>183</v>
      </c>
      <c r="E307" s="121">
        <v>62</v>
      </c>
      <c r="F307" s="121">
        <v>0</v>
      </c>
      <c r="G307" s="121"/>
      <c r="H307" s="121"/>
      <c r="I307" s="121">
        <f t="shared" si="31"/>
        <v>0</v>
      </c>
      <c r="J307" s="121">
        <f t="shared" si="32"/>
        <v>0</v>
      </c>
      <c r="K307" s="121">
        <f t="shared" si="30"/>
        <v>0</v>
      </c>
      <c r="L307" s="121">
        <f t="shared" si="30"/>
        <v>0</v>
      </c>
      <c r="M307" s="121">
        <f t="shared" si="30"/>
        <v>0</v>
      </c>
      <c r="N307" s="121">
        <f t="shared" si="30"/>
        <v>0</v>
      </c>
      <c r="O307" s="121">
        <f t="shared" si="30"/>
        <v>0</v>
      </c>
    </row>
    <row r="308" spans="1:15">
      <c r="A308" s="29" t="s">
        <v>397</v>
      </c>
      <c r="B308" s="29">
        <v>3506</v>
      </c>
      <c r="C308" s="29" t="s">
        <v>385</v>
      </c>
      <c r="D308" s="29" t="s">
        <v>179</v>
      </c>
      <c r="E308" s="122">
        <v>58</v>
      </c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</row>
    <row r="309" spans="1:15">
      <c r="A309" s="120" t="s">
        <v>397</v>
      </c>
      <c r="B309" s="120">
        <v>6611</v>
      </c>
      <c r="C309" s="120" t="s">
        <v>386</v>
      </c>
      <c r="D309" s="120" t="s">
        <v>215</v>
      </c>
      <c r="E309" s="121">
        <v>55</v>
      </c>
      <c r="F309" s="121">
        <v>0</v>
      </c>
      <c r="G309" s="121">
        <v>420</v>
      </c>
      <c r="H309" s="121">
        <v>2575</v>
      </c>
      <c r="I309" s="121">
        <f>H309+G309</f>
        <v>2995</v>
      </c>
      <c r="J309" s="121">
        <f>F309-I309</f>
        <v>-2995</v>
      </c>
      <c r="K309" s="121">
        <f t="shared" ref="K309:O310" si="33">(F309/$E309)*1000</f>
        <v>0</v>
      </c>
      <c r="L309" s="121">
        <f t="shared" si="33"/>
        <v>7636.3636363636369</v>
      </c>
      <c r="M309" s="121">
        <f t="shared" si="33"/>
        <v>46818.181818181823</v>
      </c>
      <c r="N309" s="121">
        <f t="shared" si="33"/>
        <v>54454.545454545456</v>
      </c>
      <c r="O309" s="121">
        <f t="shared" si="33"/>
        <v>-54454.545454545456</v>
      </c>
    </row>
    <row r="310" spans="1:15">
      <c r="A310" s="29" t="s">
        <v>397</v>
      </c>
      <c r="B310" s="29">
        <v>4901</v>
      </c>
      <c r="C310" s="29" t="s">
        <v>387</v>
      </c>
      <c r="D310" s="29" t="s">
        <v>194</v>
      </c>
      <c r="E310" s="122">
        <v>40</v>
      </c>
      <c r="F310" s="122">
        <v>210</v>
      </c>
      <c r="G310" s="122"/>
      <c r="H310" s="122">
        <v>1595</v>
      </c>
      <c r="I310" s="122">
        <f>H310+G310</f>
        <v>1595</v>
      </c>
      <c r="J310" s="122">
        <f>F310-I310</f>
        <v>-1385</v>
      </c>
      <c r="K310" s="122">
        <f t="shared" si="33"/>
        <v>5250</v>
      </c>
      <c r="L310" s="122">
        <f t="shared" si="33"/>
        <v>0</v>
      </c>
      <c r="M310" s="122">
        <f t="shared" si="33"/>
        <v>39875</v>
      </c>
      <c r="N310" s="122">
        <f t="shared" si="33"/>
        <v>39875</v>
      </c>
      <c r="O310" s="122">
        <f t="shared" si="33"/>
        <v>-34625</v>
      </c>
    </row>
    <row r="311" spans="1:15">
      <c r="A311" s="29"/>
      <c r="B311" s="29"/>
      <c r="C311" s="29"/>
      <c r="D311" s="29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</row>
    <row r="312" spans="1:15">
      <c r="A312" s="29"/>
      <c r="B312" s="29"/>
      <c r="C312" s="29"/>
      <c r="D312" s="29"/>
      <c r="E312" s="123">
        <f>SUM(E239:E310)</f>
        <v>356991</v>
      </c>
      <c r="F312" s="123">
        <f t="shared" ref="F312:I312" si="34">SUM(F239:F310)</f>
        <v>1728040.3149999992</v>
      </c>
      <c r="G312" s="123">
        <f t="shared" si="34"/>
        <v>3585619.2560000005</v>
      </c>
      <c r="H312" s="123">
        <f t="shared" si="34"/>
        <v>8831228.1790000033</v>
      </c>
      <c r="I312" s="123">
        <f t="shared" si="34"/>
        <v>12416847.434999999</v>
      </c>
      <c r="J312" s="123">
        <f>SUM(J239:J310)</f>
        <v>-10688807.119999994</v>
      </c>
      <c r="K312" s="123">
        <f t="shared" ref="K312:O312" si="35">(F312/$E312)*1000</f>
        <v>4840.571092828669</v>
      </c>
      <c r="L312" s="123">
        <f t="shared" si="35"/>
        <v>10044.004627567643</v>
      </c>
      <c r="M312" s="123">
        <f t="shared" si="35"/>
        <v>24737.957480720812</v>
      </c>
      <c r="N312" s="123">
        <f t="shared" si="35"/>
        <v>34781.962108288441</v>
      </c>
      <c r="O312" s="123">
        <f t="shared" si="35"/>
        <v>-29941.391015459754</v>
      </c>
    </row>
    <row r="313" spans="1:15">
      <c r="A313" s="29"/>
      <c r="B313" s="29"/>
      <c r="C313" s="29"/>
      <c r="D313" s="29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</row>
    <row r="314" spans="1:15">
      <c r="A314" s="29"/>
      <c r="B314" s="29"/>
      <c r="C314" s="29"/>
      <c r="D314" s="129" t="s">
        <v>398</v>
      </c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</row>
    <row r="315" spans="1:15">
      <c r="A315" s="29"/>
      <c r="B315" s="29"/>
      <c r="C315" s="29"/>
      <c r="D315" s="128" t="s">
        <v>301</v>
      </c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</row>
    <row r="316" spans="1:15">
      <c r="A316" s="120" t="s">
        <v>399</v>
      </c>
      <c r="B316" s="120">
        <v>0</v>
      </c>
      <c r="C316" s="120" t="s">
        <v>315</v>
      </c>
      <c r="D316" s="120" t="s">
        <v>19</v>
      </c>
      <c r="E316" s="121">
        <v>128793</v>
      </c>
      <c r="F316" s="121">
        <v>1915808.4570000002</v>
      </c>
      <c r="G316" s="121">
        <v>3827642.8840000001</v>
      </c>
      <c r="H316" s="121">
        <v>7430174.3460000008</v>
      </c>
      <c r="I316" s="121">
        <f t="shared" ref="I316:I379" si="36">H316+G316</f>
        <v>11257817.23</v>
      </c>
      <c r="J316" s="121">
        <f t="shared" ref="J316:J379" si="37">F316-I316</f>
        <v>-9342008.773</v>
      </c>
      <c r="K316" s="121">
        <f t="shared" ref="K316:O347" si="38">(F316/$E316)*1000</f>
        <v>14875.097691644733</v>
      </c>
      <c r="L316" s="121">
        <f t="shared" si="38"/>
        <v>29719.339436149483</v>
      </c>
      <c r="M316" s="121">
        <f t="shared" si="38"/>
        <v>57690.824392630042</v>
      </c>
      <c r="N316" s="121">
        <f t="shared" si="38"/>
        <v>87410.163828779521</v>
      </c>
      <c r="O316" s="121">
        <f t="shared" si="38"/>
        <v>-72535.066137134781</v>
      </c>
    </row>
    <row r="317" spans="1:15">
      <c r="A317" s="29" t="s">
        <v>399</v>
      </c>
      <c r="B317" s="29">
        <v>1000</v>
      </c>
      <c r="C317" s="29" t="s">
        <v>316</v>
      </c>
      <c r="D317" s="29" t="s">
        <v>167</v>
      </c>
      <c r="E317" s="122">
        <v>36975</v>
      </c>
      <c r="F317" s="122">
        <v>1956396.953</v>
      </c>
      <c r="G317" s="122">
        <v>1139803.3700000003</v>
      </c>
      <c r="H317" s="122">
        <v>3553558.5089999996</v>
      </c>
      <c r="I317" s="122">
        <f t="shared" si="36"/>
        <v>4693361.8789999997</v>
      </c>
      <c r="J317" s="122">
        <f t="shared" si="37"/>
        <v>-2736964.926</v>
      </c>
      <c r="K317" s="122">
        <f t="shared" si="38"/>
        <v>52911.344232589581</v>
      </c>
      <c r="L317" s="122">
        <f t="shared" si="38"/>
        <v>30826.325084516575</v>
      </c>
      <c r="M317" s="122">
        <f t="shared" si="38"/>
        <v>96107.059066937116</v>
      </c>
      <c r="N317" s="122">
        <f t="shared" si="38"/>
        <v>126933.38415145368</v>
      </c>
      <c r="O317" s="122">
        <f t="shared" si="38"/>
        <v>-74022.039918864102</v>
      </c>
    </row>
    <row r="318" spans="1:15">
      <c r="A318" s="120" t="s">
        <v>399</v>
      </c>
      <c r="B318" s="120">
        <v>1400</v>
      </c>
      <c r="C318" s="120" t="s">
        <v>317</v>
      </c>
      <c r="D318" s="120" t="s">
        <v>170</v>
      </c>
      <c r="E318" s="121">
        <v>29799</v>
      </c>
      <c r="F318" s="121">
        <v>557391.39899999986</v>
      </c>
      <c r="G318" s="121">
        <v>748280.30500000005</v>
      </c>
      <c r="H318" s="121">
        <v>1677899.4709999997</v>
      </c>
      <c r="I318" s="121">
        <f t="shared" si="36"/>
        <v>2426179.7759999996</v>
      </c>
      <c r="J318" s="121">
        <f t="shared" si="37"/>
        <v>-1868788.3769999999</v>
      </c>
      <c r="K318" s="121">
        <f t="shared" si="38"/>
        <v>18705.03704822309</v>
      </c>
      <c r="L318" s="121">
        <f t="shared" si="38"/>
        <v>25110.919997315348</v>
      </c>
      <c r="M318" s="121">
        <f t="shared" si="38"/>
        <v>56307.240880566453</v>
      </c>
      <c r="N318" s="121">
        <f t="shared" si="38"/>
        <v>81418.16087788179</v>
      </c>
      <c r="O318" s="121">
        <f t="shared" si="38"/>
        <v>-62713.123829658703</v>
      </c>
    </row>
    <row r="319" spans="1:15">
      <c r="A319" s="29" t="s">
        <v>399</v>
      </c>
      <c r="B319" s="29">
        <v>6000</v>
      </c>
      <c r="C319" s="29" t="s">
        <v>318</v>
      </c>
      <c r="D319" s="29" t="s">
        <v>204</v>
      </c>
      <c r="E319" s="122">
        <v>18925</v>
      </c>
      <c r="F319" s="122">
        <v>702107.30500000017</v>
      </c>
      <c r="G319" s="122">
        <v>769066.22499999998</v>
      </c>
      <c r="H319" s="122">
        <v>1993778.9610000006</v>
      </c>
      <c r="I319" s="122">
        <f t="shared" si="36"/>
        <v>2762845.1860000007</v>
      </c>
      <c r="J319" s="122">
        <f t="shared" si="37"/>
        <v>-2060737.8810000005</v>
      </c>
      <c r="K319" s="122">
        <f t="shared" si="38"/>
        <v>37099.461294583889</v>
      </c>
      <c r="L319" s="122">
        <f t="shared" si="38"/>
        <v>40637.581241743726</v>
      </c>
      <c r="M319" s="122">
        <f t="shared" si="38"/>
        <v>105351.5963540291</v>
      </c>
      <c r="N319" s="122">
        <f t="shared" si="38"/>
        <v>145989.17759577281</v>
      </c>
      <c r="O319" s="122">
        <f t="shared" si="38"/>
        <v>-108889.71630118892</v>
      </c>
    </row>
    <row r="320" spans="1:15">
      <c r="A320" s="120" t="s">
        <v>399</v>
      </c>
      <c r="B320" s="120">
        <v>2000</v>
      </c>
      <c r="C320" s="120" t="s">
        <v>319</v>
      </c>
      <c r="D320" s="120" t="s">
        <v>173</v>
      </c>
      <c r="E320" s="121">
        <v>18920</v>
      </c>
      <c r="F320" s="121">
        <v>315323.50400000002</v>
      </c>
      <c r="G320" s="121">
        <v>347222.69699999999</v>
      </c>
      <c r="H320" s="121">
        <v>889225.45900000015</v>
      </c>
      <c r="I320" s="121">
        <f t="shared" si="36"/>
        <v>1236448.1560000002</v>
      </c>
      <c r="J320" s="121">
        <f t="shared" si="37"/>
        <v>-921124.65200000023</v>
      </c>
      <c r="K320" s="121">
        <f t="shared" si="38"/>
        <v>16666.147145877378</v>
      </c>
      <c r="L320" s="121">
        <f t="shared" si="38"/>
        <v>18352.15100422833</v>
      </c>
      <c r="M320" s="121">
        <f t="shared" si="38"/>
        <v>46999.231448202969</v>
      </c>
      <c r="N320" s="121">
        <f t="shared" si="38"/>
        <v>65351.382452431295</v>
      </c>
      <c r="O320" s="121">
        <f t="shared" si="38"/>
        <v>-48685.235306553921</v>
      </c>
    </row>
    <row r="321" spans="1:15">
      <c r="A321" s="29" t="s">
        <v>399</v>
      </c>
      <c r="B321" s="29">
        <v>1300</v>
      </c>
      <c r="C321" s="29" t="s">
        <v>320</v>
      </c>
      <c r="D321" s="29" t="s">
        <v>169</v>
      </c>
      <c r="E321" s="122">
        <v>16299</v>
      </c>
      <c r="F321" s="122">
        <v>235004.30900000001</v>
      </c>
      <c r="G321" s="122">
        <v>449657.47200000001</v>
      </c>
      <c r="H321" s="122">
        <v>1459775.9600000002</v>
      </c>
      <c r="I321" s="122">
        <f t="shared" si="36"/>
        <v>1909433.4320000003</v>
      </c>
      <c r="J321" s="122">
        <f t="shared" si="37"/>
        <v>-1674429.1230000001</v>
      </c>
      <c r="K321" s="122">
        <f t="shared" si="38"/>
        <v>14418.326829866865</v>
      </c>
      <c r="L321" s="122">
        <f t="shared" si="38"/>
        <v>27588.040493281795</v>
      </c>
      <c r="M321" s="122">
        <f t="shared" si="38"/>
        <v>89562.301981716693</v>
      </c>
      <c r="N321" s="122">
        <f t="shared" si="38"/>
        <v>117150.34247499848</v>
      </c>
      <c r="O321" s="122">
        <f t="shared" si="38"/>
        <v>-102732.01564513161</v>
      </c>
    </row>
    <row r="322" spans="1:15">
      <c r="A322" s="120" t="s">
        <v>399</v>
      </c>
      <c r="B322" s="120">
        <v>1604</v>
      </c>
      <c r="C322" s="120" t="s">
        <v>321</v>
      </c>
      <c r="D322" s="120" t="s">
        <v>171</v>
      </c>
      <c r="E322" s="121">
        <v>11463</v>
      </c>
      <c r="F322" s="121">
        <v>472513.69300000003</v>
      </c>
      <c r="G322" s="121">
        <v>383879.76799999998</v>
      </c>
      <c r="H322" s="121">
        <v>1077265.2589999998</v>
      </c>
      <c r="I322" s="121">
        <f t="shared" si="36"/>
        <v>1461145.0269999998</v>
      </c>
      <c r="J322" s="121">
        <f t="shared" si="37"/>
        <v>-988631.3339999998</v>
      </c>
      <c r="K322" s="121">
        <f t="shared" si="38"/>
        <v>41220.77056616942</v>
      </c>
      <c r="L322" s="121">
        <f t="shared" si="38"/>
        <v>33488.595306638752</v>
      </c>
      <c r="M322" s="121">
        <f t="shared" si="38"/>
        <v>93977.602634563373</v>
      </c>
      <c r="N322" s="121">
        <f t="shared" si="38"/>
        <v>127466.19794120212</v>
      </c>
      <c r="O322" s="121">
        <f t="shared" si="38"/>
        <v>-86245.427375032697</v>
      </c>
    </row>
    <row r="323" spans="1:15">
      <c r="A323" s="29" t="s">
        <v>399</v>
      </c>
      <c r="B323" s="29">
        <v>8200</v>
      </c>
      <c r="C323" s="29" t="s">
        <v>322</v>
      </c>
      <c r="D323" s="29" t="s">
        <v>229</v>
      </c>
      <c r="E323" s="122">
        <v>9485</v>
      </c>
      <c r="F323" s="122">
        <v>626048.03200000012</v>
      </c>
      <c r="G323" s="122">
        <v>351245.86300000001</v>
      </c>
      <c r="H323" s="122">
        <v>1010797.7509999998</v>
      </c>
      <c r="I323" s="122">
        <f t="shared" si="36"/>
        <v>1362043.6139999998</v>
      </c>
      <c r="J323" s="122">
        <f t="shared" si="37"/>
        <v>-735995.5819999997</v>
      </c>
      <c r="K323" s="122">
        <f t="shared" si="38"/>
        <v>66004.009699525588</v>
      </c>
      <c r="L323" s="122">
        <f t="shared" si="38"/>
        <v>37031.71987348445</v>
      </c>
      <c r="M323" s="122">
        <f t="shared" si="38"/>
        <v>106568.02857142856</v>
      </c>
      <c r="N323" s="122">
        <f t="shared" si="38"/>
        <v>143599.74844491298</v>
      </c>
      <c r="O323" s="122">
        <f t="shared" si="38"/>
        <v>-77595.738745387425</v>
      </c>
    </row>
    <row r="324" spans="1:15">
      <c r="A324" s="120" t="s">
        <v>399</v>
      </c>
      <c r="B324" s="120">
        <v>3000</v>
      </c>
      <c r="C324" s="120" t="s">
        <v>323</v>
      </c>
      <c r="D324" s="120" t="s">
        <v>178</v>
      </c>
      <c r="E324" s="121">
        <v>7411</v>
      </c>
      <c r="F324" s="121">
        <v>317564.27</v>
      </c>
      <c r="G324" s="121">
        <v>292153.18599999999</v>
      </c>
      <c r="H324" s="121">
        <v>520379.88100000011</v>
      </c>
      <c r="I324" s="121">
        <f t="shared" si="36"/>
        <v>812533.06700000004</v>
      </c>
      <c r="J324" s="121">
        <f t="shared" si="37"/>
        <v>-494968.79700000002</v>
      </c>
      <c r="K324" s="121">
        <f t="shared" si="38"/>
        <v>42850.394008905678</v>
      </c>
      <c r="L324" s="121">
        <f t="shared" si="38"/>
        <v>39421.560653083252</v>
      </c>
      <c r="M324" s="121">
        <f t="shared" si="38"/>
        <v>70217.228579139133</v>
      </c>
      <c r="N324" s="121">
        <f t="shared" si="38"/>
        <v>109638.78923222238</v>
      </c>
      <c r="O324" s="121">
        <f t="shared" si="38"/>
        <v>-66788.395223316693</v>
      </c>
    </row>
    <row r="325" spans="1:15">
      <c r="A325" s="29" t="s">
        <v>399</v>
      </c>
      <c r="B325" s="29">
        <v>7300</v>
      </c>
      <c r="C325" s="29" t="s">
        <v>324</v>
      </c>
      <c r="D325" s="29" t="s">
        <v>220</v>
      </c>
      <c r="E325" s="122">
        <v>5070</v>
      </c>
      <c r="F325" s="122">
        <v>108238.572</v>
      </c>
      <c r="G325" s="122">
        <v>244353.62699999998</v>
      </c>
      <c r="H325" s="122">
        <v>615105.4149999998</v>
      </c>
      <c r="I325" s="122">
        <f t="shared" si="36"/>
        <v>859459.04199999978</v>
      </c>
      <c r="J325" s="122">
        <f t="shared" si="37"/>
        <v>-751220.46999999974</v>
      </c>
      <c r="K325" s="122">
        <f t="shared" si="38"/>
        <v>21348.830769230768</v>
      </c>
      <c r="L325" s="122">
        <f t="shared" si="38"/>
        <v>48195.981656804732</v>
      </c>
      <c r="M325" s="122">
        <f t="shared" si="38"/>
        <v>121322.56706114394</v>
      </c>
      <c r="N325" s="122">
        <f t="shared" si="38"/>
        <v>169518.54871794867</v>
      </c>
      <c r="O325" s="122">
        <f t="shared" si="38"/>
        <v>-148169.71794871791</v>
      </c>
    </row>
    <row r="326" spans="1:15">
      <c r="A326" s="120" t="s">
        <v>399</v>
      </c>
      <c r="B326" s="120">
        <v>1100</v>
      </c>
      <c r="C326" s="120" t="s">
        <v>325</v>
      </c>
      <c r="D326" s="120" t="s">
        <v>326</v>
      </c>
      <c r="E326" s="121">
        <v>4664</v>
      </c>
      <c r="F326" s="121">
        <v>135603.351</v>
      </c>
      <c r="G326" s="121">
        <v>184272.31399999998</v>
      </c>
      <c r="H326" s="121">
        <v>470128.7649999999</v>
      </c>
      <c r="I326" s="121">
        <f t="shared" si="36"/>
        <v>654401.07899999991</v>
      </c>
      <c r="J326" s="121">
        <f t="shared" si="37"/>
        <v>-518797.72799999989</v>
      </c>
      <c r="K326" s="121">
        <f t="shared" si="38"/>
        <v>29074.474914236707</v>
      </c>
      <c r="L326" s="121">
        <f t="shared" si="38"/>
        <v>39509.501286449398</v>
      </c>
      <c r="M326" s="121">
        <f t="shared" si="38"/>
        <v>100799.47791595195</v>
      </c>
      <c r="N326" s="121">
        <f t="shared" si="38"/>
        <v>140308.97920240136</v>
      </c>
      <c r="O326" s="121">
        <f t="shared" si="38"/>
        <v>-111234.50428816464</v>
      </c>
    </row>
    <row r="327" spans="1:15">
      <c r="A327" s="29" t="s">
        <v>399</v>
      </c>
      <c r="B327" s="29">
        <v>8000</v>
      </c>
      <c r="C327" s="29" t="s">
        <v>327</v>
      </c>
      <c r="D327" s="29" t="s">
        <v>228</v>
      </c>
      <c r="E327" s="122">
        <v>4301</v>
      </c>
      <c r="F327" s="122">
        <v>174621.88400000002</v>
      </c>
      <c r="G327" s="122">
        <v>134669.533</v>
      </c>
      <c r="H327" s="122">
        <v>476910.25599999994</v>
      </c>
      <c r="I327" s="122">
        <f t="shared" si="36"/>
        <v>611579.78899999987</v>
      </c>
      <c r="J327" s="122">
        <f t="shared" si="37"/>
        <v>-436957.90499999985</v>
      </c>
      <c r="K327" s="122">
        <f t="shared" si="38"/>
        <v>40600.29853522437</v>
      </c>
      <c r="L327" s="122">
        <f t="shared" si="38"/>
        <v>31311.214368751454</v>
      </c>
      <c r="M327" s="122">
        <f t="shared" si="38"/>
        <v>110883.57498256218</v>
      </c>
      <c r="N327" s="122">
        <f t="shared" si="38"/>
        <v>142194.78935131364</v>
      </c>
      <c r="O327" s="122">
        <f t="shared" si="38"/>
        <v>-101594.49081608925</v>
      </c>
    </row>
    <row r="328" spans="1:15">
      <c r="A328" s="120" t="s">
        <v>399</v>
      </c>
      <c r="B328" s="120">
        <v>5200</v>
      </c>
      <c r="C328" s="120" t="s">
        <v>328</v>
      </c>
      <c r="D328" s="120" t="s">
        <v>197</v>
      </c>
      <c r="E328" s="121">
        <v>3992</v>
      </c>
      <c r="F328" s="121">
        <v>120746.99399999999</v>
      </c>
      <c r="G328" s="121">
        <v>187945.63699999999</v>
      </c>
      <c r="H328" s="121">
        <v>297855.78799999994</v>
      </c>
      <c r="I328" s="121">
        <f t="shared" si="36"/>
        <v>485801.42499999993</v>
      </c>
      <c r="J328" s="121">
        <f t="shared" si="37"/>
        <v>-365054.43099999992</v>
      </c>
      <c r="K328" s="121">
        <f t="shared" si="38"/>
        <v>30247.242985971941</v>
      </c>
      <c r="L328" s="121">
        <f t="shared" si="38"/>
        <v>47080.570390781562</v>
      </c>
      <c r="M328" s="121">
        <f t="shared" si="38"/>
        <v>74613.173346693366</v>
      </c>
      <c r="N328" s="121">
        <f t="shared" si="38"/>
        <v>121693.74373747493</v>
      </c>
      <c r="O328" s="121">
        <f t="shared" si="38"/>
        <v>-91446.500751502987</v>
      </c>
    </row>
    <row r="329" spans="1:15">
      <c r="A329" s="29" t="s">
        <v>399</v>
      </c>
      <c r="B329" s="29">
        <v>3609</v>
      </c>
      <c r="C329" s="29" t="s">
        <v>329</v>
      </c>
      <c r="D329" s="29" t="s">
        <v>181</v>
      </c>
      <c r="E329" s="122">
        <v>3807</v>
      </c>
      <c r="F329" s="122">
        <v>91157.573000000004</v>
      </c>
      <c r="G329" s="122">
        <v>142560.67000000001</v>
      </c>
      <c r="H329" s="122">
        <v>256980.90400000001</v>
      </c>
      <c r="I329" s="122">
        <f t="shared" si="36"/>
        <v>399541.57400000002</v>
      </c>
      <c r="J329" s="122">
        <f t="shared" si="37"/>
        <v>-308384.00100000005</v>
      </c>
      <c r="K329" s="122">
        <f t="shared" si="38"/>
        <v>23944.726293669559</v>
      </c>
      <c r="L329" s="122">
        <f t="shared" si="38"/>
        <v>37446.984502232728</v>
      </c>
      <c r="M329" s="122">
        <f t="shared" si="38"/>
        <v>67502.20751247702</v>
      </c>
      <c r="N329" s="122">
        <f t="shared" si="38"/>
        <v>104949.19201470976</v>
      </c>
      <c r="O329" s="122">
        <f t="shared" si="38"/>
        <v>-81004.465721040207</v>
      </c>
    </row>
    <row r="330" spans="1:15">
      <c r="A330" s="120" t="s">
        <v>399</v>
      </c>
      <c r="B330" s="120">
        <v>4200</v>
      </c>
      <c r="C330" s="120" t="s">
        <v>330</v>
      </c>
      <c r="D330" s="120" t="s">
        <v>189</v>
      </c>
      <c r="E330" s="121">
        <v>3800</v>
      </c>
      <c r="F330" s="121">
        <v>146167.726</v>
      </c>
      <c r="G330" s="121">
        <v>177073.23099999997</v>
      </c>
      <c r="H330" s="121">
        <v>434782.37500000012</v>
      </c>
      <c r="I330" s="121">
        <f t="shared" si="36"/>
        <v>611855.60600000015</v>
      </c>
      <c r="J330" s="121">
        <f t="shared" si="37"/>
        <v>-465687.88000000012</v>
      </c>
      <c r="K330" s="121">
        <f t="shared" si="38"/>
        <v>38465.191052631577</v>
      </c>
      <c r="L330" s="121">
        <f t="shared" si="38"/>
        <v>46598.218684210515</v>
      </c>
      <c r="M330" s="121">
        <f t="shared" si="38"/>
        <v>114416.41447368424</v>
      </c>
      <c r="N330" s="121">
        <f t="shared" si="38"/>
        <v>161014.63315789477</v>
      </c>
      <c r="O330" s="121">
        <f t="shared" si="38"/>
        <v>-122549.4421052632</v>
      </c>
    </row>
    <row r="331" spans="1:15">
      <c r="A331" s="29" t="s">
        <v>399</v>
      </c>
      <c r="B331" s="29">
        <v>7620</v>
      </c>
      <c r="C331" s="29" t="s">
        <v>331</v>
      </c>
      <c r="D331" s="29" t="s">
        <v>226</v>
      </c>
      <c r="E331" s="122">
        <v>3600</v>
      </c>
      <c r="F331" s="122">
        <v>145977.99</v>
      </c>
      <c r="G331" s="122">
        <v>140764.96799999999</v>
      </c>
      <c r="H331" s="122">
        <v>315750.03899999999</v>
      </c>
      <c r="I331" s="122">
        <f t="shared" si="36"/>
        <v>456515.00699999998</v>
      </c>
      <c r="J331" s="122">
        <f t="shared" si="37"/>
        <v>-310537.01699999999</v>
      </c>
      <c r="K331" s="122">
        <f t="shared" si="38"/>
        <v>40549.441666666666</v>
      </c>
      <c r="L331" s="122">
        <f t="shared" si="38"/>
        <v>39101.379999999997</v>
      </c>
      <c r="M331" s="122">
        <f t="shared" si="38"/>
        <v>87708.344166666662</v>
      </c>
      <c r="N331" s="122">
        <f t="shared" si="38"/>
        <v>126809.72416666667</v>
      </c>
      <c r="O331" s="122">
        <f t="shared" si="38"/>
        <v>-86260.282500000001</v>
      </c>
    </row>
    <row r="332" spans="1:15">
      <c r="A332" s="120" t="s">
        <v>399</v>
      </c>
      <c r="B332" s="120">
        <v>2510</v>
      </c>
      <c r="C332" s="120" t="s">
        <v>332</v>
      </c>
      <c r="D332" s="120" t="s">
        <v>294</v>
      </c>
      <c r="E332" s="121">
        <v>3480</v>
      </c>
      <c r="F332" s="121">
        <v>79933.443000000014</v>
      </c>
      <c r="G332" s="121">
        <v>196495.15800000002</v>
      </c>
      <c r="H332" s="121">
        <v>245376.97300000003</v>
      </c>
      <c r="I332" s="121">
        <f t="shared" si="36"/>
        <v>441872.13100000005</v>
      </c>
      <c r="J332" s="121">
        <f t="shared" si="37"/>
        <v>-361938.68800000002</v>
      </c>
      <c r="K332" s="121">
        <f t="shared" si="38"/>
        <v>22969.380172413796</v>
      </c>
      <c r="L332" s="121">
        <f t="shared" si="38"/>
        <v>56464.125862068977</v>
      </c>
      <c r="M332" s="121">
        <f t="shared" si="38"/>
        <v>70510.624425287358</v>
      </c>
      <c r="N332" s="121">
        <f t="shared" si="38"/>
        <v>126974.75028735635</v>
      </c>
      <c r="O332" s="121">
        <f t="shared" si="38"/>
        <v>-104005.37011494253</v>
      </c>
    </row>
    <row r="333" spans="1:15">
      <c r="A333" s="29" t="s">
        <v>399</v>
      </c>
      <c r="B333" s="29">
        <v>2300</v>
      </c>
      <c r="C333" s="29" t="s">
        <v>333</v>
      </c>
      <c r="D333" s="29" t="s">
        <v>174</v>
      </c>
      <c r="E333" s="122">
        <v>3427</v>
      </c>
      <c r="F333" s="122">
        <v>89967.174000000014</v>
      </c>
      <c r="G333" s="122">
        <v>171116.29200000002</v>
      </c>
      <c r="H333" s="122">
        <v>391982.45299999998</v>
      </c>
      <c r="I333" s="122">
        <f t="shared" si="36"/>
        <v>563098.745</v>
      </c>
      <c r="J333" s="122">
        <f t="shared" si="37"/>
        <v>-473131.571</v>
      </c>
      <c r="K333" s="122">
        <f t="shared" si="38"/>
        <v>26252.458126641384</v>
      </c>
      <c r="L333" s="122">
        <f t="shared" si="38"/>
        <v>49931.803910125484</v>
      </c>
      <c r="M333" s="122">
        <f t="shared" si="38"/>
        <v>114380.63991829588</v>
      </c>
      <c r="N333" s="122">
        <f t="shared" si="38"/>
        <v>164312.44382842135</v>
      </c>
      <c r="O333" s="122">
        <f t="shared" si="38"/>
        <v>-138059.98570177998</v>
      </c>
    </row>
    <row r="334" spans="1:15">
      <c r="A334" s="120" t="s">
        <v>399</v>
      </c>
      <c r="B334" s="120">
        <v>6100</v>
      </c>
      <c r="C334" s="120" t="s">
        <v>334</v>
      </c>
      <c r="D334" s="120" t="s">
        <v>205</v>
      </c>
      <c r="E334" s="121">
        <v>3042</v>
      </c>
      <c r="F334" s="121">
        <v>59732.320999999996</v>
      </c>
      <c r="G334" s="121">
        <v>111389.306</v>
      </c>
      <c r="H334" s="121">
        <v>166263.40100000001</v>
      </c>
      <c r="I334" s="121">
        <f t="shared" si="36"/>
        <v>277652.70699999999</v>
      </c>
      <c r="J334" s="121">
        <f t="shared" si="37"/>
        <v>-217920.386</v>
      </c>
      <c r="K334" s="121">
        <f t="shared" si="38"/>
        <v>19635.871466140696</v>
      </c>
      <c r="L334" s="121">
        <f t="shared" si="38"/>
        <v>36617.128862590398</v>
      </c>
      <c r="M334" s="121">
        <f t="shared" si="38"/>
        <v>54655.950361604213</v>
      </c>
      <c r="N334" s="121">
        <f t="shared" si="38"/>
        <v>91273.079224194604</v>
      </c>
      <c r="O334" s="121">
        <f t="shared" si="38"/>
        <v>-71637.207758053919</v>
      </c>
    </row>
    <row r="335" spans="1:15">
      <c r="A335" s="29" t="s">
        <v>399</v>
      </c>
      <c r="B335" s="29">
        <v>8716</v>
      </c>
      <c r="C335" s="29" t="s">
        <v>335</v>
      </c>
      <c r="D335" s="29" t="s">
        <v>236</v>
      </c>
      <c r="E335" s="122">
        <v>2628</v>
      </c>
      <c r="F335" s="122">
        <v>137251.33199999999</v>
      </c>
      <c r="G335" s="122">
        <v>140308.861</v>
      </c>
      <c r="H335" s="122">
        <v>218242.74300000002</v>
      </c>
      <c r="I335" s="122">
        <f t="shared" si="36"/>
        <v>358551.60400000005</v>
      </c>
      <c r="J335" s="122">
        <f t="shared" si="37"/>
        <v>-221300.27200000006</v>
      </c>
      <c r="K335" s="122">
        <f t="shared" si="38"/>
        <v>52226.534246575342</v>
      </c>
      <c r="L335" s="122">
        <f t="shared" si="38"/>
        <v>53389.977549467272</v>
      </c>
      <c r="M335" s="122">
        <f t="shared" si="38"/>
        <v>83045.183789954346</v>
      </c>
      <c r="N335" s="122">
        <f t="shared" si="38"/>
        <v>136435.16133942164</v>
      </c>
      <c r="O335" s="122">
        <f t="shared" si="38"/>
        <v>-84208.627092846291</v>
      </c>
    </row>
    <row r="336" spans="1:15">
      <c r="A336" s="120" t="s">
        <v>399</v>
      </c>
      <c r="B336" s="120">
        <v>7708</v>
      </c>
      <c r="C336" s="120" t="s">
        <v>336</v>
      </c>
      <c r="D336" s="120" t="s">
        <v>227</v>
      </c>
      <c r="E336" s="121">
        <v>2389</v>
      </c>
      <c r="F336" s="121">
        <v>35277.523999999998</v>
      </c>
      <c r="G336" s="121">
        <v>100546.443</v>
      </c>
      <c r="H336" s="121">
        <v>162052.48600000003</v>
      </c>
      <c r="I336" s="121">
        <f t="shared" si="36"/>
        <v>262598.929</v>
      </c>
      <c r="J336" s="121">
        <f t="shared" si="37"/>
        <v>-227321.405</v>
      </c>
      <c r="K336" s="121">
        <f t="shared" si="38"/>
        <v>14766.64880703223</v>
      </c>
      <c r="L336" s="121">
        <f t="shared" si="38"/>
        <v>42087.251151109253</v>
      </c>
      <c r="M336" s="121">
        <f t="shared" si="38"/>
        <v>67832.769359564685</v>
      </c>
      <c r="N336" s="121">
        <f t="shared" si="38"/>
        <v>109920.02051067392</v>
      </c>
      <c r="O336" s="121">
        <f t="shared" si="38"/>
        <v>-95153.371703641693</v>
      </c>
    </row>
    <row r="337" spans="1:15">
      <c r="A337" s="29" t="s">
        <v>399</v>
      </c>
      <c r="B337" s="29">
        <v>8717</v>
      </c>
      <c r="C337" s="29" t="s">
        <v>337</v>
      </c>
      <c r="D337" s="29" t="s">
        <v>237</v>
      </c>
      <c r="E337" s="122">
        <v>2153</v>
      </c>
      <c r="F337" s="122">
        <v>46460.781000000003</v>
      </c>
      <c r="G337" s="122">
        <v>99959.564999999973</v>
      </c>
      <c r="H337" s="122">
        <v>211381.14799999996</v>
      </c>
      <c r="I337" s="122">
        <f t="shared" si="36"/>
        <v>311340.71299999993</v>
      </c>
      <c r="J337" s="122">
        <f t="shared" si="37"/>
        <v>-264879.93199999991</v>
      </c>
      <c r="K337" s="122">
        <f t="shared" si="38"/>
        <v>21579.554575011614</v>
      </c>
      <c r="L337" s="122">
        <f t="shared" si="38"/>
        <v>46428.037621922886</v>
      </c>
      <c r="M337" s="122">
        <f t="shared" si="38"/>
        <v>98179.817928471879</v>
      </c>
      <c r="N337" s="122">
        <f t="shared" si="38"/>
        <v>144607.85555039477</v>
      </c>
      <c r="O337" s="122">
        <f t="shared" si="38"/>
        <v>-123028.30097538314</v>
      </c>
    </row>
    <row r="338" spans="1:15">
      <c r="A338" s="120" t="s">
        <v>399</v>
      </c>
      <c r="B338" s="120">
        <v>6250</v>
      </c>
      <c r="C338" s="120" t="s">
        <v>338</v>
      </c>
      <c r="D338" s="120" t="s">
        <v>206</v>
      </c>
      <c r="E338" s="121">
        <v>2007</v>
      </c>
      <c r="F338" s="121">
        <v>64764.956000000006</v>
      </c>
      <c r="G338" s="121">
        <v>104757.48800000001</v>
      </c>
      <c r="H338" s="121">
        <v>234065.49900000001</v>
      </c>
      <c r="I338" s="121">
        <f t="shared" si="36"/>
        <v>338822.98700000002</v>
      </c>
      <c r="J338" s="121">
        <f t="shared" si="37"/>
        <v>-274058.03100000002</v>
      </c>
      <c r="K338" s="121">
        <f t="shared" si="38"/>
        <v>32269.534628799207</v>
      </c>
      <c r="L338" s="121">
        <f t="shared" si="38"/>
        <v>52196.057797708032</v>
      </c>
      <c r="M338" s="121">
        <f t="shared" si="38"/>
        <v>116624.56352765323</v>
      </c>
      <c r="N338" s="121">
        <f t="shared" si="38"/>
        <v>168820.62132536125</v>
      </c>
      <c r="O338" s="121">
        <f t="shared" si="38"/>
        <v>-136551.08669656204</v>
      </c>
    </row>
    <row r="339" spans="1:15">
      <c r="A339" s="29" t="s">
        <v>399</v>
      </c>
      <c r="B339" s="29">
        <v>8613</v>
      </c>
      <c r="C339" s="29" t="s">
        <v>339</v>
      </c>
      <c r="D339" s="29" t="s">
        <v>233</v>
      </c>
      <c r="E339" s="122">
        <v>1924</v>
      </c>
      <c r="F339" s="122">
        <v>51645.470999999998</v>
      </c>
      <c r="G339" s="122">
        <v>79083.661000000007</v>
      </c>
      <c r="H339" s="122">
        <v>126382.97099999998</v>
      </c>
      <c r="I339" s="122">
        <f t="shared" si="36"/>
        <v>205466.63199999998</v>
      </c>
      <c r="J339" s="122">
        <f t="shared" si="37"/>
        <v>-153821.16099999999</v>
      </c>
      <c r="K339" s="122">
        <f t="shared" si="38"/>
        <v>26842.760395010395</v>
      </c>
      <c r="L339" s="122">
        <f t="shared" si="38"/>
        <v>41103.773908523915</v>
      </c>
      <c r="M339" s="122">
        <f t="shared" si="38"/>
        <v>65687.614864864852</v>
      </c>
      <c r="N339" s="122">
        <f t="shared" si="38"/>
        <v>106791.38877338877</v>
      </c>
      <c r="O339" s="122">
        <f t="shared" si="38"/>
        <v>-79948.628378378373</v>
      </c>
    </row>
    <row r="340" spans="1:15">
      <c r="A340" s="120" t="s">
        <v>399</v>
      </c>
      <c r="B340" s="120">
        <v>6400</v>
      </c>
      <c r="C340" s="120" t="s">
        <v>340</v>
      </c>
      <c r="D340" s="120" t="s">
        <v>207</v>
      </c>
      <c r="E340" s="121">
        <v>1905</v>
      </c>
      <c r="F340" s="121">
        <v>46167.242000000006</v>
      </c>
      <c r="G340" s="121">
        <v>82947.099000000002</v>
      </c>
      <c r="H340" s="121">
        <v>247004.83000000005</v>
      </c>
      <c r="I340" s="121">
        <f t="shared" si="36"/>
        <v>329951.92900000006</v>
      </c>
      <c r="J340" s="121">
        <f t="shared" si="37"/>
        <v>-283784.68700000003</v>
      </c>
      <c r="K340" s="121">
        <f t="shared" si="38"/>
        <v>24234.772703412076</v>
      </c>
      <c r="L340" s="121">
        <f t="shared" si="38"/>
        <v>43541.784251968507</v>
      </c>
      <c r="M340" s="121">
        <f t="shared" si="38"/>
        <v>129661.32808398953</v>
      </c>
      <c r="N340" s="121">
        <f t="shared" si="38"/>
        <v>173203.11233595802</v>
      </c>
      <c r="O340" s="121">
        <f t="shared" si="38"/>
        <v>-148968.33963254598</v>
      </c>
    </row>
    <row r="341" spans="1:15">
      <c r="A341" s="29" t="s">
        <v>399</v>
      </c>
      <c r="B341" s="29">
        <v>3714</v>
      </c>
      <c r="C341" s="29" t="s">
        <v>341</v>
      </c>
      <c r="D341" s="29" t="s">
        <v>186</v>
      </c>
      <c r="E341" s="122">
        <v>1674</v>
      </c>
      <c r="F341" s="122">
        <v>29289.375</v>
      </c>
      <c r="G341" s="122">
        <v>112813.57399999998</v>
      </c>
      <c r="H341" s="122">
        <v>105543.95100000002</v>
      </c>
      <c r="I341" s="122">
        <f t="shared" si="36"/>
        <v>218357.52499999999</v>
      </c>
      <c r="J341" s="122">
        <f t="shared" si="37"/>
        <v>-189068.15</v>
      </c>
      <c r="K341" s="122">
        <f t="shared" si="38"/>
        <v>17496.639784946237</v>
      </c>
      <c r="L341" s="122">
        <f t="shared" si="38"/>
        <v>67391.621266427712</v>
      </c>
      <c r="M341" s="122">
        <f t="shared" si="38"/>
        <v>63048.955197132629</v>
      </c>
      <c r="N341" s="122">
        <f t="shared" si="38"/>
        <v>130440.57646356031</v>
      </c>
      <c r="O341" s="122">
        <f t="shared" si="38"/>
        <v>-112943.93667861409</v>
      </c>
    </row>
    <row r="342" spans="1:15">
      <c r="A342" s="120" t="s">
        <v>399</v>
      </c>
      <c r="B342" s="120">
        <v>8614</v>
      </c>
      <c r="C342" s="120" t="s">
        <v>342</v>
      </c>
      <c r="D342" s="120" t="s">
        <v>234</v>
      </c>
      <c r="E342" s="121">
        <v>1636</v>
      </c>
      <c r="F342" s="121">
        <v>101407.61300000001</v>
      </c>
      <c r="G342" s="121">
        <v>71044.456999999995</v>
      </c>
      <c r="H342" s="121">
        <v>199678.10399999999</v>
      </c>
      <c r="I342" s="121">
        <f t="shared" si="36"/>
        <v>270722.56099999999</v>
      </c>
      <c r="J342" s="121">
        <f t="shared" si="37"/>
        <v>-169314.94799999997</v>
      </c>
      <c r="K342" s="121">
        <f t="shared" si="38"/>
        <v>61985.093520782408</v>
      </c>
      <c r="L342" s="121">
        <f t="shared" si="38"/>
        <v>43425.707212713933</v>
      </c>
      <c r="M342" s="121">
        <f t="shared" si="38"/>
        <v>122052.63080684595</v>
      </c>
      <c r="N342" s="121">
        <f t="shared" si="38"/>
        <v>165478.33801955989</v>
      </c>
      <c r="O342" s="121">
        <f t="shared" si="38"/>
        <v>-103493.24449877748</v>
      </c>
    </row>
    <row r="343" spans="1:15">
      <c r="A343" s="29" t="s">
        <v>399</v>
      </c>
      <c r="B343" s="29">
        <v>2506</v>
      </c>
      <c r="C343" s="29" t="s">
        <v>343</v>
      </c>
      <c r="D343" s="29" t="s">
        <v>177</v>
      </c>
      <c r="E343" s="122">
        <v>1286</v>
      </c>
      <c r="F343" s="122">
        <v>23808.346000000001</v>
      </c>
      <c r="G343" s="122">
        <v>77384.840000000011</v>
      </c>
      <c r="H343" s="122">
        <v>85048.699000000008</v>
      </c>
      <c r="I343" s="122">
        <f t="shared" si="36"/>
        <v>162433.53900000002</v>
      </c>
      <c r="J343" s="122">
        <f t="shared" si="37"/>
        <v>-138625.19300000003</v>
      </c>
      <c r="K343" s="122">
        <f t="shared" si="38"/>
        <v>18513.488335925351</v>
      </c>
      <c r="L343" s="122">
        <f t="shared" si="38"/>
        <v>60174.836702954904</v>
      </c>
      <c r="M343" s="122">
        <f t="shared" si="38"/>
        <v>66134.291601866251</v>
      </c>
      <c r="N343" s="122">
        <f t="shared" si="38"/>
        <v>126309.12830482118</v>
      </c>
      <c r="O343" s="122">
        <f t="shared" si="38"/>
        <v>-107795.63996889583</v>
      </c>
    </row>
    <row r="344" spans="1:15">
      <c r="A344" s="120" t="s">
        <v>399</v>
      </c>
      <c r="B344" s="120">
        <v>3711</v>
      </c>
      <c r="C344" s="120" t="s">
        <v>344</v>
      </c>
      <c r="D344" s="120" t="s">
        <v>184</v>
      </c>
      <c r="E344" s="121">
        <v>1201</v>
      </c>
      <c r="F344" s="121">
        <v>42699.476999999999</v>
      </c>
      <c r="G344" s="121">
        <v>80803.948999999993</v>
      </c>
      <c r="H344" s="121">
        <v>115710.47800000002</v>
      </c>
      <c r="I344" s="121">
        <f t="shared" si="36"/>
        <v>196514.42700000003</v>
      </c>
      <c r="J344" s="121">
        <f t="shared" si="37"/>
        <v>-153814.95000000001</v>
      </c>
      <c r="K344" s="121">
        <f t="shared" si="38"/>
        <v>35553.269775187349</v>
      </c>
      <c r="L344" s="121">
        <f t="shared" si="38"/>
        <v>67280.557035803504</v>
      </c>
      <c r="M344" s="121">
        <f t="shared" si="38"/>
        <v>96345.110741049139</v>
      </c>
      <c r="N344" s="121">
        <f t="shared" si="38"/>
        <v>163625.66777685264</v>
      </c>
      <c r="O344" s="121">
        <f t="shared" si="38"/>
        <v>-128072.39800166528</v>
      </c>
    </row>
    <row r="345" spans="1:15">
      <c r="A345" s="29" t="s">
        <v>399</v>
      </c>
      <c r="B345" s="29">
        <v>5508</v>
      </c>
      <c r="C345" s="29" t="s">
        <v>345</v>
      </c>
      <c r="D345" s="29" t="s">
        <v>198</v>
      </c>
      <c r="E345" s="122">
        <v>1181</v>
      </c>
      <c r="F345" s="122">
        <v>30287.649000000001</v>
      </c>
      <c r="G345" s="122">
        <v>47672.627999999997</v>
      </c>
      <c r="H345" s="122">
        <v>67775.307000000001</v>
      </c>
      <c r="I345" s="122">
        <f t="shared" si="36"/>
        <v>115447.935</v>
      </c>
      <c r="J345" s="122">
        <f t="shared" si="37"/>
        <v>-85160.285999999993</v>
      </c>
      <c r="K345" s="122">
        <f t="shared" si="38"/>
        <v>25645.76545300593</v>
      </c>
      <c r="L345" s="122">
        <f t="shared" si="38"/>
        <v>40366.323454699406</v>
      </c>
      <c r="M345" s="122">
        <f t="shared" si="38"/>
        <v>57388.066892464019</v>
      </c>
      <c r="N345" s="122">
        <f t="shared" si="38"/>
        <v>97754.390347163426</v>
      </c>
      <c r="O345" s="122">
        <f t="shared" si="38"/>
        <v>-72108.624894157489</v>
      </c>
    </row>
    <row r="346" spans="1:15">
      <c r="A346" s="120" t="s">
        <v>399</v>
      </c>
      <c r="B346" s="120">
        <v>8721</v>
      </c>
      <c r="C346" s="120" t="s">
        <v>346</v>
      </c>
      <c r="D346" s="120" t="s">
        <v>240</v>
      </c>
      <c r="E346" s="121">
        <v>1121</v>
      </c>
      <c r="F346" s="121">
        <v>53555.919000000009</v>
      </c>
      <c r="G346" s="121">
        <v>53623.820999999989</v>
      </c>
      <c r="H346" s="121">
        <v>58604.022000000012</v>
      </c>
      <c r="I346" s="121">
        <f t="shared" si="36"/>
        <v>112227.84299999999</v>
      </c>
      <c r="J346" s="121">
        <f t="shared" si="37"/>
        <v>-58671.923999999985</v>
      </c>
      <c r="K346" s="121">
        <f t="shared" si="38"/>
        <v>47775.128456735067</v>
      </c>
      <c r="L346" s="121">
        <f t="shared" si="38"/>
        <v>47835.701159678851</v>
      </c>
      <c r="M346" s="121">
        <f t="shared" si="38"/>
        <v>52278.342551293499</v>
      </c>
      <c r="N346" s="121">
        <f t="shared" si="38"/>
        <v>100114.04371097234</v>
      </c>
      <c r="O346" s="121">
        <f t="shared" si="38"/>
        <v>-52338.915254237269</v>
      </c>
    </row>
    <row r="347" spans="1:15">
      <c r="A347" s="29" t="s">
        <v>399</v>
      </c>
      <c r="B347" s="29">
        <v>6513</v>
      </c>
      <c r="C347" s="29" t="s">
        <v>347</v>
      </c>
      <c r="D347" s="29" t="s">
        <v>208</v>
      </c>
      <c r="E347" s="122">
        <v>1042</v>
      </c>
      <c r="F347" s="122">
        <v>24608.701000000001</v>
      </c>
      <c r="G347" s="122">
        <v>56161.24</v>
      </c>
      <c r="H347" s="122">
        <v>73218.596000000005</v>
      </c>
      <c r="I347" s="122">
        <f t="shared" si="36"/>
        <v>129379.83600000001</v>
      </c>
      <c r="J347" s="122">
        <f t="shared" si="37"/>
        <v>-104771.13500000001</v>
      </c>
      <c r="K347" s="122">
        <f t="shared" si="38"/>
        <v>23616.795585412667</v>
      </c>
      <c r="L347" s="122">
        <f t="shared" si="38"/>
        <v>53897.543186180425</v>
      </c>
      <c r="M347" s="122">
        <f t="shared" si="38"/>
        <v>70267.366602687151</v>
      </c>
      <c r="N347" s="122">
        <f t="shared" si="38"/>
        <v>124164.90978886758</v>
      </c>
      <c r="O347" s="122">
        <f t="shared" si="38"/>
        <v>-100548.1142034549</v>
      </c>
    </row>
    <row r="348" spans="1:15">
      <c r="A348" s="120" t="s">
        <v>399</v>
      </c>
      <c r="B348" s="120">
        <v>4607</v>
      </c>
      <c r="C348" s="120" t="s">
        <v>348</v>
      </c>
      <c r="D348" s="120" t="s">
        <v>192</v>
      </c>
      <c r="E348" s="121">
        <v>998</v>
      </c>
      <c r="F348" s="121">
        <v>35555.888000000006</v>
      </c>
      <c r="G348" s="121">
        <v>79839.008999999991</v>
      </c>
      <c r="H348" s="121">
        <v>97634.146999999983</v>
      </c>
      <c r="I348" s="121">
        <f t="shared" si="36"/>
        <v>177473.15599999996</v>
      </c>
      <c r="J348" s="121">
        <f t="shared" si="37"/>
        <v>-141917.26799999995</v>
      </c>
      <c r="K348" s="121">
        <f t="shared" ref="K348:O384" si="39">(F348/$E348)*1000</f>
        <v>35627.142284569149</v>
      </c>
      <c r="L348" s="121">
        <f t="shared" si="39"/>
        <v>79999.007014028059</v>
      </c>
      <c r="M348" s="121">
        <f t="shared" si="39"/>
        <v>97829.806613226436</v>
      </c>
      <c r="N348" s="121">
        <f t="shared" si="39"/>
        <v>177828.81362725448</v>
      </c>
      <c r="O348" s="121">
        <f t="shared" si="39"/>
        <v>-142201.67134268532</v>
      </c>
    </row>
    <row r="349" spans="1:15">
      <c r="A349" s="29" t="s">
        <v>399</v>
      </c>
      <c r="B349" s="29">
        <v>4100</v>
      </c>
      <c r="C349" s="29" t="s">
        <v>349</v>
      </c>
      <c r="D349" s="29" t="s">
        <v>188</v>
      </c>
      <c r="E349" s="122">
        <v>953</v>
      </c>
      <c r="F349" s="122">
        <v>47166.153000000006</v>
      </c>
      <c r="G349" s="122">
        <v>56389.861999999994</v>
      </c>
      <c r="H349" s="122">
        <v>68615.861999999994</v>
      </c>
      <c r="I349" s="122">
        <f t="shared" si="36"/>
        <v>125005.72399999999</v>
      </c>
      <c r="J349" s="122">
        <f t="shared" si="37"/>
        <v>-77839.570999999982</v>
      </c>
      <c r="K349" s="122">
        <f t="shared" si="39"/>
        <v>49492.290661070314</v>
      </c>
      <c r="L349" s="122">
        <f t="shared" si="39"/>
        <v>59170.894018887717</v>
      </c>
      <c r="M349" s="122">
        <f t="shared" si="39"/>
        <v>71999.855194123811</v>
      </c>
      <c r="N349" s="122">
        <f t="shared" si="39"/>
        <v>131170.74921301153</v>
      </c>
      <c r="O349" s="122">
        <f t="shared" si="39"/>
        <v>-81678.458551941221</v>
      </c>
    </row>
    <row r="350" spans="1:15">
      <c r="A350" s="120" t="s">
        <v>399</v>
      </c>
      <c r="B350" s="120">
        <v>5604</v>
      </c>
      <c r="C350" s="120" t="s">
        <v>350</v>
      </c>
      <c r="D350" s="120" t="s">
        <v>199</v>
      </c>
      <c r="E350" s="121">
        <v>939</v>
      </c>
      <c r="F350" s="121">
        <v>43524.294000000002</v>
      </c>
      <c r="G350" s="121">
        <v>68634.87999999999</v>
      </c>
      <c r="H350" s="121">
        <v>154542.79999999993</v>
      </c>
      <c r="I350" s="121">
        <f t="shared" si="36"/>
        <v>223177.67999999993</v>
      </c>
      <c r="J350" s="121">
        <f t="shared" si="37"/>
        <v>-179653.38599999994</v>
      </c>
      <c r="K350" s="121">
        <f t="shared" si="39"/>
        <v>46351.750798722045</v>
      </c>
      <c r="L350" s="121">
        <f t="shared" si="39"/>
        <v>73093.58892438763</v>
      </c>
      <c r="M350" s="121">
        <f t="shared" si="39"/>
        <v>164582.32161874327</v>
      </c>
      <c r="N350" s="121">
        <f t="shared" si="39"/>
        <v>237675.91054313091</v>
      </c>
      <c r="O350" s="121">
        <f t="shared" si="39"/>
        <v>-191324.15974440888</v>
      </c>
    </row>
    <row r="351" spans="1:15">
      <c r="A351" s="29" t="s">
        <v>399</v>
      </c>
      <c r="B351" s="29">
        <v>6612</v>
      </c>
      <c r="C351" s="29" t="s">
        <v>351</v>
      </c>
      <c r="D351" s="29" t="s">
        <v>216</v>
      </c>
      <c r="E351" s="122">
        <v>894</v>
      </c>
      <c r="F351" s="122">
        <v>9671.2129999999997</v>
      </c>
      <c r="G351" s="122">
        <v>27741.343000000001</v>
      </c>
      <c r="H351" s="122">
        <v>21480.936000000002</v>
      </c>
      <c r="I351" s="122">
        <f t="shared" si="36"/>
        <v>49222.279000000002</v>
      </c>
      <c r="J351" s="122">
        <f t="shared" si="37"/>
        <v>-39551.066000000006</v>
      </c>
      <c r="K351" s="122">
        <f t="shared" si="39"/>
        <v>10817.911633109619</v>
      </c>
      <c r="L351" s="122">
        <f t="shared" si="39"/>
        <v>31030.585011185682</v>
      </c>
      <c r="M351" s="122">
        <f t="shared" si="39"/>
        <v>24027.892617449666</v>
      </c>
      <c r="N351" s="122">
        <f t="shared" si="39"/>
        <v>55058.477628635352</v>
      </c>
      <c r="O351" s="122">
        <f t="shared" si="39"/>
        <v>-44240.565995525736</v>
      </c>
    </row>
    <row r="352" spans="1:15">
      <c r="A352" s="120" t="s">
        <v>399</v>
      </c>
      <c r="B352" s="120">
        <v>3709</v>
      </c>
      <c r="C352" s="120" t="s">
        <v>352</v>
      </c>
      <c r="D352" s="120" t="s">
        <v>182</v>
      </c>
      <c r="E352" s="121">
        <v>866</v>
      </c>
      <c r="F352" s="121">
        <v>14037.219000000001</v>
      </c>
      <c r="G352" s="121">
        <v>26204.763999999996</v>
      </c>
      <c r="H352" s="121">
        <v>46484.610999999997</v>
      </c>
      <c r="I352" s="121">
        <f t="shared" si="36"/>
        <v>72689.375</v>
      </c>
      <c r="J352" s="121">
        <f t="shared" si="37"/>
        <v>-58652.156000000003</v>
      </c>
      <c r="K352" s="121">
        <f t="shared" si="39"/>
        <v>16209.259815242496</v>
      </c>
      <c r="L352" s="121">
        <f t="shared" si="39"/>
        <v>30259.542725173204</v>
      </c>
      <c r="M352" s="121">
        <f t="shared" si="39"/>
        <v>53677.379907621245</v>
      </c>
      <c r="N352" s="121">
        <f t="shared" si="39"/>
        <v>83936.922632794463</v>
      </c>
      <c r="O352" s="121">
        <f t="shared" si="39"/>
        <v>-67727.662817551958</v>
      </c>
    </row>
    <row r="353" spans="1:15">
      <c r="A353" s="29" t="s">
        <v>399</v>
      </c>
      <c r="B353" s="29">
        <v>8710</v>
      </c>
      <c r="C353" s="29" t="s">
        <v>353</v>
      </c>
      <c r="D353" s="29" t="s">
        <v>235</v>
      </c>
      <c r="E353" s="122">
        <v>786</v>
      </c>
      <c r="F353" s="122">
        <v>45168.242000000006</v>
      </c>
      <c r="G353" s="122">
        <v>33660.811000000002</v>
      </c>
      <c r="H353" s="122">
        <v>73319.149000000005</v>
      </c>
      <c r="I353" s="122">
        <f t="shared" si="36"/>
        <v>106979.96</v>
      </c>
      <c r="J353" s="122">
        <f t="shared" si="37"/>
        <v>-61811.718000000001</v>
      </c>
      <c r="K353" s="122">
        <f t="shared" si="39"/>
        <v>57465.956743002549</v>
      </c>
      <c r="L353" s="122">
        <f t="shared" si="39"/>
        <v>42825.459287531805</v>
      </c>
      <c r="M353" s="122">
        <f t="shared" si="39"/>
        <v>93281.360050890595</v>
      </c>
      <c r="N353" s="122">
        <f t="shared" si="39"/>
        <v>136106.81933842241</v>
      </c>
      <c r="O353" s="122">
        <f t="shared" si="39"/>
        <v>-78640.862595419851</v>
      </c>
    </row>
    <row r="354" spans="1:15">
      <c r="A354" s="120" t="s">
        <v>399</v>
      </c>
      <c r="B354" s="120">
        <v>8508</v>
      </c>
      <c r="C354" s="120" t="s">
        <v>354</v>
      </c>
      <c r="D354" s="120" t="s">
        <v>230</v>
      </c>
      <c r="E354" s="121">
        <v>695</v>
      </c>
      <c r="F354" s="121">
        <v>16238.315999999999</v>
      </c>
      <c r="G354" s="121">
        <v>24574.887000000002</v>
      </c>
      <c r="H354" s="121">
        <v>37800.906000000003</v>
      </c>
      <c r="I354" s="121">
        <f t="shared" si="36"/>
        <v>62375.793000000005</v>
      </c>
      <c r="J354" s="121">
        <f t="shared" si="37"/>
        <v>-46137.477000000006</v>
      </c>
      <c r="K354" s="121">
        <f t="shared" si="39"/>
        <v>23364.483453237408</v>
      </c>
      <c r="L354" s="121">
        <f t="shared" si="39"/>
        <v>35359.549640287776</v>
      </c>
      <c r="M354" s="121">
        <f t="shared" si="39"/>
        <v>54389.792805755402</v>
      </c>
      <c r="N354" s="121">
        <f t="shared" si="39"/>
        <v>89749.342446043171</v>
      </c>
      <c r="O354" s="121">
        <f t="shared" si="39"/>
        <v>-66384.858992805763</v>
      </c>
    </row>
    <row r="355" spans="1:15">
      <c r="A355" s="29" t="s">
        <v>399</v>
      </c>
      <c r="B355" s="29">
        <v>7000</v>
      </c>
      <c r="C355" s="29" t="s">
        <v>355</v>
      </c>
      <c r="D355" s="29" t="s">
        <v>219</v>
      </c>
      <c r="E355" s="122">
        <v>685</v>
      </c>
      <c r="F355" s="122">
        <v>25941.03</v>
      </c>
      <c r="G355" s="122">
        <v>23921.048999999995</v>
      </c>
      <c r="H355" s="122">
        <v>57092.008000000002</v>
      </c>
      <c r="I355" s="122">
        <f t="shared" si="36"/>
        <v>81013.057000000001</v>
      </c>
      <c r="J355" s="122">
        <f t="shared" si="37"/>
        <v>-55072.027000000002</v>
      </c>
      <c r="K355" s="122">
        <f t="shared" si="39"/>
        <v>37870.116788321167</v>
      </c>
      <c r="L355" s="122">
        <f t="shared" si="39"/>
        <v>34921.239416058386</v>
      </c>
      <c r="M355" s="122">
        <f t="shared" si="39"/>
        <v>83345.997080291985</v>
      </c>
      <c r="N355" s="122">
        <f t="shared" si="39"/>
        <v>118267.23649635036</v>
      </c>
      <c r="O355" s="122">
        <f t="shared" si="39"/>
        <v>-80397.119708029189</v>
      </c>
    </row>
    <row r="356" spans="1:15">
      <c r="A356" s="120" t="s">
        <v>399</v>
      </c>
      <c r="B356" s="120">
        <v>3811</v>
      </c>
      <c r="C356" s="120" t="s">
        <v>356</v>
      </c>
      <c r="D356" s="120" t="s">
        <v>187</v>
      </c>
      <c r="E356" s="121">
        <v>673</v>
      </c>
      <c r="F356" s="121">
        <v>10257.235000000001</v>
      </c>
      <c r="G356" s="121">
        <v>11562.404999999999</v>
      </c>
      <c r="H356" s="121">
        <v>53936.439999999988</v>
      </c>
      <c r="I356" s="121">
        <f t="shared" si="36"/>
        <v>65498.844999999987</v>
      </c>
      <c r="J356" s="121">
        <f t="shared" si="37"/>
        <v>-55241.609999999986</v>
      </c>
      <c r="K356" s="121">
        <f t="shared" si="39"/>
        <v>15241.062407132244</v>
      </c>
      <c r="L356" s="121">
        <f t="shared" si="39"/>
        <v>17180.393759286773</v>
      </c>
      <c r="M356" s="121">
        <f t="shared" si="39"/>
        <v>80143.298662704299</v>
      </c>
      <c r="N356" s="121">
        <f t="shared" si="39"/>
        <v>97323.692421991072</v>
      </c>
      <c r="O356" s="121">
        <f t="shared" si="39"/>
        <v>-82082.63001485882</v>
      </c>
    </row>
    <row r="357" spans="1:15">
      <c r="A357" s="29" t="s">
        <v>399</v>
      </c>
      <c r="B357" s="29">
        <v>8722</v>
      </c>
      <c r="C357" s="29" t="s">
        <v>357</v>
      </c>
      <c r="D357" s="29" t="s">
        <v>241</v>
      </c>
      <c r="E357" s="122">
        <v>667</v>
      </c>
      <c r="F357" s="122">
        <v>239.29999999999998</v>
      </c>
      <c r="G357" s="122">
        <v>7971.0679999999993</v>
      </c>
      <c r="H357" s="122">
        <v>6303.3460000000005</v>
      </c>
      <c r="I357" s="122">
        <f t="shared" si="36"/>
        <v>14274.414000000001</v>
      </c>
      <c r="J357" s="122">
        <f t="shared" si="37"/>
        <v>-14035.114000000001</v>
      </c>
      <c r="K357" s="122">
        <f t="shared" si="39"/>
        <v>358.77061469265362</v>
      </c>
      <c r="L357" s="122">
        <f t="shared" si="39"/>
        <v>11950.626686656671</v>
      </c>
      <c r="M357" s="122">
        <f t="shared" si="39"/>
        <v>9450.2938530734646</v>
      </c>
      <c r="N357" s="122">
        <f t="shared" si="39"/>
        <v>21400.920539730138</v>
      </c>
      <c r="O357" s="122">
        <f t="shared" si="39"/>
        <v>-21042.149925037484</v>
      </c>
    </row>
    <row r="358" spans="1:15">
      <c r="A358" s="120" t="s">
        <v>399</v>
      </c>
      <c r="B358" s="120">
        <v>7502</v>
      </c>
      <c r="C358" s="120" t="s">
        <v>358</v>
      </c>
      <c r="D358" s="120" t="s">
        <v>221</v>
      </c>
      <c r="E358" s="121">
        <v>660</v>
      </c>
      <c r="F358" s="121">
        <v>12407.967000000002</v>
      </c>
      <c r="G358" s="121">
        <v>48361.858999999997</v>
      </c>
      <c r="H358" s="121">
        <v>31157.188000000002</v>
      </c>
      <c r="I358" s="121">
        <f t="shared" si="36"/>
        <v>79519.046999999991</v>
      </c>
      <c r="J358" s="121">
        <f t="shared" si="37"/>
        <v>-67111.079999999987</v>
      </c>
      <c r="K358" s="121">
        <f t="shared" si="39"/>
        <v>18799.950000000004</v>
      </c>
      <c r="L358" s="121">
        <f t="shared" si="39"/>
        <v>73275.543939393945</v>
      </c>
      <c r="M358" s="121">
        <f t="shared" si="39"/>
        <v>47207.860606060603</v>
      </c>
      <c r="N358" s="121">
        <f t="shared" si="39"/>
        <v>120483.40454545453</v>
      </c>
      <c r="O358" s="121">
        <f t="shared" si="39"/>
        <v>-101683.45454545453</v>
      </c>
    </row>
    <row r="359" spans="1:15">
      <c r="A359" s="29" t="s">
        <v>399</v>
      </c>
      <c r="B359" s="29">
        <v>3511</v>
      </c>
      <c r="C359" s="29" t="s">
        <v>359</v>
      </c>
      <c r="D359" s="29" t="s">
        <v>180</v>
      </c>
      <c r="E359" s="122">
        <v>638</v>
      </c>
      <c r="F359" s="122">
        <v>2033.471</v>
      </c>
      <c r="G359" s="122">
        <v>10110.390999999998</v>
      </c>
      <c r="H359" s="122">
        <v>19681.063999999998</v>
      </c>
      <c r="I359" s="122">
        <f t="shared" si="36"/>
        <v>29791.454999999994</v>
      </c>
      <c r="J359" s="122">
        <f t="shared" si="37"/>
        <v>-27757.983999999993</v>
      </c>
      <c r="K359" s="122">
        <f t="shared" si="39"/>
        <v>3187.2586206896553</v>
      </c>
      <c r="L359" s="122">
        <f t="shared" si="39"/>
        <v>15847.007836990591</v>
      </c>
      <c r="M359" s="122">
        <f t="shared" si="39"/>
        <v>30848.062695924764</v>
      </c>
      <c r="N359" s="122">
        <f t="shared" si="39"/>
        <v>46695.07053291535</v>
      </c>
      <c r="O359" s="122">
        <f t="shared" si="39"/>
        <v>-43507.811912225698</v>
      </c>
    </row>
    <row r="360" spans="1:15">
      <c r="A360" s="120" t="s">
        <v>399</v>
      </c>
      <c r="B360" s="120">
        <v>8720</v>
      </c>
      <c r="C360" s="120" t="s">
        <v>360</v>
      </c>
      <c r="D360" s="120" t="s">
        <v>239</v>
      </c>
      <c r="E360" s="121">
        <v>626</v>
      </c>
      <c r="F360" s="121">
        <v>1971.069</v>
      </c>
      <c r="G360" s="121">
        <v>9061.4789999999994</v>
      </c>
      <c r="H360" s="121">
        <v>29924.842000000004</v>
      </c>
      <c r="I360" s="121">
        <f t="shared" si="36"/>
        <v>38986.321000000004</v>
      </c>
      <c r="J360" s="121">
        <f t="shared" si="37"/>
        <v>-37015.252</v>
      </c>
      <c r="K360" s="121">
        <f t="shared" si="39"/>
        <v>3148.6725239616612</v>
      </c>
      <c r="L360" s="121">
        <f t="shared" si="39"/>
        <v>14475.206070287539</v>
      </c>
      <c r="M360" s="121">
        <f t="shared" si="39"/>
        <v>47803.261980830677</v>
      </c>
      <c r="N360" s="121">
        <f t="shared" si="39"/>
        <v>62278.468051118216</v>
      </c>
      <c r="O360" s="121">
        <f t="shared" si="39"/>
        <v>-59129.795527156552</v>
      </c>
    </row>
    <row r="361" spans="1:15">
      <c r="A361" s="29" t="s">
        <v>399</v>
      </c>
      <c r="B361" s="29">
        <v>6515</v>
      </c>
      <c r="C361" s="29" t="s">
        <v>361</v>
      </c>
      <c r="D361" s="29" t="s">
        <v>209</v>
      </c>
      <c r="E361" s="122">
        <v>616</v>
      </c>
      <c r="F361" s="122">
        <v>37459.184000000001</v>
      </c>
      <c r="G361" s="122">
        <v>40295.929000000004</v>
      </c>
      <c r="H361" s="122">
        <v>53617.917000000001</v>
      </c>
      <c r="I361" s="122">
        <f t="shared" si="36"/>
        <v>93913.846000000005</v>
      </c>
      <c r="J361" s="122">
        <f t="shared" si="37"/>
        <v>-56454.662000000004</v>
      </c>
      <c r="K361" s="122">
        <f t="shared" si="39"/>
        <v>60810.36363636364</v>
      </c>
      <c r="L361" s="122">
        <f t="shared" si="39"/>
        <v>65415.469155844163</v>
      </c>
      <c r="M361" s="122">
        <f t="shared" si="39"/>
        <v>87042.073051948057</v>
      </c>
      <c r="N361" s="122">
        <f t="shared" si="39"/>
        <v>152457.54220779223</v>
      </c>
      <c r="O361" s="122">
        <f t="shared" si="39"/>
        <v>-91647.17857142858</v>
      </c>
    </row>
    <row r="362" spans="1:15">
      <c r="A362" s="120" t="s">
        <v>399</v>
      </c>
      <c r="B362" s="120">
        <v>8509</v>
      </c>
      <c r="C362" s="120" t="s">
        <v>362</v>
      </c>
      <c r="D362" s="120" t="s">
        <v>231</v>
      </c>
      <c r="E362" s="121">
        <v>583</v>
      </c>
      <c r="F362" s="121">
        <v>17265.3</v>
      </c>
      <c r="G362" s="121">
        <v>38589.135999999991</v>
      </c>
      <c r="H362" s="121">
        <v>57470.073000000011</v>
      </c>
      <c r="I362" s="121">
        <f t="shared" si="36"/>
        <v>96059.209000000003</v>
      </c>
      <c r="J362" s="121">
        <f t="shared" si="37"/>
        <v>-78793.909</v>
      </c>
      <c r="K362" s="121">
        <f t="shared" si="39"/>
        <v>29614.57975986278</v>
      </c>
      <c r="L362" s="121">
        <f t="shared" si="39"/>
        <v>66190.627787307021</v>
      </c>
      <c r="M362" s="121">
        <f t="shared" si="39"/>
        <v>98576.454545454573</v>
      </c>
      <c r="N362" s="121">
        <f t="shared" si="39"/>
        <v>164767.08233276158</v>
      </c>
      <c r="O362" s="121">
        <f t="shared" si="39"/>
        <v>-135152.50257289881</v>
      </c>
    </row>
    <row r="363" spans="1:15">
      <c r="A363" s="29" t="s">
        <v>399</v>
      </c>
      <c r="B363" s="29">
        <v>6709</v>
      </c>
      <c r="C363" s="29" t="s">
        <v>363</v>
      </c>
      <c r="D363" s="29" t="s">
        <v>218</v>
      </c>
      <c r="E363" s="122">
        <v>504</v>
      </c>
      <c r="F363" s="122">
        <v>19967.917999999998</v>
      </c>
      <c r="G363" s="122">
        <v>23024.409999999996</v>
      </c>
      <c r="H363" s="122">
        <v>45362.747000000003</v>
      </c>
      <c r="I363" s="122">
        <f t="shared" si="36"/>
        <v>68387.157000000007</v>
      </c>
      <c r="J363" s="122">
        <f t="shared" si="37"/>
        <v>-48419.239000000009</v>
      </c>
      <c r="K363" s="122">
        <f t="shared" si="39"/>
        <v>39618.884920634919</v>
      </c>
      <c r="L363" s="122">
        <f t="shared" si="39"/>
        <v>45683.353174603173</v>
      </c>
      <c r="M363" s="122">
        <f t="shared" si="39"/>
        <v>90005.450396825414</v>
      </c>
      <c r="N363" s="122">
        <f t="shared" si="39"/>
        <v>135688.80357142858</v>
      </c>
      <c r="O363" s="122">
        <f t="shared" si="39"/>
        <v>-96069.918650793668</v>
      </c>
    </row>
    <row r="364" spans="1:15">
      <c r="A364" s="120" t="s">
        <v>399</v>
      </c>
      <c r="B364" s="120">
        <v>6607</v>
      </c>
      <c r="C364" s="120" t="s">
        <v>364</v>
      </c>
      <c r="D364" s="120" t="s">
        <v>214</v>
      </c>
      <c r="E364" s="121">
        <v>502</v>
      </c>
      <c r="F364" s="121">
        <v>11169.741999999998</v>
      </c>
      <c r="G364" s="121">
        <v>13585.246000000001</v>
      </c>
      <c r="H364" s="121">
        <v>24622.193999999996</v>
      </c>
      <c r="I364" s="121">
        <f t="shared" si="36"/>
        <v>38207.439999999995</v>
      </c>
      <c r="J364" s="121">
        <f t="shared" si="37"/>
        <v>-27037.697999999997</v>
      </c>
      <c r="K364" s="121">
        <f t="shared" si="39"/>
        <v>22250.482071713144</v>
      </c>
      <c r="L364" s="121">
        <f t="shared" si="39"/>
        <v>27062.243027888449</v>
      </c>
      <c r="M364" s="121">
        <f t="shared" si="39"/>
        <v>49048.195219123503</v>
      </c>
      <c r="N364" s="121">
        <f t="shared" si="39"/>
        <v>76110.438247011945</v>
      </c>
      <c r="O364" s="121">
        <f t="shared" si="39"/>
        <v>-53859.956175298801</v>
      </c>
    </row>
    <row r="365" spans="1:15">
      <c r="A365" s="29" t="s">
        <v>399</v>
      </c>
      <c r="B365" s="29">
        <v>8719</v>
      </c>
      <c r="C365" s="29" t="s">
        <v>365</v>
      </c>
      <c r="D365" s="29" t="s">
        <v>238</v>
      </c>
      <c r="E365" s="122">
        <v>493</v>
      </c>
      <c r="F365" s="122">
        <v>24960.449999999997</v>
      </c>
      <c r="G365" s="122">
        <v>44156.925999999999</v>
      </c>
      <c r="H365" s="122">
        <v>61683.026000000013</v>
      </c>
      <c r="I365" s="122">
        <f t="shared" si="36"/>
        <v>105839.95200000002</v>
      </c>
      <c r="J365" s="122">
        <f t="shared" si="37"/>
        <v>-80879.502000000022</v>
      </c>
      <c r="K365" s="122">
        <f t="shared" si="39"/>
        <v>50629.716024340763</v>
      </c>
      <c r="L365" s="122">
        <f t="shared" si="39"/>
        <v>89567.801217038534</v>
      </c>
      <c r="M365" s="122">
        <f t="shared" si="39"/>
        <v>125117.69979716027</v>
      </c>
      <c r="N365" s="122">
        <f t="shared" si="39"/>
        <v>214685.50101419882</v>
      </c>
      <c r="O365" s="122">
        <f t="shared" si="39"/>
        <v>-164055.78498985808</v>
      </c>
    </row>
    <row r="366" spans="1:15">
      <c r="A366" s="120" t="s">
        <v>399</v>
      </c>
      <c r="B366" s="120">
        <v>6601</v>
      </c>
      <c r="C366" s="120" t="s">
        <v>366</v>
      </c>
      <c r="D366" s="120" t="s">
        <v>210</v>
      </c>
      <c r="E366" s="121">
        <v>491</v>
      </c>
      <c r="F366" s="121">
        <v>10</v>
      </c>
      <c r="G366" s="121">
        <v>14117.542000000001</v>
      </c>
      <c r="H366" s="121">
        <v>11924.428</v>
      </c>
      <c r="I366" s="121">
        <f t="shared" si="36"/>
        <v>26041.97</v>
      </c>
      <c r="J366" s="121">
        <f t="shared" si="37"/>
        <v>-26031.97</v>
      </c>
      <c r="K366" s="121">
        <f t="shared" si="39"/>
        <v>20.366598778004075</v>
      </c>
      <c r="L366" s="121">
        <f t="shared" si="39"/>
        <v>28752.631364562119</v>
      </c>
      <c r="M366" s="121">
        <f t="shared" si="39"/>
        <v>24286.004073319757</v>
      </c>
      <c r="N366" s="121">
        <f t="shared" si="39"/>
        <v>53038.63543788188</v>
      </c>
      <c r="O366" s="121">
        <f t="shared" si="39"/>
        <v>-53018.268839103876</v>
      </c>
    </row>
    <row r="367" spans="1:15">
      <c r="A367" s="29" t="s">
        <v>399</v>
      </c>
      <c r="B367" s="29">
        <v>7617</v>
      </c>
      <c r="C367" s="29" t="s">
        <v>367</v>
      </c>
      <c r="D367" s="29" t="s">
        <v>225</v>
      </c>
      <c r="E367" s="122">
        <v>472</v>
      </c>
      <c r="F367" s="122">
        <v>7906.9139999999998</v>
      </c>
      <c r="G367" s="122">
        <v>43915.692999999999</v>
      </c>
      <c r="H367" s="122">
        <v>45215.712</v>
      </c>
      <c r="I367" s="122">
        <f t="shared" si="36"/>
        <v>89131.404999999999</v>
      </c>
      <c r="J367" s="122">
        <f t="shared" si="37"/>
        <v>-81224.490999999995</v>
      </c>
      <c r="K367" s="122">
        <f t="shared" si="39"/>
        <v>16751.936440677964</v>
      </c>
      <c r="L367" s="122">
        <f t="shared" si="39"/>
        <v>93041.722457627111</v>
      </c>
      <c r="M367" s="122">
        <f t="shared" si="39"/>
        <v>95795.999999999985</v>
      </c>
      <c r="N367" s="122">
        <f t="shared" si="39"/>
        <v>188837.7224576271</v>
      </c>
      <c r="O367" s="122">
        <f t="shared" si="39"/>
        <v>-172085.78601694913</v>
      </c>
    </row>
    <row r="368" spans="1:15">
      <c r="A368" s="120" t="s">
        <v>399</v>
      </c>
      <c r="B368" s="120">
        <v>5609</v>
      </c>
      <c r="C368" s="120" t="s">
        <v>368</v>
      </c>
      <c r="D368" s="120" t="s">
        <v>200</v>
      </c>
      <c r="E368" s="121">
        <v>452</v>
      </c>
      <c r="F368" s="121">
        <v>11592.031000000001</v>
      </c>
      <c r="G368" s="121">
        <v>34166.224000000002</v>
      </c>
      <c r="H368" s="121">
        <v>27487.606999999996</v>
      </c>
      <c r="I368" s="121">
        <f t="shared" si="36"/>
        <v>61653.830999999998</v>
      </c>
      <c r="J368" s="121">
        <f t="shared" si="37"/>
        <v>-50061.799999999996</v>
      </c>
      <c r="K368" s="121">
        <f t="shared" si="39"/>
        <v>25646.086283185843</v>
      </c>
      <c r="L368" s="121">
        <f t="shared" si="39"/>
        <v>75588.991150442482</v>
      </c>
      <c r="M368" s="121">
        <f t="shared" si="39"/>
        <v>60813.289823008847</v>
      </c>
      <c r="N368" s="121">
        <f t="shared" si="39"/>
        <v>136402.28097345133</v>
      </c>
      <c r="O368" s="121">
        <f t="shared" si="39"/>
        <v>-110756.19469026547</v>
      </c>
    </row>
    <row r="369" spans="1:15">
      <c r="A369" s="29" t="s">
        <v>399</v>
      </c>
      <c r="B369" s="29">
        <v>4911</v>
      </c>
      <c r="C369" s="29" t="s">
        <v>369</v>
      </c>
      <c r="D369" s="29" t="s">
        <v>196</v>
      </c>
      <c r="E369" s="122">
        <v>449</v>
      </c>
      <c r="F369" s="122">
        <v>15249.251</v>
      </c>
      <c r="G369" s="122">
        <v>57697.351999999992</v>
      </c>
      <c r="H369" s="122">
        <v>41221.217000000004</v>
      </c>
      <c r="I369" s="122">
        <f t="shared" si="36"/>
        <v>98918.568999999989</v>
      </c>
      <c r="J369" s="122">
        <f t="shared" si="37"/>
        <v>-83669.317999999985</v>
      </c>
      <c r="K369" s="122">
        <f t="shared" si="39"/>
        <v>33962.697104677063</v>
      </c>
      <c r="L369" s="122">
        <f t="shared" si="39"/>
        <v>128501.89755011135</v>
      </c>
      <c r="M369" s="122">
        <f t="shared" si="39"/>
        <v>91806.719376391993</v>
      </c>
      <c r="N369" s="122">
        <f t="shared" si="39"/>
        <v>220308.61692650331</v>
      </c>
      <c r="O369" s="122">
        <f t="shared" si="39"/>
        <v>-186345.91982182625</v>
      </c>
    </row>
    <row r="370" spans="1:15">
      <c r="A370" s="120" t="s">
        <v>399</v>
      </c>
      <c r="B370" s="120">
        <v>5612</v>
      </c>
      <c r="C370" s="120" t="s">
        <v>370</v>
      </c>
      <c r="D370" s="120" t="s">
        <v>202</v>
      </c>
      <c r="E370" s="121">
        <v>371</v>
      </c>
      <c r="F370" s="121">
        <v>0</v>
      </c>
      <c r="G370" s="121">
        <v>1764.3969999999999</v>
      </c>
      <c r="H370" s="121">
        <v>8702.4229999999989</v>
      </c>
      <c r="I370" s="121">
        <f t="shared" si="36"/>
        <v>10466.82</v>
      </c>
      <c r="J370" s="121">
        <f t="shared" si="37"/>
        <v>-10466.82</v>
      </c>
      <c r="K370" s="121">
        <f t="shared" si="39"/>
        <v>0</v>
      </c>
      <c r="L370" s="121">
        <f t="shared" si="39"/>
        <v>4755.7870619946088</v>
      </c>
      <c r="M370" s="121">
        <f t="shared" si="39"/>
        <v>23456.665768194067</v>
      </c>
      <c r="N370" s="121">
        <f t="shared" si="39"/>
        <v>28212.452830188678</v>
      </c>
      <c r="O370" s="121">
        <f t="shared" si="39"/>
        <v>-28212.452830188678</v>
      </c>
    </row>
    <row r="371" spans="1:15">
      <c r="A371" s="29" t="s">
        <v>399</v>
      </c>
      <c r="B371" s="29">
        <v>6602</v>
      </c>
      <c r="C371" s="29" t="s">
        <v>371</v>
      </c>
      <c r="D371" s="29" t="s">
        <v>213</v>
      </c>
      <c r="E371" s="122">
        <v>371</v>
      </c>
      <c r="F371" s="122">
        <v>11248.901</v>
      </c>
      <c r="G371" s="122">
        <v>18539.731</v>
      </c>
      <c r="H371" s="122">
        <v>35181.971999999994</v>
      </c>
      <c r="I371" s="122">
        <f t="shared" si="36"/>
        <v>53721.702999999994</v>
      </c>
      <c r="J371" s="122">
        <f t="shared" si="37"/>
        <v>-42472.801999999996</v>
      </c>
      <c r="K371" s="122">
        <f t="shared" si="39"/>
        <v>30320.487870619945</v>
      </c>
      <c r="L371" s="122">
        <f t="shared" si="39"/>
        <v>49972.32075471698</v>
      </c>
      <c r="M371" s="122">
        <f t="shared" si="39"/>
        <v>94830.113207547154</v>
      </c>
      <c r="N371" s="122">
        <f t="shared" si="39"/>
        <v>144802.43396226413</v>
      </c>
      <c r="O371" s="122">
        <f t="shared" si="39"/>
        <v>-114481.94609164419</v>
      </c>
    </row>
    <row r="372" spans="1:15">
      <c r="A372" s="120" t="s">
        <v>399</v>
      </c>
      <c r="B372" s="120">
        <v>4502</v>
      </c>
      <c r="C372" s="120" t="s">
        <v>372</v>
      </c>
      <c r="D372" s="120" t="s">
        <v>190</v>
      </c>
      <c r="E372" s="121">
        <v>258</v>
      </c>
      <c r="F372" s="121">
        <v>8891.3909999999996</v>
      </c>
      <c r="G372" s="121">
        <v>13632.977000000001</v>
      </c>
      <c r="H372" s="121">
        <v>14402.891</v>
      </c>
      <c r="I372" s="121">
        <f t="shared" si="36"/>
        <v>28035.868000000002</v>
      </c>
      <c r="J372" s="121">
        <f t="shared" si="37"/>
        <v>-19144.477000000003</v>
      </c>
      <c r="K372" s="121">
        <f t="shared" si="39"/>
        <v>34462.755813953489</v>
      </c>
      <c r="L372" s="121">
        <f t="shared" si="39"/>
        <v>52840.996124031008</v>
      </c>
      <c r="M372" s="121">
        <f t="shared" si="39"/>
        <v>55825.15891472868</v>
      </c>
      <c r="N372" s="121">
        <f t="shared" si="39"/>
        <v>108666.15503875969</v>
      </c>
      <c r="O372" s="121">
        <f t="shared" si="39"/>
        <v>-74203.399224806199</v>
      </c>
    </row>
    <row r="373" spans="1:15">
      <c r="A373" s="29" t="s">
        <v>399</v>
      </c>
      <c r="B373" s="29">
        <v>4604</v>
      </c>
      <c r="C373" s="29" t="s">
        <v>373</v>
      </c>
      <c r="D373" s="29" t="s">
        <v>191</v>
      </c>
      <c r="E373" s="122">
        <v>258</v>
      </c>
      <c r="F373" s="122">
        <v>14928.517</v>
      </c>
      <c r="G373" s="122">
        <v>28696.222000000002</v>
      </c>
      <c r="H373" s="122">
        <v>52149.503999999986</v>
      </c>
      <c r="I373" s="122">
        <f t="shared" si="36"/>
        <v>80845.725999999995</v>
      </c>
      <c r="J373" s="122">
        <f t="shared" si="37"/>
        <v>-65917.209000000003</v>
      </c>
      <c r="K373" s="122">
        <f t="shared" si="39"/>
        <v>57862.468992248061</v>
      </c>
      <c r="L373" s="122">
        <f t="shared" si="39"/>
        <v>111225.66666666667</v>
      </c>
      <c r="M373" s="122">
        <f t="shared" si="39"/>
        <v>202129.86046511622</v>
      </c>
      <c r="N373" s="122">
        <f t="shared" si="39"/>
        <v>313355.52713178296</v>
      </c>
      <c r="O373" s="122">
        <f t="shared" si="39"/>
        <v>-255493.0581395349</v>
      </c>
    </row>
    <row r="374" spans="1:15">
      <c r="A374" s="120" t="s">
        <v>399</v>
      </c>
      <c r="B374" s="120">
        <v>8610</v>
      </c>
      <c r="C374" s="120" t="s">
        <v>374</v>
      </c>
      <c r="D374" s="120" t="s">
        <v>232</v>
      </c>
      <c r="E374" s="121">
        <v>248</v>
      </c>
      <c r="F374" s="121">
        <v>0</v>
      </c>
      <c r="G374" s="121">
        <v>95.63600000000001</v>
      </c>
      <c r="H374" s="121">
        <v>21690.548999999999</v>
      </c>
      <c r="I374" s="121">
        <f t="shared" si="36"/>
        <v>21786.184999999998</v>
      </c>
      <c r="J374" s="121">
        <f t="shared" si="37"/>
        <v>-21786.184999999998</v>
      </c>
      <c r="K374" s="121">
        <f t="shared" si="39"/>
        <v>0</v>
      </c>
      <c r="L374" s="121">
        <f t="shared" si="39"/>
        <v>385.62903225806457</v>
      </c>
      <c r="M374" s="121">
        <f t="shared" si="39"/>
        <v>87461.891129032258</v>
      </c>
      <c r="N374" s="121">
        <f t="shared" si="39"/>
        <v>87847.520161290318</v>
      </c>
      <c r="O374" s="121">
        <f t="shared" si="39"/>
        <v>-87847.520161290318</v>
      </c>
    </row>
    <row r="375" spans="1:15">
      <c r="A375" s="29" t="s">
        <v>399</v>
      </c>
      <c r="B375" s="29">
        <v>1606</v>
      </c>
      <c r="C375" s="29" t="s">
        <v>375</v>
      </c>
      <c r="D375" s="29" t="s">
        <v>172</v>
      </c>
      <c r="E375" s="122">
        <v>238</v>
      </c>
      <c r="F375" s="122">
        <v>0</v>
      </c>
      <c r="G375" s="122">
        <v>633.30700000000002</v>
      </c>
      <c r="H375" s="122">
        <v>820.91300000000001</v>
      </c>
      <c r="I375" s="122">
        <f t="shared" si="36"/>
        <v>1454.22</v>
      </c>
      <c r="J375" s="122">
        <f t="shared" si="37"/>
        <v>-1454.22</v>
      </c>
      <c r="K375" s="122">
        <f t="shared" si="39"/>
        <v>0</v>
      </c>
      <c r="L375" s="122">
        <f t="shared" si="39"/>
        <v>2660.953781512605</v>
      </c>
      <c r="M375" s="122">
        <f t="shared" si="39"/>
        <v>3449.2142857142858</v>
      </c>
      <c r="N375" s="122">
        <f t="shared" si="39"/>
        <v>6110.1680672268903</v>
      </c>
      <c r="O375" s="122">
        <f t="shared" si="39"/>
        <v>-6110.1680672268903</v>
      </c>
    </row>
    <row r="376" spans="1:15">
      <c r="A376" s="120" t="s">
        <v>399</v>
      </c>
      <c r="B376" s="120">
        <v>4803</v>
      </c>
      <c r="C376" s="120" t="s">
        <v>376</v>
      </c>
      <c r="D376" s="120" t="s">
        <v>193</v>
      </c>
      <c r="E376" s="121">
        <v>204</v>
      </c>
      <c r="F376" s="121">
        <v>983.71199999999999</v>
      </c>
      <c r="G376" s="121">
        <v>2785.8549999999996</v>
      </c>
      <c r="H376" s="121">
        <v>4317.7860000000001</v>
      </c>
      <c r="I376" s="121">
        <f t="shared" si="36"/>
        <v>7103.6409999999996</v>
      </c>
      <c r="J376" s="121">
        <f t="shared" si="37"/>
        <v>-6119.9290000000001</v>
      </c>
      <c r="K376" s="121">
        <f t="shared" si="39"/>
        <v>4822.1176470588234</v>
      </c>
      <c r="L376" s="121">
        <f t="shared" si="39"/>
        <v>13656.151960784313</v>
      </c>
      <c r="M376" s="121">
        <f t="shared" si="39"/>
        <v>21165.617647058825</v>
      </c>
      <c r="N376" s="121">
        <f t="shared" si="39"/>
        <v>34821.76960784314</v>
      </c>
      <c r="O376" s="121">
        <f t="shared" si="39"/>
        <v>-29999.651960784311</v>
      </c>
    </row>
    <row r="377" spans="1:15">
      <c r="A377" s="29" t="s">
        <v>399</v>
      </c>
      <c r="B377" s="29">
        <v>5706</v>
      </c>
      <c r="C377" s="29" t="s">
        <v>377</v>
      </c>
      <c r="D377" s="29" t="s">
        <v>203</v>
      </c>
      <c r="E377" s="122">
        <v>202</v>
      </c>
      <c r="F377" s="122">
        <v>0</v>
      </c>
      <c r="G377" s="122"/>
      <c r="H377" s="122">
        <v>15800</v>
      </c>
      <c r="I377" s="122">
        <f t="shared" si="36"/>
        <v>15800</v>
      </c>
      <c r="J377" s="122">
        <f t="shared" si="37"/>
        <v>-15800</v>
      </c>
      <c r="K377" s="122">
        <f t="shared" si="39"/>
        <v>0</v>
      </c>
      <c r="L377" s="122">
        <f t="shared" si="39"/>
        <v>0</v>
      </c>
      <c r="M377" s="122">
        <f t="shared" si="39"/>
        <v>78217.821782178216</v>
      </c>
      <c r="N377" s="122">
        <f t="shared" si="39"/>
        <v>78217.821782178216</v>
      </c>
      <c r="O377" s="122">
        <f t="shared" si="39"/>
        <v>-78217.821782178216</v>
      </c>
    </row>
    <row r="378" spans="1:15">
      <c r="A378" s="120" t="s">
        <v>399</v>
      </c>
      <c r="B378" s="120">
        <v>3713</v>
      </c>
      <c r="C378" s="120" t="s">
        <v>378</v>
      </c>
      <c r="D378" s="120" t="s">
        <v>185</v>
      </c>
      <c r="E378" s="121">
        <v>117</v>
      </c>
      <c r="F378" s="121">
        <v>0</v>
      </c>
      <c r="G378" s="121"/>
      <c r="H378" s="121"/>
      <c r="I378" s="121">
        <f t="shared" si="36"/>
        <v>0</v>
      </c>
      <c r="J378" s="121">
        <f t="shared" si="37"/>
        <v>0</v>
      </c>
      <c r="K378" s="121">
        <f t="shared" si="39"/>
        <v>0</v>
      </c>
      <c r="L378" s="121">
        <f t="shared" si="39"/>
        <v>0</v>
      </c>
      <c r="M378" s="121">
        <f t="shared" si="39"/>
        <v>0</v>
      </c>
      <c r="N378" s="121">
        <f t="shared" si="39"/>
        <v>0</v>
      </c>
      <c r="O378" s="121">
        <f t="shared" si="39"/>
        <v>0</v>
      </c>
    </row>
    <row r="379" spans="1:15">
      <c r="A379" s="29" t="s">
        <v>399</v>
      </c>
      <c r="B379" s="29">
        <v>7509</v>
      </c>
      <c r="C379" s="29" t="s">
        <v>379</v>
      </c>
      <c r="D379" s="29" t="s">
        <v>223</v>
      </c>
      <c r="E379" s="122">
        <v>109</v>
      </c>
      <c r="F379" s="122">
        <v>88</v>
      </c>
      <c r="G379" s="122"/>
      <c r="H379" s="122">
        <v>3751</v>
      </c>
      <c r="I379" s="122">
        <f t="shared" si="36"/>
        <v>3751</v>
      </c>
      <c r="J379" s="122">
        <f t="shared" si="37"/>
        <v>-3663</v>
      </c>
      <c r="K379" s="122">
        <f t="shared" si="39"/>
        <v>807.33944954128447</v>
      </c>
      <c r="L379" s="122">
        <f t="shared" si="39"/>
        <v>0</v>
      </c>
      <c r="M379" s="122">
        <f t="shared" si="39"/>
        <v>34412.84403669725</v>
      </c>
      <c r="N379" s="122">
        <f t="shared" si="39"/>
        <v>34412.84403669725</v>
      </c>
      <c r="O379" s="122">
        <f t="shared" si="39"/>
        <v>-33605.504587155963</v>
      </c>
    </row>
    <row r="380" spans="1:15">
      <c r="A380" s="120" t="s">
        <v>399</v>
      </c>
      <c r="B380" s="120">
        <v>4902</v>
      </c>
      <c r="C380" s="120" t="s">
        <v>380</v>
      </c>
      <c r="D380" s="120" t="s">
        <v>195</v>
      </c>
      <c r="E380" s="121">
        <v>103</v>
      </c>
      <c r="F380" s="121">
        <v>1334</v>
      </c>
      <c r="G380" s="121">
        <v>8729</v>
      </c>
      <c r="H380" s="121">
        <v>10696</v>
      </c>
      <c r="I380" s="121">
        <f t="shared" ref="I380:I384" si="40">H380+G380</f>
        <v>19425</v>
      </c>
      <c r="J380" s="121">
        <f t="shared" ref="J380:J384" si="41">F380-I380</f>
        <v>-18091</v>
      </c>
      <c r="K380" s="121">
        <f t="shared" si="39"/>
        <v>12951.456310679612</v>
      </c>
      <c r="L380" s="121">
        <f t="shared" si="39"/>
        <v>84747.572815533989</v>
      </c>
      <c r="M380" s="121">
        <f t="shared" si="39"/>
        <v>103844.66019417475</v>
      </c>
      <c r="N380" s="121">
        <f t="shared" si="39"/>
        <v>188592.23300970873</v>
      </c>
      <c r="O380" s="121">
        <f t="shared" si="39"/>
        <v>-175640.77669902911</v>
      </c>
    </row>
    <row r="381" spans="1:15">
      <c r="A381" s="29" t="s">
        <v>399</v>
      </c>
      <c r="B381" s="29">
        <v>6706</v>
      </c>
      <c r="C381" s="29" t="s">
        <v>381</v>
      </c>
      <c r="D381" s="29" t="s">
        <v>217</v>
      </c>
      <c r="E381" s="122">
        <v>91</v>
      </c>
      <c r="F381" s="122">
        <v>0</v>
      </c>
      <c r="G381" s="122">
        <v>55</v>
      </c>
      <c r="H381" s="122">
        <v>7536</v>
      </c>
      <c r="I381" s="122">
        <f t="shared" si="40"/>
        <v>7591</v>
      </c>
      <c r="J381" s="122">
        <f t="shared" si="41"/>
        <v>-7591</v>
      </c>
      <c r="K381" s="122">
        <f t="shared" si="39"/>
        <v>0</v>
      </c>
      <c r="L381" s="122">
        <f t="shared" si="39"/>
        <v>604.39560439560432</v>
      </c>
      <c r="M381" s="122">
        <f t="shared" si="39"/>
        <v>82813.18681318681</v>
      </c>
      <c r="N381" s="122">
        <f t="shared" si="39"/>
        <v>83417.582417582424</v>
      </c>
      <c r="O381" s="122">
        <f t="shared" si="39"/>
        <v>-83417.582417582424</v>
      </c>
    </row>
    <row r="382" spans="1:15">
      <c r="A382" s="120" t="s">
        <v>399</v>
      </c>
      <c r="B382" s="120">
        <v>5611</v>
      </c>
      <c r="C382" s="120" t="s">
        <v>382</v>
      </c>
      <c r="D382" s="120" t="s">
        <v>201</v>
      </c>
      <c r="E382" s="121">
        <v>90</v>
      </c>
      <c r="F382" s="121">
        <v>0</v>
      </c>
      <c r="G382" s="121"/>
      <c r="H382" s="121">
        <v>1359</v>
      </c>
      <c r="I382" s="121">
        <f t="shared" si="40"/>
        <v>1359</v>
      </c>
      <c r="J382" s="121">
        <f t="shared" si="41"/>
        <v>-1359</v>
      </c>
      <c r="K382" s="121">
        <f t="shared" si="39"/>
        <v>0</v>
      </c>
      <c r="L382" s="121">
        <f t="shared" si="39"/>
        <v>0</v>
      </c>
      <c r="M382" s="121">
        <f t="shared" si="39"/>
        <v>15100</v>
      </c>
      <c r="N382" s="121">
        <f t="shared" si="39"/>
        <v>15100</v>
      </c>
      <c r="O382" s="121">
        <f t="shared" si="39"/>
        <v>-15100</v>
      </c>
    </row>
    <row r="383" spans="1:15">
      <c r="A383" s="29" t="s">
        <v>399</v>
      </c>
      <c r="B383" s="29">
        <v>7505</v>
      </c>
      <c r="C383" s="29" t="s">
        <v>383</v>
      </c>
      <c r="D383" s="29" t="s">
        <v>222</v>
      </c>
      <c r="E383" s="122">
        <v>74</v>
      </c>
      <c r="F383" s="122">
        <v>0</v>
      </c>
      <c r="G383" s="122">
        <v>72</v>
      </c>
      <c r="H383" s="122">
        <v>173</v>
      </c>
      <c r="I383" s="122">
        <f t="shared" si="40"/>
        <v>245</v>
      </c>
      <c r="J383" s="122">
        <f t="shared" si="41"/>
        <v>-245</v>
      </c>
      <c r="K383" s="122">
        <f t="shared" si="39"/>
        <v>0</v>
      </c>
      <c r="L383" s="122">
        <f t="shared" si="39"/>
        <v>972.97297297297303</v>
      </c>
      <c r="M383" s="122">
        <f t="shared" si="39"/>
        <v>2337.8378378378379</v>
      </c>
      <c r="N383" s="122">
        <f t="shared" si="39"/>
        <v>3310.8108108108108</v>
      </c>
      <c r="O383" s="122">
        <f t="shared" si="39"/>
        <v>-3310.8108108108108</v>
      </c>
    </row>
    <row r="384" spans="1:15">
      <c r="A384" s="120" t="s">
        <v>399</v>
      </c>
      <c r="B384" s="120">
        <v>3710</v>
      </c>
      <c r="C384" s="120" t="s">
        <v>384</v>
      </c>
      <c r="D384" s="120" t="s">
        <v>183</v>
      </c>
      <c r="E384" s="121">
        <v>62</v>
      </c>
      <c r="F384" s="121">
        <v>0</v>
      </c>
      <c r="G384" s="121"/>
      <c r="H384" s="121">
        <v>4152</v>
      </c>
      <c r="I384" s="121">
        <f t="shared" si="40"/>
        <v>4152</v>
      </c>
      <c r="J384" s="121">
        <f t="shared" si="41"/>
        <v>-4152</v>
      </c>
      <c r="K384" s="121">
        <f t="shared" si="39"/>
        <v>0</v>
      </c>
      <c r="L384" s="121">
        <f t="shared" si="39"/>
        <v>0</v>
      </c>
      <c r="M384" s="121">
        <f t="shared" si="39"/>
        <v>66967.741935483878</v>
      </c>
      <c r="N384" s="121">
        <f t="shared" si="39"/>
        <v>66967.741935483878</v>
      </c>
      <c r="O384" s="121">
        <f t="shared" si="39"/>
        <v>-66967.741935483878</v>
      </c>
    </row>
    <row r="385" spans="1:15">
      <c r="A385" s="29" t="s">
        <v>399</v>
      </c>
      <c r="B385" s="29">
        <v>3506</v>
      </c>
      <c r="C385" s="29" t="s">
        <v>385</v>
      </c>
      <c r="D385" s="29" t="s">
        <v>179</v>
      </c>
      <c r="E385" s="122">
        <v>58</v>
      </c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</row>
    <row r="386" spans="1:15">
      <c r="A386" s="120" t="s">
        <v>399</v>
      </c>
      <c r="B386" s="120">
        <v>6611</v>
      </c>
      <c r="C386" s="120" t="s">
        <v>386</v>
      </c>
      <c r="D386" s="120" t="s">
        <v>215</v>
      </c>
      <c r="E386" s="121">
        <v>55</v>
      </c>
      <c r="F386" s="121">
        <v>0</v>
      </c>
      <c r="G386" s="121"/>
      <c r="H386" s="121">
        <v>62</v>
      </c>
      <c r="I386" s="121">
        <f>H386+G386</f>
        <v>62</v>
      </c>
      <c r="J386" s="121">
        <f>F386-I386</f>
        <v>-62</v>
      </c>
      <c r="K386" s="121">
        <f t="shared" ref="K386:O387" si="42">(F386/$E386)*1000</f>
        <v>0</v>
      </c>
      <c r="L386" s="121">
        <f t="shared" si="42"/>
        <v>0</v>
      </c>
      <c r="M386" s="121">
        <f t="shared" si="42"/>
        <v>1127.2727272727273</v>
      </c>
      <c r="N386" s="121">
        <f t="shared" si="42"/>
        <v>1127.2727272727273</v>
      </c>
      <c r="O386" s="121">
        <f t="shared" si="42"/>
        <v>-1127.2727272727273</v>
      </c>
    </row>
    <row r="387" spans="1:15">
      <c r="A387" s="29" t="s">
        <v>399</v>
      </c>
      <c r="B387" s="29">
        <v>4901</v>
      </c>
      <c r="C387" s="29" t="s">
        <v>387</v>
      </c>
      <c r="D387" s="29" t="s">
        <v>194</v>
      </c>
      <c r="E387" s="122">
        <v>40</v>
      </c>
      <c r="F387" s="122">
        <v>0</v>
      </c>
      <c r="G387" s="122">
        <v>52</v>
      </c>
      <c r="H387" s="122">
        <v>20</v>
      </c>
      <c r="I387" s="122">
        <f>H387+G387</f>
        <v>72</v>
      </c>
      <c r="J387" s="122">
        <f>F387-I387</f>
        <v>-72</v>
      </c>
      <c r="K387" s="122">
        <f t="shared" si="42"/>
        <v>0</v>
      </c>
      <c r="L387" s="122">
        <f t="shared" si="42"/>
        <v>1300</v>
      </c>
      <c r="M387" s="122">
        <f t="shared" si="42"/>
        <v>500</v>
      </c>
      <c r="N387" s="122">
        <f t="shared" si="42"/>
        <v>1800</v>
      </c>
      <c r="O387" s="122">
        <f t="shared" si="42"/>
        <v>-1800</v>
      </c>
    </row>
    <row r="388" spans="1:15">
      <c r="A388" s="29"/>
      <c r="B388" s="29"/>
      <c r="C388" s="29"/>
      <c r="D388" s="29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</row>
    <row r="389" spans="1:15">
      <c r="A389" s="29"/>
      <c r="B389" s="29"/>
      <c r="C389" s="29"/>
      <c r="D389" s="29"/>
      <c r="E389" s="123">
        <f>SUM(E316:E387)</f>
        <v>356991</v>
      </c>
      <c r="F389" s="123">
        <f t="shared" ref="F389:I389" si="43">SUM(F316:F387)</f>
        <v>9384796.0440000053</v>
      </c>
      <c r="G389" s="123">
        <f t="shared" si="43"/>
        <v>11919338.521999998</v>
      </c>
      <c r="H389" s="123">
        <f t="shared" si="43"/>
        <v>26436094.058000006</v>
      </c>
      <c r="I389" s="123">
        <f t="shared" si="43"/>
        <v>38355432.579999998</v>
      </c>
      <c r="J389" s="123">
        <f>SUM(J316:J387)</f>
        <v>-28970636.535999987</v>
      </c>
      <c r="K389" s="123">
        <f t="shared" ref="K389:O389" si="44">(F389/$E389)*1000</f>
        <v>26288.606838827884</v>
      </c>
      <c r="L389" s="123">
        <f t="shared" si="44"/>
        <v>33388.344585717838</v>
      </c>
      <c r="M389" s="123">
        <f t="shared" si="44"/>
        <v>74052.55050687553</v>
      </c>
      <c r="N389" s="123">
        <f t="shared" si="44"/>
        <v>107440.89509259336</v>
      </c>
      <c r="O389" s="123">
        <f t="shared" si="44"/>
        <v>-81152.288253765466</v>
      </c>
    </row>
    <row r="390" spans="1:15">
      <c r="A390" s="29"/>
      <c r="B390" s="29"/>
      <c r="C390" s="29"/>
      <c r="D390" s="29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</row>
    <row r="391" spans="1:15">
      <c r="A391" s="29"/>
      <c r="B391" s="29"/>
      <c r="C391" s="29"/>
      <c r="D391" s="129" t="s">
        <v>88</v>
      </c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</row>
    <row r="392" spans="1:15">
      <c r="A392" s="29"/>
      <c r="B392" s="29"/>
      <c r="C392" s="29"/>
      <c r="D392" s="128" t="s">
        <v>301</v>
      </c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</row>
    <row r="393" spans="1:15">
      <c r="A393" s="120" t="s">
        <v>400</v>
      </c>
      <c r="B393" s="120">
        <v>0</v>
      </c>
      <c r="C393" s="120" t="s">
        <v>315</v>
      </c>
      <c r="D393" s="120" t="s">
        <v>19</v>
      </c>
      <c r="E393" s="121">
        <v>128793</v>
      </c>
      <c r="F393" s="121">
        <v>0</v>
      </c>
      <c r="G393" s="121"/>
      <c r="H393" s="121">
        <v>896874.16200000001</v>
      </c>
      <c r="I393" s="121">
        <f t="shared" ref="I393:I456" si="45">H393+G393</f>
        <v>896874.16200000001</v>
      </c>
      <c r="J393" s="121">
        <f t="shared" ref="J393:J456" si="46">F393-I393</f>
        <v>-896874.16200000001</v>
      </c>
      <c r="K393" s="121">
        <f t="shared" ref="K393:O424" si="47">(F393/$E393)*1000</f>
        <v>0</v>
      </c>
      <c r="L393" s="121">
        <f t="shared" si="47"/>
        <v>0</v>
      </c>
      <c r="M393" s="121">
        <f t="shared" si="47"/>
        <v>6963.687172439496</v>
      </c>
      <c r="N393" s="121">
        <f t="shared" si="47"/>
        <v>6963.687172439496</v>
      </c>
      <c r="O393" s="121">
        <f t="shared" si="47"/>
        <v>-6963.687172439496</v>
      </c>
    </row>
    <row r="394" spans="1:15">
      <c r="A394" s="29" t="s">
        <v>400</v>
      </c>
      <c r="B394" s="29">
        <v>1000</v>
      </c>
      <c r="C394" s="29" t="s">
        <v>316</v>
      </c>
      <c r="D394" s="29" t="s">
        <v>167</v>
      </c>
      <c r="E394" s="122">
        <v>36975</v>
      </c>
      <c r="F394" s="122">
        <v>0</v>
      </c>
      <c r="G394" s="122"/>
      <c r="H394" s="122">
        <v>277885.10200000001</v>
      </c>
      <c r="I394" s="122">
        <f t="shared" si="45"/>
        <v>277885.10200000001</v>
      </c>
      <c r="J394" s="122">
        <f t="shared" si="46"/>
        <v>-277885.10200000001</v>
      </c>
      <c r="K394" s="122">
        <f t="shared" si="47"/>
        <v>0</v>
      </c>
      <c r="L394" s="122">
        <f t="shared" si="47"/>
        <v>0</v>
      </c>
      <c r="M394" s="122">
        <f t="shared" si="47"/>
        <v>7515.4861933739021</v>
      </c>
      <c r="N394" s="122">
        <f t="shared" si="47"/>
        <v>7515.4861933739021</v>
      </c>
      <c r="O394" s="122">
        <f t="shared" si="47"/>
        <v>-7515.4861933739021</v>
      </c>
    </row>
    <row r="395" spans="1:15">
      <c r="A395" s="120" t="s">
        <v>400</v>
      </c>
      <c r="B395" s="120">
        <v>1400</v>
      </c>
      <c r="C395" s="120" t="s">
        <v>317</v>
      </c>
      <c r="D395" s="120" t="s">
        <v>170</v>
      </c>
      <c r="E395" s="121">
        <v>29799</v>
      </c>
      <c r="F395" s="121">
        <v>0</v>
      </c>
      <c r="G395" s="121"/>
      <c r="H395" s="121">
        <v>231207.25699999998</v>
      </c>
      <c r="I395" s="121">
        <f t="shared" si="45"/>
        <v>231207.25699999998</v>
      </c>
      <c r="J395" s="121">
        <f t="shared" si="46"/>
        <v>-231207.25699999998</v>
      </c>
      <c r="K395" s="121">
        <f t="shared" si="47"/>
        <v>0</v>
      </c>
      <c r="L395" s="121">
        <f t="shared" si="47"/>
        <v>0</v>
      </c>
      <c r="M395" s="121">
        <f t="shared" si="47"/>
        <v>7758.8931507768712</v>
      </c>
      <c r="N395" s="121">
        <f t="shared" si="47"/>
        <v>7758.8931507768712</v>
      </c>
      <c r="O395" s="121">
        <f t="shared" si="47"/>
        <v>-7758.8931507768712</v>
      </c>
    </row>
    <row r="396" spans="1:15">
      <c r="A396" s="29" t="s">
        <v>400</v>
      </c>
      <c r="B396" s="29">
        <v>6000</v>
      </c>
      <c r="C396" s="29" t="s">
        <v>318</v>
      </c>
      <c r="D396" s="29" t="s">
        <v>204</v>
      </c>
      <c r="E396" s="122">
        <v>18925</v>
      </c>
      <c r="F396" s="122">
        <v>251078.89800000002</v>
      </c>
      <c r="G396" s="122">
        <v>403735.02999999997</v>
      </c>
      <c r="H396" s="122">
        <v>113873.899</v>
      </c>
      <c r="I396" s="122">
        <f t="shared" si="45"/>
        <v>517608.929</v>
      </c>
      <c r="J396" s="122">
        <f t="shared" si="46"/>
        <v>-266530.03099999996</v>
      </c>
      <c r="K396" s="122">
        <f t="shared" si="47"/>
        <v>13267.048771466316</v>
      </c>
      <c r="L396" s="122">
        <f t="shared" si="47"/>
        <v>21333.422985468955</v>
      </c>
      <c r="M396" s="122">
        <f t="shared" si="47"/>
        <v>6017.1148745046239</v>
      </c>
      <c r="N396" s="122">
        <f t="shared" si="47"/>
        <v>27350.537859973581</v>
      </c>
      <c r="O396" s="122">
        <f t="shared" si="47"/>
        <v>-14083.489088507264</v>
      </c>
    </row>
    <row r="397" spans="1:15">
      <c r="A397" s="120" t="s">
        <v>400</v>
      </c>
      <c r="B397" s="120">
        <v>2000</v>
      </c>
      <c r="C397" s="120" t="s">
        <v>319</v>
      </c>
      <c r="D397" s="120" t="s">
        <v>173</v>
      </c>
      <c r="E397" s="121">
        <v>18920</v>
      </c>
      <c r="F397" s="121">
        <v>0</v>
      </c>
      <c r="G397" s="121"/>
      <c r="H397" s="121">
        <v>257491.182</v>
      </c>
      <c r="I397" s="121">
        <f t="shared" si="45"/>
        <v>257491.182</v>
      </c>
      <c r="J397" s="121">
        <f t="shared" si="46"/>
        <v>-257491.182</v>
      </c>
      <c r="K397" s="121">
        <f t="shared" si="47"/>
        <v>0</v>
      </c>
      <c r="L397" s="121">
        <f t="shared" si="47"/>
        <v>0</v>
      </c>
      <c r="M397" s="121">
        <f t="shared" si="47"/>
        <v>13609.470507399577</v>
      </c>
      <c r="N397" s="121">
        <f t="shared" si="47"/>
        <v>13609.470507399577</v>
      </c>
      <c r="O397" s="121">
        <f t="shared" si="47"/>
        <v>-13609.470507399577</v>
      </c>
    </row>
    <row r="398" spans="1:15">
      <c r="A398" s="29" t="s">
        <v>400</v>
      </c>
      <c r="B398" s="29">
        <v>1300</v>
      </c>
      <c r="C398" s="29" t="s">
        <v>320</v>
      </c>
      <c r="D398" s="29" t="s">
        <v>169</v>
      </c>
      <c r="E398" s="122">
        <v>16299</v>
      </c>
      <c r="F398" s="122">
        <v>0</v>
      </c>
      <c r="G398" s="122"/>
      <c r="H398" s="122">
        <v>111565.33199999999</v>
      </c>
      <c r="I398" s="122">
        <f t="shared" si="45"/>
        <v>111565.33199999999</v>
      </c>
      <c r="J398" s="122">
        <f t="shared" si="46"/>
        <v>-111565.33199999999</v>
      </c>
      <c r="K398" s="122">
        <f t="shared" si="47"/>
        <v>0</v>
      </c>
      <c r="L398" s="122">
        <f t="shared" si="47"/>
        <v>0</v>
      </c>
      <c r="M398" s="122">
        <f t="shared" si="47"/>
        <v>6844.9188293760353</v>
      </c>
      <c r="N398" s="122">
        <f t="shared" si="47"/>
        <v>6844.9188293760353</v>
      </c>
      <c r="O398" s="122">
        <f t="shared" si="47"/>
        <v>-6844.9188293760353</v>
      </c>
    </row>
    <row r="399" spans="1:15">
      <c r="A399" s="120" t="s">
        <v>400</v>
      </c>
      <c r="B399" s="120">
        <v>1604</v>
      </c>
      <c r="C399" s="120" t="s">
        <v>321</v>
      </c>
      <c r="D399" s="120" t="s">
        <v>171</v>
      </c>
      <c r="E399" s="121">
        <v>11463</v>
      </c>
      <c r="F399" s="121">
        <v>0</v>
      </c>
      <c r="G399" s="121"/>
      <c r="H399" s="121">
        <v>77581.686999999991</v>
      </c>
      <c r="I399" s="121">
        <f t="shared" si="45"/>
        <v>77581.686999999991</v>
      </c>
      <c r="J399" s="121">
        <f t="shared" si="46"/>
        <v>-77581.686999999991</v>
      </c>
      <c r="K399" s="121">
        <f t="shared" si="47"/>
        <v>0</v>
      </c>
      <c r="L399" s="121">
        <f t="shared" si="47"/>
        <v>0</v>
      </c>
      <c r="M399" s="121">
        <f t="shared" si="47"/>
        <v>6768.0089854313874</v>
      </c>
      <c r="N399" s="121">
        <f t="shared" si="47"/>
        <v>6768.0089854313874</v>
      </c>
      <c r="O399" s="121">
        <f t="shared" si="47"/>
        <v>-6768.0089854313874</v>
      </c>
    </row>
    <row r="400" spans="1:15">
      <c r="A400" s="29" t="s">
        <v>400</v>
      </c>
      <c r="B400" s="29">
        <v>8200</v>
      </c>
      <c r="C400" s="29" t="s">
        <v>322</v>
      </c>
      <c r="D400" s="29" t="s">
        <v>229</v>
      </c>
      <c r="E400" s="122">
        <v>9485</v>
      </c>
      <c r="F400" s="122">
        <v>0</v>
      </c>
      <c r="G400" s="122"/>
      <c r="H400" s="122">
        <v>116766.74699999999</v>
      </c>
      <c r="I400" s="122">
        <f t="shared" si="45"/>
        <v>116766.74699999999</v>
      </c>
      <c r="J400" s="122">
        <f t="shared" si="46"/>
        <v>-116766.74699999999</v>
      </c>
      <c r="K400" s="122">
        <f t="shared" si="47"/>
        <v>0</v>
      </c>
      <c r="L400" s="122">
        <f t="shared" si="47"/>
        <v>0</v>
      </c>
      <c r="M400" s="122">
        <f t="shared" si="47"/>
        <v>12310.67443331576</v>
      </c>
      <c r="N400" s="122">
        <f t="shared" si="47"/>
        <v>12310.67443331576</v>
      </c>
      <c r="O400" s="122">
        <f t="shared" si="47"/>
        <v>-12310.67443331576</v>
      </c>
    </row>
    <row r="401" spans="1:15">
      <c r="A401" s="120" t="s">
        <v>400</v>
      </c>
      <c r="B401" s="120">
        <v>3000</v>
      </c>
      <c r="C401" s="120" t="s">
        <v>323</v>
      </c>
      <c r="D401" s="120" t="s">
        <v>178</v>
      </c>
      <c r="E401" s="121">
        <v>7411</v>
      </c>
      <c r="F401" s="121">
        <v>24728.534</v>
      </c>
      <c r="G401" s="121">
        <v>55121.065000000002</v>
      </c>
      <c r="H401" s="121">
        <v>35121.781999999999</v>
      </c>
      <c r="I401" s="121">
        <f t="shared" si="45"/>
        <v>90242.847000000009</v>
      </c>
      <c r="J401" s="121">
        <f t="shared" si="46"/>
        <v>-65514.313000000009</v>
      </c>
      <c r="K401" s="121">
        <f t="shared" si="47"/>
        <v>3336.733774119552</v>
      </c>
      <c r="L401" s="121">
        <f t="shared" si="47"/>
        <v>7437.7364728106868</v>
      </c>
      <c r="M401" s="121">
        <f t="shared" si="47"/>
        <v>4739.1420860882472</v>
      </c>
      <c r="N401" s="121">
        <f t="shared" si="47"/>
        <v>12176.878558898934</v>
      </c>
      <c r="O401" s="121">
        <f t="shared" si="47"/>
        <v>-8840.1447847793825</v>
      </c>
    </row>
    <row r="402" spans="1:15">
      <c r="A402" s="29" t="s">
        <v>400</v>
      </c>
      <c r="B402" s="29">
        <v>7300</v>
      </c>
      <c r="C402" s="29" t="s">
        <v>324</v>
      </c>
      <c r="D402" s="29" t="s">
        <v>220</v>
      </c>
      <c r="E402" s="122">
        <v>5070</v>
      </c>
      <c r="F402" s="122">
        <v>189103.21600000001</v>
      </c>
      <c r="G402" s="122">
        <v>265422.34299999999</v>
      </c>
      <c r="H402" s="122">
        <v>114916.01100000001</v>
      </c>
      <c r="I402" s="122">
        <f t="shared" si="45"/>
        <v>380338.35399999999</v>
      </c>
      <c r="J402" s="122">
        <f t="shared" si="46"/>
        <v>-191235.13799999998</v>
      </c>
      <c r="K402" s="122">
        <f t="shared" si="47"/>
        <v>37298.464694280083</v>
      </c>
      <c r="L402" s="122">
        <f t="shared" si="47"/>
        <v>52351.546942800785</v>
      </c>
      <c r="M402" s="122">
        <f t="shared" si="47"/>
        <v>22665.879881656805</v>
      </c>
      <c r="N402" s="122">
        <f t="shared" si="47"/>
        <v>75017.426824457594</v>
      </c>
      <c r="O402" s="122">
        <f t="shared" si="47"/>
        <v>-37718.962130177511</v>
      </c>
    </row>
    <row r="403" spans="1:15">
      <c r="A403" s="120" t="s">
        <v>400</v>
      </c>
      <c r="B403" s="120">
        <v>1100</v>
      </c>
      <c r="C403" s="120" t="s">
        <v>325</v>
      </c>
      <c r="D403" s="120" t="s">
        <v>326</v>
      </c>
      <c r="E403" s="121">
        <v>4664</v>
      </c>
      <c r="F403" s="121">
        <v>0</v>
      </c>
      <c r="G403" s="121"/>
      <c r="H403" s="121">
        <v>38062.374000000003</v>
      </c>
      <c r="I403" s="121">
        <f t="shared" si="45"/>
        <v>38062.374000000003</v>
      </c>
      <c r="J403" s="121">
        <f t="shared" si="46"/>
        <v>-38062.374000000003</v>
      </c>
      <c r="K403" s="121">
        <f t="shared" si="47"/>
        <v>0</v>
      </c>
      <c r="L403" s="121">
        <f t="shared" si="47"/>
        <v>0</v>
      </c>
      <c r="M403" s="121">
        <f t="shared" si="47"/>
        <v>8160.8863636363649</v>
      </c>
      <c r="N403" s="121">
        <f t="shared" si="47"/>
        <v>8160.8863636363649</v>
      </c>
      <c r="O403" s="121">
        <f t="shared" si="47"/>
        <v>-8160.8863636363649</v>
      </c>
    </row>
    <row r="404" spans="1:15">
      <c r="A404" s="29" t="s">
        <v>400</v>
      </c>
      <c r="B404" s="29">
        <v>8000</v>
      </c>
      <c r="C404" s="29" t="s">
        <v>327</v>
      </c>
      <c r="D404" s="29" t="s">
        <v>228</v>
      </c>
      <c r="E404" s="122">
        <v>4301</v>
      </c>
      <c r="F404" s="122">
        <v>3684.5059999999999</v>
      </c>
      <c r="G404" s="122">
        <v>33476.127999999997</v>
      </c>
      <c r="H404" s="122">
        <v>11896.77</v>
      </c>
      <c r="I404" s="122">
        <f t="shared" si="45"/>
        <v>45372.898000000001</v>
      </c>
      <c r="J404" s="122">
        <f t="shared" si="46"/>
        <v>-41688.392</v>
      </c>
      <c r="K404" s="122">
        <f t="shared" si="47"/>
        <v>856.66263659614037</v>
      </c>
      <c r="L404" s="122">
        <f t="shared" si="47"/>
        <v>7783.3359683794461</v>
      </c>
      <c r="M404" s="122">
        <f t="shared" si="47"/>
        <v>2766.0474308300395</v>
      </c>
      <c r="N404" s="122">
        <f t="shared" si="47"/>
        <v>10549.383399209486</v>
      </c>
      <c r="O404" s="122">
        <f t="shared" si="47"/>
        <v>-9692.7207626133459</v>
      </c>
    </row>
    <row r="405" spans="1:15">
      <c r="A405" s="120" t="s">
        <v>400</v>
      </c>
      <c r="B405" s="120">
        <v>5200</v>
      </c>
      <c r="C405" s="120" t="s">
        <v>328</v>
      </c>
      <c r="D405" s="120" t="s">
        <v>197</v>
      </c>
      <c r="E405" s="121">
        <v>3992</v>
      </c>
      <c r="F405" s="121">
        <v>42552.267</v>
      </c>
      <c r="G405" s="121">
        <v>81423.994999999995</v>
      </c>
      <c r="H405" s="121">
        <v>32518.044000000005</v>
      </c>
      <c r="I405" s="121">
        <f t="shared" si="45"/>
        <v>113942.039</v>
      </c>
      <c r="J405" s="121">
        <f t="shared" si="46"/>
        <v>-71389.771999999997</v>
      </c>
      <c r="K405" s="121">
        <f t="shared" si="47"/>
        <v>10659.385521042084</v>
      </c>
      <c r="L405" s="121">
        <f t="shared" si="47"/>
        <v>20396.792334669339</v>
      </c>
      <c r="M405" s="121">
        <f t="shared" si="47"/>
        <v>8145.8026052104224</v>
      </c>
      <c r="N405" s="121">
        <f t="shared" si="47"/>
        <v>28542.59493987976</v>
      </c>
      <c r="O405" s="121">
        <f t="shared" si="47"/>
        <v>-17883.209418837672</v>
      </c>
    </row>
    <row r="406" spans="1:15">
      <c r="A406" s="29" t="s">
        <v>400</v>
      </c>
      <c r="B406" s="29">
        <v>3609</v>
      </c>
      <c r="C406" s="29" t="s">
        <v>329</v>
      </c>
      <c r="D406" s="29" t="s">
        <v>181</v>
      </c>
      <c r="E406" s="122">
        <v>3807</v>
      </c>
      <c r="F406" s="122">
        <v>10889.053</v>
      </c>
      <c r="G406" s="122">
        <v>28084.953999999998</v>
      </c>
      <c r="H406" s="122">
        <v>18389.598999999995</v>
      </c>
      <c r="I406" s="122">
        <f t="shared" si="45"/>
        <v>46474.552999999993</v>
      </c>
      <c r="J406" s="122">
        <f t="shared" si="46"/>
        <v>-35585.499999999993</v>
      </c>
      <c r="K406" s="122">
        <f t="shared" si="47"/>
        <v>2860.2713422642501</v>
      </c>
      <c r="L406" s="122">
        <f t="shared" si="47"/>
        <v>7377.1878119253997</v>
      </c>
      <c r="M406" s="122">
        <f t="shared" si="47"/>
        <v>4830.4699238245321</v>
      </c>
      <c r="N406" s="122">
        <f t="shared" si="47"/>
        <v>12207.657735749934</v>
      </c>
      <c r="O406" s="122">
        <f t="shared" si="47"/>
        <v>-9347.3863934856818</v>
      </c>
    </row>
    <row r="407" spans="1:15">
      <c r="A407" s="120" t="s">
        <v>400</v>
      </c>
      <c r="B407" s="120">
        <v>4200</v>
      </c>
      <c r="C407" s="120" t="s">
        <v>330</v>
      </c>
      <c r="D407" s="120" t="s">
        <v>189</v>
      </c>
      <c r="E407" s="121">
        <v>3800</v>
      </c>
      <c r="F407" s="121">
        <v>50383.824999999997</v>
      </c>
      <c r="G407" s="121">
        <v>90233.219999999987</v>
      </c>
      <c r="H407" s="121">
        <v>53135.864999999998</v>
      </c>
      <c r="I407" s="121">
        <f t="shared" si="45"/>
        <v>143369.08499999999</v>
      </c>
      <c r="J407" s="121">
        <f t="shared" si="46"/>
        <v>-92985.26</v>
      </c>
      <c r="K407" s="121">
        <f t="shared" si="47"/>
        <v>13258.901315789473</v>
      </c>
      <c r="L407" s="121">
        <f t="shared" si="47"/>
        <v>23745.584210526315</v>
      </c>
      <c r="M407" s="121">
        <f t="shared" si="47"/>
        <v>13983.122368421051</v>
      </c>
      <c r="N407" s="121">
        <f t="shared" si="47"/>
        <v>37728.706578947371</v>
      </c>
      <c r="O407" s="121">
        <f t="shared" si="47"/>
        <v>-24469.805263157894</v>
      </c>
    </row>
    <row r="408" spans="1:15">
      <c r="A408" s="29" t="s">
        <v>400</v>
      </c>
      <c r="B408" s="29">
        <v>7620</v>
      </c>
      <c r="C408" s="29" t="s">
        <v>331</v>
      </c>
      <c r="D408" s="29" t="s">
        <v>226</v>
      </c>
      <c r="E408" s="122">
        <v>3600</v>
      </c>
      <c r="F408" s="122">
        <v>1108.5</v>
      </c>
      <c r="G408" s="122">
        <v>69.25200000000001</v>
      </c>
      <c r="H408" s="122">
        <v>47224.357000000004</v>
      </c>
      <c r="I408" s="122">
        <f t="shared" si="45"/>
        <v>47293.609000000004</v>
      </c>
      <c r="J408" s="122">
        <f t="shared" si="46"/>
        <v>-46185.109000000004</v>
      </c>
      <c r="K408" s="122">
        <f t="shared" si="47"/>
        <v>307.91666666666669</v>
      </c>
      <c r="L408" s="122">
        <f t="shared" si="47"/>
        <v>19.236666666666668</v>
      </c>
      <c r="M408" s="122">
        <f t="shared" si="47"/>
        <v>13117.876944444446</v>
      </c>
      <c r="N408" s="122">
        <f t="shared" si="47"/>
        <v>13137.113611111114</v>
      </c>
      <c r="O408" s="122">
        <f t="shared" si="47"/>
        <v>-12829.196944444446</v>
      </c>
    </row>
    <row r="409" spans="1:15">
      <c r="A409" s="120" t="s">
        <v>400</v>
      </c>
      <c r="B409" s="120">
        <v>2510</v>
      </c>
      <c r="C409" s="120" t="s">
        <v>332</v>
      </c>
      <c r="D409" s="120" t="s">
        <v>294</v>
      </c>
      <c r="E409" s="121">
        <v>3480</v>
      </c>
      <c r="F409" s="121">
        <v>0.6</v>
      </c>
      <c r="G409" s="121"/>
      <c r="H409" s="121">
        <v>58824.828999999998</v>
      </c>
      <c r="I409" s="121">
        <f t="shared" si="45"/>
        <v>58824.828999999998</v>
      </c>
      <c r="J409" s="121">
        <f t="shared" si="46"/>
        <v>-58824.228999999999</v>
      </c>
      <c r="K409" s="121">
        <f t="shared" si="47"/>
        <v>0.17241379310344826</v>
      </c>
      <c r="L409" s="121">
        <f t="shared" si="47"/>
        <v>0</v>
      </c>
      <c r="M409" s="121">
        <f t="shared" si="47"/>
        <v>16903.686494252874</v>
      </c>
      <c r="N409" s="121">
        <f t="shared" si="47"/>
        <v>16903.686494252874</v>
      </c>
      <c r="O409" s="121">
        <f t="shared" si="47"/>
        <v>-16903.514080459772</v>
      </c>
    </row>
    <row r="410" spans="1:15">
      <c r="A410" s="29" t="s">
        <v>400</v>
      </c>
      <c r="B410" s="29">
        <v>2300</v>
      </c>
      <c r="C410" s="29" t="s">
        <v>333</v>
      </c>
      <c r="D410" s="29" t="s">
        <v>174</v>
      </c>
      <c r="E410" s="122">
        <v>3427</v>
      </c>
      <c r="F410" s="122">
        <v>3569.5839999999998</v>
      </c>
      <c r="G410" s="122">
        <v>25581.27</v>
      </c>
      <c r="H410" s="122">
        <v>39289.316999999995</v>
      </c>
      <c r="I410" s="122">
        <f t="shared" si="45"/>
        <v>64870.587</v>
      </c>
      <c r="J410" s="122">
        <f t="shared" si="46"/>
        <v>-61301.002999999997</v>
      </c>
      <c r="K410" s="122">
        <f t="shared" si="47"/>
        <v>1041.6060694484972</v>
      </c>
      <c r="L410" s="122">
        <f t="shared" si="47"/>
        <v>7464.6250364750513</v>
      </c>
      <c r="M410" s="122">
        <f t="shared" si="47"/>
        <v>11464.638751094251</v>
      </c>
      <c r="N410" s="122">
        <f t="shared" si="47"/>
        <v>18929.2637875693</v>
      </c>
      <c r="O410" s="122">
        <f t="shared" si="47"/>
        <v>-17887.657718120801</v>
      </c>
    </row>
    <row r="411" spans="1:15">
      <c r="A411" s="120" t="s">
        <v>400</v>
      </c>
      <c r="B411" s="120">
        <v>6100</v>
      </c>
      <c r="C411" s="120" t="s">
        <v>334</v>
      </c>
      <c r="D411" s="120" t="s">
        <v>205</v>
      </c>
      <c r="E411" s="121">
        <v>3042</v>
      </c>
      <c r="F411" s="121">
        <v>41183.478999999999</v>
      </c>
      <c r="G411" s="121">
        <v>66585.568999999989</v>
      </c>
      <c r="H411" s="121">
        <v>19490.819999999996</v>
      </c>
      <c r="I411" s="121">
        <f t="shared" si="45"/>
        <v>86076.388999999981</v>
      </c>
      <c r="J411" s="121">
        <f t="shared" si="46"/>
        <v>-44892.909999999982</v>
      </c>
      <c r="K411" s="121">
        <f t="shared" si="47"/>
        <v>13538.2902695595</v>
      </c>
      <c r="L411" s="121">
        <f t="shared" si="47"/>
        <v>21888.747205785661</v>
      </c>
      <c r="M411" s="121">
        <f t="shared" si="47"/>
        <v>6407.2386587771189</v>
      </c>
      <c r="N411" s="121">
        <f t="shared" si="47"/>
        <v>28295.985864562779</v>
      </c>
      <c r="O411" s="121">
        <f t="shared" si="47"/>
        <v>-14757.695595003281</v>
      </c>
    </row>
    <row r="412" spans="1:15">
      <c r="A412" s="29" t="s">
        <v>400</v>
      </c>
      <c r="B412" s="29">
        <v>8716</v>
      </c>
      <c r="C412" s="29" t="s">
        <v>335</v>
      </c>
      <c r="D412" s="29" t="s">
        <v>236</v>
      </c>
      <c r="E412" s="122">
        <v>2628</v>
      </c>
      <c r="F412" s="122">
        <v>0</v>
      </c>
      <c r="G412" s="122"/>
      <c r="H412" s="122">
        <v>43063.839999999997</v>
      </c>
      <c r="I412" s="122">
        <f t="shared" si="45"/>
        <v>43063.839999999997</v>
      </c>
      <c r="J412" s="122">
        <f t="shared" si="46"/>
        <v>-43063.839999999997</v>
      </c>
      <c r="K412" s="122">
        <f t="shared" si="47"/>
        <v>0</v>
      </c>
      <c r="L412" s="122">
        <f t="shared" si="47"/>
        <v>0</v>
      </c>
      <c r="M412" s="122">
        <f t="shared" si="47"/>
        <v>16386.544901065448</v>
      </c>
      <c r="N412" s="122">
        <f t="shared" si="47"/>
        <v>16386.544901065448</v>
      </c>
      <c r="O412" s="122">
        <f t="shared" si="47"/>
        <v>-16386.544901065448</v>
      </c>
    </row>
    <row r="413" spans="1:15">
      <c r="A413" s="120" t="s">
        <v>400</v>
      </c>
      <c r="B413" s="120">
        <v>7708</v>
      </c>
      <c r="C413" s="120" t="s">
        <v>336</v>
      </c>
      <c r="D413" s="120" t="s">
        <v>227</v>
      </c>
      <c r="E413" s="121">
        <v>2389</v>
      </c>
      <c r="F413" s="121">
        <v>603.89599999999996</v>
      </c>
      <c r="G413" s="121">
        <v>13439.248000000001</v>
      </c>
      <c r="H413" s="121">
        <v>10875.808000000001</v>
      </c>
      <c r="I413" s="121">
        <f t="shared" si="45"/>
        <v>24315.056000000004</v>
      </c>
      <c r="J413" s="121">
        <f t="shared" si="46"/>
        <v>-23711.160000000003</v>
      </c>
      <c r="K413" s="121">
        <f t="shared" si="47"/>
        <v>252.78191712013393</v>
      </c>
      <c r="L413" s="121">
        <f t="shared" si="47"/>
        <v>5625.4700711594814</v>
      </c>
      <c r="M413" s="121">
        <f t="shared" si="47"/>
        <v>4552.4520719966522</v>
      </c>
      <c r="N413" s="121">
        <f t="shared" si="47"/>
        <v>10177.922143156135</v>
      </c>
      <c r="O413" s="121">
        <f t="shared" si="47"/>
        <v>-9925.1402260359991</v>
      </c>
    </row>
    <row r="414" spans="1:15">
      <c r="A414" s="29" t="s">
        <v>400</v>
      </c>
      <c r="B414" s="29">
        <v>8717</v>
      </c>
      <c r="C414" s="29" t="s">
        <v>337</v>
      </c>
      <c r="D414" s="29" t="s">
        <v>237</v>
      </c>
      <c r="E414" s="122">
        <v>2153</v>
      </c>
      <c r="F414" s="122">
        <v>0</v>
      </c>
      <c r="G414" s="122"/>
      <c r="H414" s="122">
        <v>38025.782000000007</v>
      </c>
      <c r="I414" s="122">
        <f t="shared" si="45"/>
        <v>38025.782000000007</v>
      </c>
      <c r="J414" s="122">
        <f t="shared" si="46"/>
        <v>-38025.782000000007</v>
      </c>
      <c r="K414" s="122">
        <f t="shared" si="47"/>
        <v>0</v>
      </c>
      <c r="L414" s="122">
        <f t="shared" si="47"/>
        <v>0</v>
      </c>
      <c r="M414" s="122">
        <f t="shared" si="47"/>
        <v>17661.765908035304</v>
      </c>
      <c r="N414" s="122">
        <f t="shared" si="47"/>
        <v>17661.765908035304</v>
      </c>
      <c r="O414" s="122">
        <f t="shared" si="47"/>
        <v>-17661.765908035304</v>
      </c>
    </row>
    <row r="415" spans="1:15">
      <c r="A415" s="120" t="s">
        <v>400</v>
      </c>
      <c r="B415" s="120">
        <v>6250</v>
      </c>
      <c r="C415" s="120" t="s">
        <v>338</v>
      </c>
      <c r="D415" s="120" t="s">
        <v>206</v>
      </c>
      <c r="E415" s="121">
        <v>2007</v>
      </c>
      <c r="F415" s="121">
        <v>2948.8359999999998</v>
      </c>
      <c r="G415" s="121">
        <v>22279.392</v>
      </c>
      <c r="H415" s="121">
        <v>27294.552999999949</v>
      </c>
      <c r="I415" s="121">
        <f t="shared" si="45"/>
        <v>49573.944999999949</v>
      </c>
      <c r="J415" s="121">
        <f t="shared" si="46"/>
        <v>-46625.108999999946</v>
      </c>
      <c r="K415" s="121">
        <f t="shared" si="47"/>
        <v>1469.2755356253112</v>
      </c>
      <c r="L415" s="121">
        <f t="shared" si="47"/>
        <v>11100.843049327354</v>
      </c>
      <c r="M415" s="121">
        <f t="shared" si="47"/>
        <v>13599.67762830092</v>
      </c>
      <c r="N415" s="121">
        <f t="shared" si="47"/>
        <v>24700.520677628276</v>
      </c>
      <c r="O415" s="121">
        <f t="shared" si="47"/>
        <v>-23231.245142002961</v>
      </c>
    </row>
    <row r="416" spans="1:15">
      <c r="A416" s="29" t="s">
        <v>400</v>
      </c>
      <c r="B416" s="29">
        <v>8613</v>
      </c>
      <c r="C416" s="29" t="s">
        <v>339</v>
      </c>
      <c r="D416" s="29" t="s">
        <v>233</v>
      </c>
      <c r="E416" s="122">
        <v>1924</v>
      </c>
      <c r="F416" s="122">
        <v>111</v>
      </c>
      <c r="G416" s="122"/>
      <c r="H416" s="122">
        <v>22567.204000000002</v>
      </c>
      <c r="I416" s="122">
        <f t="shared" si="45"/>
        <v>22567.204000000002</v>
      </c>
      <c r="J416" s="122">
        <f t="shared" si="46"/>
        <v>-22456.204000000002</v>
      </c>
      <c r="K416" s="122">
        <f t="shared" si="47"/>
        <v>57.692307692307693</v>
      </c>
      <c r="L416" s="122">
        <f t="shared" si="47"/>
        <v>0</v>
      </c>
      <c r="M416" s="122">
        <f t="shared" si="47"/>
        <v>11729.316008316009</v>
      </c>
      <c r="N416" s="122">
        <f t="shared" si="47"/>
        <v>11729.316008316009</v>
      </c>
      <c r="O416" s="122">
        <f t="shared" si="47"/>
        <v>-11671.623700623702</v>
      </c>
    </row>
    <row r="417" spans="1:15">
      <c r="A417" s="120" t="s">
        <v>400</v>
      </c>
      <c r="B417" s="120">
        <v>6400</v>
      </c>
      <c r="C417" s="120" t="s">
        <v>340</v>
      </c>
      <c r="D417" s="120" t="s">
        <v>207</v>
      </c>
      <c r="E417" s="121">
        <v>1905</v>
      </c>
      <c r="F417" s="121">
        <v>245.916</v>
      </c>
      <c r="G417" s="121">
        <v>19470.518</v>
      </c>
      <c r="H417" s="121">
        <v>18950.402999999998</v>
      </c>
      <c r="I417" s="121">
        <f t="shared" si="45"/>
        <v>38420.921000000002</v>
      </c>
      <c r="J417" s="121">
        <f t="shared" si="46"/>
        <v>-38175.005000000005</v>
      </c>
      <c r="K417" s="121">
        <f t="shared" si="47"/>
        <v>129.08976377952754</v>
      </c>
      <c r="L417" s="121">
        <f t="shared" si="47"/>
        <v>10220.74435695538</v>
      </c>
      <c r="M417" s="121">
        <f t="shared" si="47"/>
        <v>9947.718110236221</v>
      </c>
      <c r="N417" s="121">
        <f t="shared" si="47"/>
        <v>20168.462467191603</v>
      </c>
      <c r="O417" s="121">
        <f t="shared" si="47"/>
        <v>-20039.372703412078</v>
      </c>
    </row>
    <row r="418" spans="1:15">
      <c r="A418" s="29" t="s">
        <v>400</v>
      </c>
      <c r="B418" s="29">
        <v>3714</v>
      </c>
      <c r="C418" s="29" t="s">
        <v>341</v>
      </c>
      <c r="D418" s="29" t="s">
        <v>186</v>
      </c>
      <c r="E418" s="122">
        <v>1674</v>
      </c>
      <c r="F418" s="122">
        <v>204.37200000000001</v>
      </c>
      <c r="G418" s="122">
        <v>10793.79</v>
      </c>
      <c r="H418" s="122">
        <v>14648.374</v>
      </c>
      <c r="I418" s="122">
        <f t="shared" si="45"/>
        <v>25442.164000000001</v>
      </c>
      <c r="J418" s="122">
        <f t="shared" si="46"/>
        <v>-25237.792000000001</v>
      </c>
      <c r="K418" s="122">
        <f t="shared" si="47"/>
        <v>122.08602150537635</v>
      </c>
      <c r="L418" s="122">
        <f t="shared" si="47"/>
        <v>6447.9032258064517</v>
      </c>
      <c r="M418" s="122">
        <f t="shared" si="47"/>
        <v>8750.5221027479092</v>
      </c>
      <c r="N418" s="122">
        <f t="shared" si="47"/>
        <v>15198.42532855436</v>
      </c>
      <c r="O418" s="122">
        <f t="shared" si="47"/>
        <v>-15076.339307048984</v>
      </c>
    </row>
    <row r="419" spans="1:15">
      <c r="A419" s="120" t="s">
        <v>400</v>
      </c>
      <c r="B419" s="120">
        <v>8614</v>
      </c>
      <c r="C419" s="120" t="s">
        <v>342</v>
      </c>
      <c r="D419" s="120" t="s">
        <v>234</v>
      </c>
      <c r="E419" s="121">
        <v>1636</v>
      </c>
      <c r="F419" s="121">
        <v>497</v>
      </c>
      <c r="G419" s="121"/>
      <c r="H419" s="121">
        <v>22900.886000000002</v>
      </c>
      <c r="I419" s="121">
        <f t="shared" si="45"/>
        <v>22900.886000000002</v>
      </c>
      <c r="J419" s="121">
        <f t="shared" si="46"/>
        <v>-22403.886000000002</v>
      </c>
      <c r="K419" s="121">
        <f t="shared" si="47"/>
        <v>303.78973105134475</v>
      </c>
      <c r="L419" s="121">
        <f t="shared" si="47"/>
        <v>0</v>
      </c>
      <c r="M419" s="121">
        <f t="shared" si="47"/>
        <v>13998.096577017117</v>
      </c>
      <c r="N419" s="121">
        <f t="shared" si="47"/>
        <v>13998.096577017117</v>
      </c>
      <c r="O419" s="121">
        <f t="shared" si="47"/>
        <v>-13694.306845965772</v>
      </c>
    </row>
    <row r="420" spans="1:15">
      <c r="A420" s="29" t="s">
        <v>400</v>
      </c>
      <c r="B420" s="29">
        <v>2506</v>
      </c>
      <c r="C420" s="29" t="s">
        <v>343</v>
      </c>
      <c r="D420" s="29" t="s">
        <v>177</v>
      </c>
      <c r="E420" s="122">
        <v>1286</v>
      </c>
      <c r="F420" s="122">
        <v>0</v>
      </c>
      <c r="G420" s="122"/>
      <c r="H420" s="122">
        <v>20051.582999999999</v>
      </c>
      <c r="I420" s="122">
        <f t="shared" si="45"/>
        <v>20051.582999999999</v>
      </c>
      <c r="J420" s="122">
        <f t="shared" si="46"/>
        <v>-20051.582999999999</v>
      </c>
      <c r="K420" s="122">
        <f t="shared" si="47"/>
        <v>0</v>
      </c>
      <c r="L420" s="122">
        <f t="shared" si="47"/>
        <v>0</v>
      </c>
      <c r="M420" s="122">
        <f t="shared" si="47"/>
        <v>15592.210730948676</v>
      </c>
      <c r="N420" s="122">
        <f t="shared" si="47"/>
        <v>15592.210730948676</v>
      </c>
      <c r="O420" s="122">
        <f t="shared" si="47"/>
        <v>-15592.210730948676</v>
      </c>
    </row>
    <row r="421" spans="1:15">
      <c r="A421" s="120" t="s">
        <v>400</v>
      </c>
      <c r="B421" s="120">
        <v>3711</v>
      </c>
      <c r="C421" s="120" t="s">
        <v>344</v>
      </c>
      <c r="D421" s="120" t="s">
        <v>184</v>
      </c>
      <c r="E421" s="121">
        <v>1201</v>
      </c>
      <c r="F421" s="121">
        <v>1664.8510000000001</v>
      </c>
      <c r="G421" s="121">
        <v>11864.85</v>
      </c>
      <c r="H421" s="121">
        <v>18362.461000000003</v>
      </c>
      <c r="I421" s="121">
        <f t="shared" si="45"/>
        <v>30227.311000000002</v>
      </c>
      <c r="J421" s="121">
        <f t="shared" si="46"/>
        <v>-28562.460000000003</v>
      </c>
      <c r="K421" s="121">
        <f t="shared" si="47"/>
        <v>1386.2206494587845</v>
      </c>
      <c r="L421" s="121">
        <f t="shared" si="47"/>
        <v>9879.1423813488764</v>
      </c>
      <c r="M421" s="121">
        <f t="shared" si="47"/>
        <v>15289.309741881767</v>
      </c>
      <c r="N421" s="121">
        <f t="shared" si="47"/>
        <v>25168.452123230643</v>
      </c>
      <c r="O421" s="121">
        <f t="shared" si="47"/>
        <v>-23782.231473771859</v>
      </c>
    </row>
    <row r="422" spans="1:15">
      <c r="A422" s="29" t="s">
        <v>400</v>
      </c>
      <c r="B422" s="29">
        <v>5508</v>
      </c>
      <c r="C422" s="29" t="s">
        <v>345</v>
      </c>
      <c r="D422" s="29" t="s">
        <v>198</v>
      </c>
      <c r="E422" s="122">
        <v>1181</v>
      </c>
      <c r="F422" s="122">
        <v>2137.12</v>
      </c>
      <c r="G422" s="122">
        <v>16085.07</v>
      </c>
      <c r="H422" s="122">
        <v>16217.09</v>
      </c>
      <c r="I422" s="122">
        <f t="shared" si="45"/>
        <v>32302.16</v>
      </c>
      <c r="J422" s="122">
        <f t="shared" si="46"/>
        <v>-30165.040000000001</v>
      </c>
      <c r="K422" s="122">
        <f t="shared" si="47"/>
        <v>1809.5850973751058</v>
      </c>
      <c r="L422" s="122">
        <f t="shared" si="47"/>
        <v>13619.872988992378</v>
      </c>
      <c r="M422" s="122">
        <f t="shared" si="47"/>
        <v>13731.659610499577</v>
      </c>
      <c r="N422" s="122">
        <f t="shared" si="47"/>
        <v>27351.532599491959</v>
      </c>
      <c r="O422" s="122">
        <f t="shared" si="47"/>
        <v>-25541.947502116851</v>
      </c>
    </row>
    <row r="423" spans="1:15">
      <c r="A423" s="120" t="s">
        <v>400</v>
      </c>
      <c r="B423" s="120">
        <v>8721</v>
      </c>
      <c r="C423" s="120" t="s">
        <v>346</v>
      </c>
      <c r="D423" s="120" t="s">
        <v>240</v>
      </c>
      <c r="E423" s="121">
        <v>1121</v>
      </c>
      <c r="F423" s="121">
        <v>1865.8389999999999</v>
      </c>
      <c r="G423" s="121"/>
      <c r="H423" s="121">
        <v>43515.331999999995</v>
      </c>
      <c r="I423" s="121">
        <f t="shared" si="45"/>
        <v>43515.331999999995</v>
      </c>
      <c r="J423" s="121">
        <f t="shared" si="46"/>
        <v>-41649.492999999995</v>
      </c>
      <c r="K423" s="121">
        <f t="shared" si="47"/>
        <v>1664.4415700267618</v>
      </c>
      <c r="L423" s="121">
        <f t="shared" si="47"/>
        <v>0</v>
      </c>
      <c r="M423" s="121">
        <f t="shared" si="47"/>
        <v>38818.31578947368</v>
      </c>
      <c r="N423" s="121">
        <f t="shared" si="47"/>
        <v>38818.31578947368</v>
      </c>
      <c r="O423" s="121">
        <f t="shared" si="47"/>
        <v>-37153.874219446916</v>
      </c>
    </row>
    <row r="424" spans="1:15">
      <c r="A424" s="29" t="s">
        <v>400</v>
      </c>
      <c r="B424" s="29">
        <v>6513</v>
      </c>
      <c r="C424" s="29" t="s">
        <v>347</v>
      </c>
      <c r="D424" s="29" t="s">
        <v>208</v>
      </c>
      <c r="E424" s="122">
        <v>1042</v>
      </c>
      <c r="F424" s="122">
        <v>0</v>
      </c>
      <c r="G424" s="122"/>
      <c r="H424" s="122">
        <v>16644.366999999998</v>
      </c>
      <c r="I424" s="122">
        <f t="shared" si="45"/>
        <v>16644.366999999998</v>
      </c>
      <c r="J424" s="122">
        <f t="shared" si="46"/>
        <v>-16644.366999999998</v>
      </c>
      <c r="K424" s="122">
        <f t="shared" si="47"/>
        <v>0</v>
      </c>
      <c r="L424" s="122">
        <f t="shared" si="47"/>
        <v>0</v>
      </c>
      <c r="M424" s="122">
        <f t="shared" si="47"/>
        <v>15973.480806142034</v>
      </c>
      <c r="N424" s="122">
        <f t="shared" si="47"/>
        <v>15973.480806142034</v>
      </c>
      <c r="O424" s="122">
        <f t="shared" si="47"/>
        <v>-15973.480806142034</v>
      </c>
    </row>
    <row r="425" spans="1:15">
      <c r="A425" s="120" t="s">
        <v>400</v>
      </c>
      <c r="B425" s="120">
        <v>4607</v>
      </c>
      <c r="C425" s="120" t="s">
        <v>348</v>
      </c>
      <c r="D425" s="120" t="s">
        <v>192</v>
      </c>
      <c r="E425" s="121">
        <v>998</v>
      </c>
      <c r="F425" s="121">
        <v>6049.7070000000003</v>
      </c>
      <c r="G425" s="121">
        <v>14959.544000000002</v>
      </c>
      <c r="H425" s="121">
        <v>19160.149999999998</v>
      </c>
      <c r="I425" s="121">
        <f t="shared" si="45"/>
        <v>34119.694000000003</v>
      </c>
      <c r="J425" s="121">
        <f t="shared" si="46"/>
        <v>-28069.987000000001</v>
      </c>
      <c r="K425" s="121">
        <f t="shared" ref="K425:O461" si="48">(F425/$E425)*1000</f>
        <v>6061.8306613226459</v>
      </c>
      <c r="L425" s="121">
        <f t="shared" si="48"/>
        <v>14989.523046092187</v>
      </c>
      <c r="M425" s="121">
        <f t="shared" si="48"/>
        <v>19198.547094188372</v>
      </c>
      <c r="N425" s="121">
        <f t="shared" si="48"/>
        <v>34188.070140280564</v>
      </c>
      <c r="O425" s="121">
        <f t="shared" si="48"/>
        <v>-28126.239478957916</v>
      </c>
    </row>
    <row r="426" spans="1:15">
      <c r="A426" s="29" t="s">
        <v>400</v>
      </c>
      <c r="B426" s="29">
        <v>4100</v>
      </c>
      <c r="C426" s="29" t="s">
        <v>349</v>
      </c>
      <c r="D426" s="29" t="s">
        <v>188</v>
      </c>
      <c r="E426" s="122">
        <v>953</v>
      </c>
      <c r="F426" s="122">
        <v>7193.9560000000001</v>
      </c>
      <c r="G426" s="122">
        <v>12387.1</v>
      </c>
      <c r="H426" s="122">
        <v>17099.791000000001</v>
      </c>
      <c r="I426" s="122">
        <f t="shared" si="45"/>
        <v>29486.891000000003</v>
      </c>
      <c r="J426" s="122">
        <f t="shared" si="46"/>
        <v>-22292.935000000005</v>
      </c>
      <c r="K426" s="122">
        <f t="shared" si="48"/>
        <v>7548.7471143756566</v>
      </c>
      <c r="L426" s="122">
        <f t="shared" si="48"/>
        <v>12998.00629590766</v>
      </c>
      <c r="M426" s="122">
        <f t="shared" si="48"/>
        <v>17943.117523609653</v>
      </c>
      <c r="N426" s="122">
        <f t="shared" si="48"/>
        <v>30941.123819517314</v>
      </c>
      <c r="O426" s="122">
        <f t="shared" si="48"/>
        <v>-23392.376705141665</v>
      </c>
    </row>
    <row r="427" spans="1:15">
      <c r="A427" s="120" t="s">
        <v>400</v>
      </c>
      <c r="B427" s="120">
        <v>5604</v>
      </c>
      <c r="C427" s="120" t="s">
        <v>350</v>
      </c>
      <c r="D427" s="120" t="s">
        <v>199</v>
      </c>
      <c r="E427" s="121">
        <v>939</v>
      </c>
      <c r="F427" s="121">
        <v>0</v>
      </c>
      <c r="G427" s="121"/>
      <c r="H427" s="121">
        <v>16404.790999999997</v>
      </c>
      <c r="I427" s="121">
        <f t="shared" si="45"/>
        <v>16404.790999999997</v>
      </c>
      <c r="J427" s="121">
        <f t="shared" si="46"/>
        <v>-16404.790999999997</v>
      </c>
      <c r="K427" s="121">
        <f t="shared" si="48"/>
        <v>0</v>
      </c>
      <c r="L427" s="121">
        <f t="shared" si="48"/>
        <v>0</v>
      </c>
      <c r="M427" s="121">
        <f t="shared" si="48"/>
        <v>17470.490947816823</v>
      </c>
      <c r="N427" s="121">
        <f t="shared" si="48"/>
        <v>17470.490947816823</v>
      </c>
      <c r="O427" s="121">
        <f t="shared" si="48"/>
        <v>-17470.490947816823</v>
      </c>
    </row>
    <row r="428" spans="1:15">
      <c r="A428" s="29" t="s">
        <v>400</v>
      </c>
      <c r="B428" s="29">
        <v>6612</v>
      </c>
      <c r="C428" s="29" t="s">
        <v>351</v>
      </c>
      <c r="D428" s="29" t="s">
        <v>216</v>
      </c>
      <c r="E428" s="122">
        <v>894</v>
      </c>
      <c r="F428" s="122">
        <v>13180.403999999999</v>
      </c>
      <c r="G428" s="122">
        <v>19814.445</v>
      </c>
      <c r="H428" s="122">
        <v>21602.625</v>
      </c>
      <c r="I428" s="122">
        <f t="shared" si="45"/>
        <v>41417.07</v>
      </c>
      <c r="J428" s="122">
        <f t="shared" si="46"/>
        <v>-28236.666000000001</v>
      </c>
      <c r="K428" s="122">
        <f t="shared" si="48"/>
        <v>14743.181208053689</v>
      </c>
      <c r="L428" s="122">
        <f t="shared" si="48"/>
        <v>22163.808724832215</v>
      </c>
      <c r="M428" s="122">
        <f t="shared" si="48"/>
        <v>24164.010067114094</v>
      </c>
      <c r="N428" s="122">
        <f t="shared" si="48"/>
        <v>46327.818791946309</v>
      </c>
      <c r="O428" s="122">
        <f t="shared" si="48"/>
        <v>-31584.637583892618</v>
      </c>
    </row>
    <row r="429" spans="1:15">
      <c r="A429" s="120" t="s">
        <v>400</v>
      </c>
      <c r="B429" s="120">
        <v>3709</v>
      </c>
      <c r="C429" s="120" t="s">
        <v>352</v>
      </c>
      <c r="D429" s="120" t="s">
        <v>182</v>
      </c>
      <c r="E429" s="121">
        <v>866</v>
      </c>
      <c r="F429" s="121">
        <v>0</v>
      </c>
      <c r="G429" s="121">
        <v>16669.772000000001</v>
      </c>
      <c r="H429" s="121">
        <v>9834.9680000000008</v>
      </c>
      <c r="I429" s="121">
        <f t="shared" si="45"/>
        <v>26504.74</v>
      </c>
      <c r="J429" s="121">
        <f t="shared" si="46"/>
        <v>-26504.74</v>
      </c>
      <c r="K429" s="121">
        <f t="shared" si="48"/>
        <v>0</v>
      </c>
      <c r="L429" s="121">
        <f t="shared" si="48"/>
        <v>19249.159353348732</v>
      </c>
      <c r="M429" s="121">
        <f t="shared" si="48"/>
        <v>11356.775981524252</v>
      </c>
      <c r="N429" s="121">
        <f t="shared" si="48"/>
        <v>30605.935334872982</v>
      </c>
      <c r="O429" s="121">
        <f t="shared" si="48"/>
        <v>-30605.935334872982</v>
      </c>
    </row>
    <row r="430" spans="1:15">
      <c r="A430" s="29" t="s">
        <v>400</v>
      </c>
      <c r="B430" s="29">
        <v>8710</v>
      </c>
      <c r="C430" s="29" t="s">
        <v>353</v>
      </c>
      <c r="D430" s="29" t="s">
        <v>235</v>
      </c>
      <c r="E430" s="122">
        <v>786</v>
      </c>
      <c r="F430" s="122">
        <v>310.5</v>
      </c>
      <c r="G430" s="122"/>
      <c r="H430" s="122">
        <v>18468.136999999999</v>
      </c>
      <c r="I430" s="122">
        <f t="shared" si="45"/>
        <v>18468.136999999999</v>
      </c>
      <c r="J430" s="122">
        <f t="shared" si="46"/>
        <v>-18157.636999999999</v>
      </c>
      <c r="K430" s="122">
        <f t="shared" si="48"/>
        <v>395.03816793893134</v>
      </c>
      <c r="L430" s="122">
        <f t="shared" si="48"/>
        <v>0</v>
      </c>
      <c r="M430" s="122">
        <f t="shared" si="48"/>
        <v>23496.357506361321</v>
      </c>
      <c r="N430" s="122">
        <f t="shared" si="48"/>
        <v>23496.357506361321</v>
      </c>
      <c r="O430" s="122">
        <f t="shared" si="48"/>
        <v>-23101.319338422389</v>
      </c>
    </row>
    <row r="431" spans="1:15">
      <c r="A431" s="120" t="s">
        <v>400</v>
      </c>
      <c r="B431" s="120">
        <v>8508</v>
      </c>
      <c r="C431" s="120" t="s">
        <v>354</v>
      </c>
      <c r="D431" s="120" t="s">
        <v>230</v>
      </c>
      <c r="E431" s="121">
        <v>695</v>
      </c>
      <c r="F431" s="121">
        <v>334.5</v>
      </c>
      <c r="G431" s="121">
        <v>9617.9320000000007</v>
      </c>
      <c r="H431" s="121">
        <v>22030.511999999999</v>
      </c>
      <c r="I431" s="121">
        <f t="shared" si="45"/>
        <v>31648.444</v>
      </c>
      <c r="J431" s="121">
        <f t="shared" si="46"/>
        <v>-31313.944</v>
      </c>
      <c r="K431" s="121">
        <f t="shared" si="48"/>
        <v>481.29496402877697</v>
      </c>
      <c r="L431" s="121">
        <f t="shared" si="48"/>
        <v>13838.751079136691</v>
      </c>
      <c r="M431" s="121">
        <f t="shared" si="48"/>
        <v>31698.578417266184</v>
      </c>
      <c r="N431" s="121">
        <f t="shared" si="48"/>
        <v>45537.329496402876</v>
      </c>
      <c r="O431" s="121">
        <f t="shared" si="48"/>
        <v>-45056.034532374098</v>
      </c>
    </row>
    <row r="432" spans="1:15">
      <c r="A432" s="29" t="s">
        <v>400</v>
      </c>
      <c r="B432" s="29">
        <v>7000</v>
      </c>
      <c r="C432" s="29" t="s">
        <v>355</v>
      </c>
      <c r="D432" s="29" t="s">
        <v>219</v>
      </c>
      <c r="E432" s="122">
        <v>685</v>
      </c>
      <c r="F432" s="122">
        <v>15976.700999999997</v>
      </c>
      <c r="G432" s="122"/>
      <c r="H432" s="122">
        <v>34870.354999999996</v>
      </c>
      <c r="I432" s="122">
        <f t="shared" si="45"/>
        <v>34870.354999999996</v>
      </c>
      <c r="J432" s="122">
        <f t="shared" si="46"/>
        <v>-18893.653999999999</v>
      </c>
      <c r="K432" s="122">
        <f t="shared" si="48"/>
        <v>23323.651094890509</v>
      </c>
      <c r="L432" s="122">
        <f t="shared" si="48"/>
        <v>0</v>
      </c>
      <c r="M432" s="122">
        <f t="shared" si="48"/>
        <v>50905.62773722627</v>
      </c>
      <c r="N432" s="122">
        <f t="shared" si="48"/>
        <v>50905.62773722627</v>
      </c>
      <c r="O432" s="122">
        <f t="shared" si="48"/>
        <v>-27581.976642335765</v>
      </c>
    </row>
    <row r="433" spans="1:15">
      <c r="A433" s="120" t="s">
        <v>400</v>
      </c>
      <c r="B433" s="120">
        <v>3811</v>
      </c>
      <c r="C433" s="120" t="s">
        <v>356</v>
      </c>
      <c r="D433" s="120" t="s">
        <v>187</v>
      </c>
      <c r="E433" s="121">
        <v>673</v>
      </c>
      <c r="F433" s="121">
        <v>0</v>
      </c>
      <c r="G433" s="121">
        <v>11762.023999999999</v>
      </c>
      <c r="H433" s="121">
        <v>9723.6330000000016</v>
      </c>
      <c r="I433" s="121">
        <f t="shared" si="45"/>
        <v>21485.656999999999</v>
      </c>
      <c r="J433" s="121">
        <f t="shared" si="46"/>
        <v>-21485.656999999999</v>
      </c>
      <c r="K433" s="121">
        <f t="shared" si="48"/>
        <v>0</v>
      </c>
      <c r="L433" s="121">
        <f t="shared" si="48"/>
        <v>17477.004457652303</v>
      </c>
      <c r="M433" s="121">
        <f t="shared" si="48"/>
        <v>14448.191679049038</v>
      </c>
      <c r="N433" s="121">
        <f t="shared" si="48"/>
        <v>31925.196136701339</v>
      </c>
      <c r="O433" s="121">
        <f t="shared" si="48"/>
        <v>-31925.196136701339</v>
      </c>
    </row>
    <row r="434" spans="1:15">
      <c r="A434" s="29" t="s">
        <v>400</v>
      </c>
      <c r="B434" s="29">
        <v>8722</v>
      </c>
      <c r="C434" s="29" t="s">
        <v>357</v>
      </c>
      <c r="D434" s="29" t="s">
        <v>241</v>
      </c>
      <c r="E434" s="122">
        <v>667</v>
      </c>
      <c r="F434" s="122">
        <v>0</v>
      </c>
      <c r="G434" s="122"/>
      <c r="H434" s="122">
        <v>11452.587</v>
      </c>
      <c r="I434" s="122">
        <f t="shared" si="45"/>
        <v>11452.587</v>
      </c>
      <c r="J434" s="122">
        <f t="shared" si="46"/>
        <v>-11452.587</v>
      </c>
      <c r="K434" s="122">
        <f t="shared" si="48"/>
        <v>0</v>
      </c>
      <c r="L434" s="122">
        <f t="shared" si="48"/>
        <v>0</v>
      </c>
      <c r="M434" s="122">
        <f t="shared" si="48"/>
        <v>17170.295352323836</v>
      </c>
      <c r="N434" s="122">
        <f t="shared" si="48"/>
        <v>17170.295352323836</v>
      </c>
      <c r="O434" s="122">
        <f t="shared" si="48"/>
        <v>-17170.295352323836</v>
      </c>
    </row>
    <row r="435" spans="1:15">
      <c r="A435" s="120" t="s">
        <v>400</v>
      </c>
      <c r="B435" s="120">
        <v>7502</v>
      </c>
      <c r="C435" s="120" t="s">
        <v>358</v>
      </c>
      <c r="D435" s="120" t="s">
        <v>221</v>
      </c>
      <c r="E435" s="121">
        <v>660</v>
      </c>
      <c r="F435" s="121">
        <v>2954.0169999999998</v>
      </c>
      <c r="G435" s="121">
        <v>101.45099999999999</v>
      </c>
      <c r="H435" s="121">
        <v>19238.334000000003</v>
      </c>
      <c r="I435" s="121">
        <f t="shared" si="45"/>
        <v>19339.785000000003</v>
      </c>
      <c r="J435" s="121">
        <f t="shared" si="46"/>
        <v>-16385.768000000004</v>
      </c>
      <c r="K435" s="121">
        <f t="shared" si="48"/>
        <v>4475.7833333333328</v>
      </c>
      <c r="L435" s="121">
        <f t="shared" si="48"/>
        <v>153.71363636363637</v>
      </c>
      <c r="M435" s="121">
        <f t="shared" si="48"/>
        <v>29148.990909090913</v>
      </c>
      <c r="N435" s="121">
        <f t="shared" si="48"/>
        <v>29302.704545454548</v>
      </c>
      <c r="O435" s="121">
        <f t="shared" si="48"/>
        <v>-24826.921212121219</v>
      </c>
    </row>
    <row r="436" spans="1:15">
      <c r="A436" s="29" t="s">
        <v>400</v>
      </c>
      <c r="B436" s="29">
        <v>3511</v>
      </c>
      <c r="C436" s="29" t="s">
        <v>359</v>
      </c>
      <c r="D436" s="29" t="s">
        <v>180</v>
      </c>
      <c r="E436" s="122">
        <v>638</v>
      </c>
      <c r="F436" s="122">
        <v>125.25</v>
      </c>
      <c r="G436" s="122"/>
      <c r="H436" s="122">
        <v>22706.690000000002</v>
      </c>
      <c r="I436" s="122">
        <f t="shared" si="45"/>
        <v>22706.690000000002</v>
      </c>
      <c r="J436" s="122">
        <f t="shared" si="46"/>
        <v>-22581.440000000002</v>
      </c>
      <c r="K436" s="122">
        <f t="shared" si="48"/>
        <v>196.31661442006271</v>
      </c>
      <c r="L436" s="122">
        <f t="shared" si="48"/>
        <v>0</v>
      </c>
      <c r="M436" s="122">
        <f t="shared" si="48"/>
        <v>35590.423197492164</v>
      </c>
      <c r="N436" s="122">
        <f t="shared" si="48"/>
        <v>35590.423197492164</v>
      </c>
      <c r="O436" s="122">
        <f t="shared" si="48"/>
        <v>-35394.106583072098</v>
      </c>
    </row>
    <row r="437" spans="1:15">
      <c r="A437" s="120" t="s">
        <v>400</v>
      </c>
      <c r="B437" s="120">
        <v>8720</v>
      </c>
      <c r="C437" s="120" t="s">
        <v>360</v>
      </c>
      <c r="D437" s="120" t="s">
        <v>239</v>
      </c>
      <c r="E437" s="121">
        <v>626</v>
      </c>
      <c r="F437" s="121">
        <v>212</v>
      </c>
      <c r="G437" s="121"/>
      <c r="H437" s="121">
        <v>19057.864999999998</v>
      </c>
      <c r="I437" s="121">
        <f t="shared" si="45"/>
        <v>19057.864999999998</v>
      </c>
      <c r="J437" s="121">
        <f t="shared" si="46"/>
        <v>-18845.864999999998</v>
      </c>
      <c r="K437" s="121">
        <f t="shared" si="48"/>
        <v>338.65814696485626</v>
      </c>
      <c r="L437" s="121">
        <f t="shared" si="48"/>
        <v>0</v>
      </c>
      <c r="M437" s="121">
        <f t="shared" si="48"/>
        <v>30443.873801916929</v>
      </c>
      <c r="N437" s="121">
        <f t="shared" si="48"/>
        <v>30443.873801916929</v>
      </c>
      <c r="O437" s="121">
        <f t="shared" si="48"/>
        <v>-30105.215654952073</v>
      </c>
    </row>
    <row r="438" spans="1:15">
      <c r="A438" s="29" t="s">
        <v>400</v>
      </c>
      <c r="B438" s="29">
        <v>6515</v>
      </c>
      <c r="C438" s="29" t="s">
        <v>361</v>
      </c>
      <c r="D438" s="29" t="s">
        <v>209</v>
      </c>
      <c r="E438" s="122">
        <v>616</v>
      </c>
      <c r="F438" s="122">
        <v>0</v>
      </c>
      <c r="G438" s="122"/>
      <c r="H438" s="122">
        <v>8730.2860000000001</v>
      </c>
      <c r="I438" s="122">
        <f t="shared" si="45"/>
        <v>8730.2860000000001</v>
      </c>
      <c r="J438" s="122">
        <f t="shared" si="46"/>
        <v>-8730.2860000000001</v>
      </c>
      <c r="K438" s="122">
        <f t="shared" si="48"/>
        <v>0</v>
      </c>
      <c r="L438" s="122">
        <f t="shared" si="48"/>
        <v>0</v>
      </c>
      <c r="M438" s="122">
        <f t="shared" si="48"/>
        <v>14172.542207792209</v>
      </c>
      <c r="N438" s="122">
        <f t="shared" si="48"/>
        <v>14172.542207792209</v>
      </c>
      <c r="O438" s="122">
        <f t="shared" si="48"/>
        <v>-14172.542207792209</v>
      </c>
    </row>
    <row r="439" spans="1:15">
      <c r="A439" s="120" t="s">
        <v>400</v>
      </c>
      <c r="B439" s="120">
        <v>8509</v>
      </c>
      <c r="C439" s="120" t="s">
        <v>362</v>
      </c>
      <c r="D439" s="120" t="s">
        <v>231</v>
      </c>
      <c r="E439" s="121">
        <v>583</v>
      </c>
      <c r="F439" s="121">
        <v>1636.0900000000001</v>
      </c>
      <c r="G439" s="121">
        <v>2971.2919999999999</v>
      </c>
      <c r="H439" s="121">
        <v>5745.259</v>
      </c>
      <c r="I439" s="121">
        <f t="shared" si="45"/>
        <v>8716.5509999999995</v>
      </c>
      <c r="J439" s="121">
        <f t="shared" si="46"/>
        <v>-7080.4609999999993</v>
      </c>
      <c r="K439" s="121">
        <f t="shared" si="48"/>
        <v>2806.3293310463123</v>
      </c>
      <c r="L439" s="121">
        <f t="shared" si="48"/>
        <v>5096.5557461406515</v>
      </c>
      <c r="M439" s="121">
        <f t="shared" si="48"/>
        <v>9854.6466552315596</v>
      </c>
      <c r="N439" s="121">
        <f t="shared" si="48"/>
        <v>14951.202401372213</v>
      </c>
      <c r="O439" s="121">
        <f t="shared" si="48"/>
        <v>-12144.873070325901</v>
      </c>
    </row>
    <row r="440" spans="1:15">
      <c r="A440" s="29" t="s">
        <v>400</v>
      </c>
      <c r="B440" s="29">
        <v>6709</v>
      </c>
      <c r="C440" s="29" t="s">
        <v>363</v>
      </c>
      <c r="D440" s="29" t="s">
        <v>218</v>
      </c>
      <c r="E440" s="122">
        <v>504</v>
      </c>
      <c r="F440" s="122">
        <v>13558.432000000001</v>
      </c>
      <c r="G440" s="122">
        <v>21916.565000000002</v>
      </c>
      <c r="H440" s="122">
        <v>7741.9190000000008</v>
      </c>
      <c r="I440" s="122">
        <f t="shared" si="45"/>
        <v>29658.484000000004</v>
      </c>
      <c r="J440" s="122">
        <f t="shared" si="46"/>
        <v>-16100.052000000003</v>
      </c>
      <c r="K440" s="122">
        <f t="shared" si="48"/>
        <v>26901.650793650795</v>
      </c>
      <c r="L440" s="122">
        <f t="shared" si="48"/>
        <v>43485.248015873018</v>
      </c>
      <c r="M440" s="122">
        <f t="shared" si="48"/>
        <v>15360.950396825398</v>
      </c>
      <c r="N440" s="122">
        <f t="shared" si="48"/>
        <v>58846.198412698417</v>
      </c>
      <c r="O440" s="122">
        <f t="shared" si="48"/>
        <v>-31944.547619047626</v>
      </c>
    </row>
    <row r="441" spans="1:15">
      <c r="A441" s="120" t="s">
        <v>400</v>
      </c>
      <c r="B441" s="120">
        <v>6607</v>
      </c>
      <c r="C441" s="120" t="s">
        <v>364</v>
      </c>
      <c r="D441" s="120" t="s">
        <v>214</v>
      </c>
      <c r="E441" s="121">
        <v>502</v>
      </c>
      <c r="F441" s="121">
        <v>0</v>
      </c>
      <c r="G441" s="121"/>
      <c r="H441" s="121">
        <v>12454.852999999997</v>
      </c>
      <c r="I441" s="121">
        <f t="shared" si="45"/>
        <v>12454.852999999997</v>
      </c>
      <c r="J441" s="121">
        <f t="shared" si="46"/>
        <v>-12454.852999999997</v>
      </c>
      <c r="K441" s="121">
        <f t="shared" si="48"/>
        <v>0</v>
      </c>
      <c r="L441" s="121">
        <f t="shared" si="48"/>
        <v>0</v>
      </c>
      <c r="M441" s="121">
        <f t="shared" si="48"/>
        <v>24810.464143426292</v>
      </c>
      <c r="N441" s="121">
        <f t="shared" si="48"/>
        <v>24810.464143426292</v>
      </c>
      <c r="O441" s="121">
        <f t="shared" si="48"/>
        <v>-24810.464143426292</v>
      </c>
    </row>
    <row r="442" spans="1:15">
      <c r="A442" s="29" t="s">
        <v>400</v>
      </c>
      <c r="B442" s="29">
        <v>8719</v>
      </c>
      <c r="C442" s="29" t="s">
        <v>365</v>
      </c>
      <c r="D442" s="29" t="s">
        <v>238</v>
      </c>
      <c r="E442" s="122">
        <v>493</v>
      </c>
      <c r="F442" s="122">
        <v>163</v>
      </c>
      <c r="G442" s="122"/>
      <c r="H442" s="122">
        <v>35706.340000000004</v>
      </c>
      <c r="I442" s="122">
        <f t="shared" si="45"/>
        <v>35706.340000000004</v>
      </c>
      <c r="J442" s="122">
        <f t="shared" si="46"/>
        <v>-35543.340000000004</v>
      </c>
      <c r="K442" s="122">
        <f t="shared" si="48"/>
        <v>330.62880324543607</v>
      </c>
      <c r="L442" s="122">
        <f t="shared" si="48"/>
        <v>0</v>
      </c>
      <c r="M442" s="122">
        <f t="shared" si="48"/>
        <v>72426.653144016222</v>
      </c>
      <c r="N442" s="122">
        <f t="shared" si="48"/>
        <v>72426.653144016222</v>
      </c>
      <c r="O442" s="122">
        <f t="shared" si="48"/>
        <v>-72096.024340770789</v>
      </c>
    </row>
    <row r="443" spans="1:15">
      <c r="A443" s="120" t="s">
        <v>400</v>
      </c>
      <c r="B443" s="120">
        <v>6601</v>
      </c>
      <c r="C443" s="120" t="s">
        <v>366</v>
      </c>
      <c r="D443" s="120" t="s">
        <v>210</v>
      </c>
      <c r="E443" s="121">
        <v>491</v>
      </c>
      <c r="F443" s="121">
        <v>0</v>
      </c>
      <c r="G443" s="121"/>
      <c r="H443" s="121">
        <v>7651.6779999999999</v>
      </c>
      <c r="I443" s="121">
        <f t="shared" si="45"/>
        <v>7651.6779999999999</v>
      </c>
      <c r="J443" s="121">
        <f t="shared" si="46"/>
        <v>-7651.6779999999999</v>
      </c>
      <c r="K443" s="121">
        <f t="shared" si="48"/>
        <v>0</v>
      </c>
      <c r="L443" s="121">
        <f t="shared" si="48"/>
        <v>0</v>
      </c>
      <c r="M443" s="121">
        <f t="shared" si="48"/>
        <v>15583.865580448064</v>
      </c>
      <c r="N443" s="121">
        <f t="shared" si="48"/>
        <v>15583.865580448064</v>
      </c>
      <c r="O443" s="121">
        <f t="shared" si="48"/>
        <v>-15583.865580448064</v>
      </c>
    </row>
    <row r="444" spans="1:15">
      <c r="A444" s="29" t="s">
        <v>400</v>
      </c>
      <c r="B444" s="29">
        <v>7617</v>
      </c>
      <c r="C444" s="29" t="s">
        <v>367</v>
      </c>
      <c r="D444" s="29" t="s">
        <v>225</v>
      </c>
      <c r="E444" s="122">
        <v>472</v>
      </c>
      <c r="F444" s="122">
        <v>186</v>
      </c>
      <c r="G444" s="122"/>
      <c r="H444" s="122">
        <v>17864.589</v>
      </c>
      <c r="I444" s="122">
        <f t="shared" si="45"/>
        <v>17864.589</v>
      </c>
      <c r="J444" s="122">
        <f t="shared" si="46"/>
        <v>-17678.589</v>
      </c>
      <c r="K444" s="122">
        <f t="shared" si="48"/>
        <v>394.06779661016952</v>
      </c>
      <c r="L444" s="122">
        <f t="shared" si="48"/>
        <v>0</v>
      </c>
      <c r="M444" s="122">
        <f t="shared" si="48"/>
        <v>37848.705508474573</v>
      </c>
      <c r="N444" s="122">
        <f t="shared" si="48"/>
        <v>37848.705508474573</v>
      </c>
      <c r="O444" s="122">
        <f t="shared" si="48"/>
        <v>-37454.637711864409</v>
      </c>
    </row>
    <row r="445" spans="1:15">
      <c r="A445" s="120" t="s">
        <v>400</v>
      </c>
      <c r="B445" s="120">
        <v>5609</v>
      </c>
      <c r="C445" s="120" t="s">
        <v>368</v>
      </c>
      <c r="D445" s="120" t="s">
        <v>200</v>
      </c>
      <c r="E445" s="121">
        <v>452</v>
      </c>
      <c r="F445" s="121">
        <v>1350.915</v>
      </c>
      <c r="G445" s="121">
        <v>3889.413</v>
      </c>
      <c r="H445" s="121">
        <v>1953.1700000000003</v>
      </c>
      <c r="I445" s="121">
        <f t="shared" si="45"/>
        <v>5842.5830000000005</v>
      </c>
      <c r="J445" s="121">
        <f t="shared" si="46"/>
        <v>-4491.6680000000006</v>
      </c>
      <c r="K445" s="121">
        <f t="shared" si="48"/>
        <v>2988.75</v>
      </c>
      <c r="L445" s="121">
        <f t="shared" si="48"/>
        <v>8604.896017699115</v>
      </c>
      <c r="M445" s="121">
        <f t="shared" si="48"/>
        <v>4321.1725663716816</v>
      </c>
      <c r="N445" s="121">
        <f t="shared" si="48"/>
        <v>12926.068584070797</v>
      </c>
      <c r="O445" s="121">
        <f t="shared" si="48"/>
        <v>-9937.3185840707974</v>
      </c>
    </row>
    <row r="446" spans="1:15">
      <c r="A446" s="29" t="s">
        <v>400</v>
      </c>
      <c r="B446" s="29">
        <v>4911</v>
      </c>
      <c r="C446" s="29" t="s">
        <v>369</v>
      </c>
      <c r="D446" s="29" t="s">
        <v>196</v>
      </c>
      <c r="E446" s="122">
        <v>449</v>
      </c>
      <c r="F446" s="122">
        <v>0</v>
      </c>
      <c r="G446" s="122">
        <v>2976.3020000000001</v>
      </c>
      <c r="H446" s="122">
        <v>5690.7450000000017</v>
      </c>
      <c r="I446" s="122">
        <f t="shared" si="45"/>
        <v>8667.0470000000023</v>
      </c>
      <c r="J446" s="122">
        <f t="shared" si="46"/>
        <v>-8667.0470000000023</v>
      </c>
      <c r="K446" s="122">
        <f t="shared" si="48"/>
        <v>0</v>
      </c>
      <c r="L446" s="122">
        <f t="shared" si="48"/>
        <v>6628.7349665924276</v>
      </c>
      <c r="M446" s="122">
        <f t="shared" si="48"/>
        <v>12674.265033407575</v>
      </c>
      <c r="N446" s="122">
        <f t="shared" si="48"/>
        <v>19303.000000000004</v>
      </c>
      <c r="O446" s="122">
        <f t="shared" si="48"/>
        <v>-19303.000000000004</v>
      </c>
    </row>
    <row r="447" spans="1:15">
      <c r="A447" s="120" t="s">
        <v>400</v>
      </c>
      <c r="B447" s="120">
        <v>5612</v>
      </c>
      <c r="C447" s="120" t="s">
        <v>370</v>
      </c>
      <c r="D447" s="120" t="s">
        <v>202</v>
      </c>
      <c r="E447" s="121">
        <v>371</v>
      </c>
      <c r="F447" s="121">
        <v>0</v>
      </c>
      <c r="G447" s="121">
        <v>1E-3</v>
      </c>
      <c r="H447" s="121">
        <v>7262.0280000000002</v>
      </c>
      <c r="I447" s="121">
        <f t="shared" si="45"/>
        <v>7262.0290000000005</v>
      </c>
      <c r="J447" s="121">
        <f t="shared" si="46"/>
        <v>-7262.0290000000005</v>
      </c>
      <c r="K447" s="121">
        <f t="shared" si="48"/>
        <v>0</v>
      </c>
      <c r="L447" s="121">
        <f t="shared" si="48"/>
        <v>2.6954177897574121E-3</v>
      </c>
      <c r="M447" s="121">
        <f t="shared" si="48"/>
        <v>19574.199460916443</v>
      </c>
      <c r="N447" s="121">
        <f t="shared" si="48"/>
        <v>19574.202156334235</v>
      </c>
      <c r="O447" s="121">
        <f t="shared" si="48"/>
        <v>-19574.202156334235</v>
      </c>
    </row>
    <row r="448" spans="1:15">
      <c r="A448" s="29" t="s">
        <v>400</v>
      </c>
      <c r="B448" s="29">
        <v>6602</v>
      </c>
      <c r="C448" s="29" t="s">
        <v>371</v>
      </c>
      <c r="D448" s="29" t="s">
        <v>213</v>
      </c>
      <c r="E448" s="122">
        <v>371</v>
      </c>
      <c r="F448" s="122">
        <v>761.351</v>
      </c>
      <c r="G448" s="122">
        <v>4164.0540000000001</v>
      </c>
      <c r="H448" s="122">
        <v>5978.6079999999993</v>
      </c>
      <c r="I448" s="122">
        <f t="shared" si="45"/>
        <v>10142.662</v>
      </c>
      <c r="J448" s="122">
        <f t="shared" si="46"/>
        <v>-9381.3109999999997</v>
      </c>
      <c r="K448" s="122">
        <f t="shared" si="48"/>
        <v>2052.1590296495956</v>
      </c>
      <c r="L448" s="122">
        <f t="shared" si="48"/>
        <v>11223.865229110512</v>
      </c>
      <c r="M448" s="122">
        <f t="shared" si="48"/>
        <v>16114.846361185982</v>
      </c>
      <c r="N448" s="122">
        <f t="shared" si="48"/>
        <v>27338.711590296498</v>
      </c>
      <c r="O448" s="122">
        <f t="shared" si="48"/>
        <v>-25286.552560646898</v>
      </c>
    </row>
    <row r="449" spans="1:15">
      <c r="A449" s="120" t="s">
        <v>400</v>
      </c>
      <c r="B449" s="120">
        <v>4502</v>
      </c>
      <c r="C449" s="120" t="s">
        <v>372</v>
      </c>
      <c r="D449" s="120" t="s">
        <v>190</v>
      </c>
      <c r="E449" s="121">
        <v>258</v>
      </c>
      <c r="F449" s="121">
        <v>278.32900000000001</v>
      </c>
      <c r="G449" s="121">
        <v>664.86699999999996</v>
      </c>
      <c r="H449" s="121">
        <v>2849.8389999999999</v>
      </c>
      <c r="I449" s="121">
        <f t="shared" si="45"/>
        <v>3514.7060000000001</v>
      </c>
      <c r="J449" s="121">
        <f t="shared" si="46"/>
        <v>-3236.377</v>
      </c>
      <c r="K449" s="121">
        <f t="shared" si="48"/>
        <v>1078.7945736434108</v>
      </c>
      <c r="L449" s="121">
        <f t="shared" si="48"/>
        <v>2577.0038759689919</v>
      </c>
      <c r="M449" s="121">
        <f t="shared" si="48"/>
        <v>11045.887596899223</v>
      </c>
      <c r="N449" s="121">
        <f t="shared" si="48"/>
        <v>13622.891472868218</v>
      </c>
      <c r="O449" s="121">
        <f t="shared" si="48"/>
        <v>-12544.096899224807</v>
      </c>
    </row>
    <row r="450" spans="1:15">
      <c r="A450" s="29" t="s">
        <v>400</v>
      </c>
      <c r="B450" s="29">
        <v>4604</v>
      </c>
      <c r="C450" s="29" t="s">
        <v>373</v>
      </c>
      <c r="D450" s="29" t="s">
        <v>191</v>
      </c>
      <c r="E450" s="122">
        <v>258</v>
      </c>
      <c r="F450" s="122">
        <v>770.35799999999995</v>
      </c>
      <c r="G450" s="122">
        <v>1368.491</v>
      </c>
      <c r="H450" s="122">
        <v>4355.759</v>
      </c>
      <c r="I450" s="122">
        <f t="shared" si="45"/>
        <v>5724.25</v>
      </c>
      <c r="J450" s="122">
        <f t="shared" si="46"/>
        <v>-4953.8919999999998</v>
      </c>
      <c r="K450" s="122">
        <f t="shared" si="48"/>
        <v>2985.8837209302324</v>
      </c>
      <c r="L450" s="122">
        <f t="shared" si="48"/>
        <v>5304.228682170542</v>
      </c>
      <c r="M450" s="122">
        <f t="shared" si="48"/>
        <v>16882.786821705427</v>
      </c>
      <c r="N450" s="122">
        <f t="shared" si="48"/>
        <v>22187.015503875969</v>
      </c>
      <c r="O450" s="122">
        <f t="shared" si="48"/>
        <v>-19201.131782945737</v>
      </c>
    </row>
    <row r="451" spans="1:15">
      <c r="A451" s="120" t="s">
        <v>400</v>
      </c>
      <c r="B451" s="120">
        <v>8610</v>
      </c>
      <c r="C451" s="120" t="s">
        <v>374</v>
      </c>
      <c r="D451" s="120" t="s">
        <v>232</v>
      </c>
      <c r="E451" s="121">
        <v>248</v>
      </c>
      <c r="F451" s="121">
        <v>0</v>
      </c>
      <c r="G451" s="121"/>
      <c r="H451" s="121">
        <v>3327</v>
      </c>
      <c r="I451" s="121">
        <f t="shared" si="45"/>
        <v>3327</v>
      </c>
      <c r="J451" s="121">
        <f t="shared" si="46"/>
        <v>-3327</v>
      </c>
      <c r="K451" s="121">
        <f t="shared" si="48"/>
        <v>0</v>
      </c>
      <c r="L451" s="121">
        <f t="shared" si="48"/>
        <v>0</v>
      </c>
      <c r="M451" s="121">
        <f t="shared" si="48"/>
        <v>13415.322580645163</v>
      </c>
      <c r="N451" s="121">
        <f t="shared" si="48"/>
        <v>13415.322580645163</v>
      </c>
      <c r="O451" s="121">
        <f t="shared" si="48"/>
        <v>-13415.322580645163</v>
      </c>
    </row>
    <row r="452" spans="1:15">
      <c r="A452" s="29" t="s">
        <v>400</v>
      </c>
      <c r="B452" s="29">
        <v>1606</v>
      </c>
      <c r="C452" s="29" t="s">
        <v>375</v>
      </c>
      <c r="D452" s="29" t="s">
        <v>172</v>
      </c>
      <c r="E452" s="122">
        <v>238</v>
      </c>
      <c r="F452" s="122">
        <v>0</v>
      </c>
      <c r="G452" s="122"/>
      <c r="H452" s="122">
        <v>1221.117</v>
      </c>
      <c r="I452" s="122">
        <f t="shared" si="45"/>
        <v>1221.117</v>
      </c>
      <c r="J452" s="122">
        <f t="shared" si="46"/>
        <v>-1221.117</v>
      </c>
      <c r="K452" s="122">
        <f t="shared" si="48"/>
        <v>0</v>
      </c>
      <c r="L452" s="122">
        <f t="shared" si="48"/>
        <v>0</v>
      </c>
      <c r="M452" s="122">
        <f t="shared" si="48"/>
        <v>5130.7436974789916</v>
      </c>
      <c r="N452" s="122">
        <f t="shared" si="48"/>
        <v>5130.7436974789916</v>
      </c>
      <c r="O452" s="122">
        <f t="shared" si="48"/>
        <v>-5130.7436974789916</v>
      </c>
    </row>
    <row r="453" spans="1:15">
      <c r="A453" s="120" t="s">
        <v>400</v>
      </c>
      <c r="B453" s="120">
        <v>4803</v>
      </c>
      <c r="C453" s="120" t="s">
        <v>376</v>
      </c>
      <c r="D453" s="120" t="s">
        <v>193</v>
      </c>
      <c r="E453" s="121">
        <v>204</v>
      </c>
      <c r="F453" s="121">
        <v>0</v>
      </c>
      <c r="G453" s="121">
        <v>2327.1369999999997</v>
      </c>
      <c r="H453" s="121">
        <v>1828.6599999999999</v>
      </c>
      <c r="I453" s="121">
        <f t="shared" si="45"/>
        <v>4155.7969999999996</v>
      </c>
      <c r="J453" s="121">
        <f t="shared" si="46"/>
        <v>-4155.7969999999996</v>
      </c>
      <c r="K453" s="121">
        <f t="shared" si="48"/>
        <v>0</v>
      </c>
      <c r="L453" s="121">
        <f t="shared" si="48"/>
        <v>11407.534313725488</v>
      </c>
      <c r="M453" s="121">
        <f t="shared" si="48"/>
        <v>8964.0196078431363</v>
      </c>
      <c r="N453" s="121">
        <f t="shared" si="48"/>
        <v>20371.553921568626</v>
      </c>
      <c r="O453" s="121">
        <f t="shared" si="48"/>
        <v>-20371.553921568626</v>
      </c>
    </row>
    <row r="454" spans="1:15">
      <c r="A454" s="29" t="s">
        <v>400</v>
      </c>
      <c r="B454" s="29">
        <v>5706</v>
      </c>
      <c r="C454" s="29" t="s">
        <v>377</v>
      </c>
      <c r="D454" s="29" t="s">
        <v>203</v>
      </c>
      <c r="E454" s="122">
        <v>202</v>
      </c>
      <c r="F454" s="122">
        <v>0</v>
      </c>
      <c r="G454" s="122"/>
      <c r="H454" s="122">
        <v>3883</v>
      </c>
      <c r="I454" s="122">
        <f t="shared" si="45"/>
        <v>3883</v>
      </c>
      <c r="J454" s="122">
        <f t="shared" si="46"/>
        <v>-3883</v>
      </c>
      <c r="K454" s="122">
        <f t="shared" si="48"/>
        <v>0</v>
      </c>
      <c r="L454" s="122">
        <f t="shared" si="48"/>
        <v>0</v>
      </c>
      <c r="M454" s="122">
        <f t="shared" si="48"/>
        <v>19222.772277227723</v>
      </c>
      <c r="N454" s="122">
        <f t="shared" si="48"/>
        <v>19222.772277227723</v>
      </c>
      <c r="O454" s="122">
        <f t="shared" si="48"/>
        <v>-19222.772277227723</v>
      </c>
    </row>
    <row r="455" spans="1:15">
      <c r="A455" s="120" t="s">
        <v>400</v>
      </c>
      <c r="B455" s="120">
        <v>3713</v>
      </c>
      <c r="C455" s="120" t="s">
        <v>378</v>
      </c>
      <c r="D455" s="120" t="s">
        <v>185</v>
      </c>
      <c r="E455" s="121">
        <v>117</v>
      </c>
      <c r="F455" s="121">
        <v>0</v>
      </c>
      <c r="G455" s="121"/>
      <c r="H455" s="121">
        <v>1242</v>
      </c>
      <c r="I455" s="121">
        <f t="shared" si="45"/>
        <v>1242</v>
      </c>
      <c r="J455" s="121">
        <f t="shared" si="46"/>
        <v>-1242</v>
      </c>
      <c r="K455" s="121">
        <f t="shared" si="48"/>
        <v>0</v>
      </c>
      <c r="L455" s="121">
        <f t="shared" si="48"/>
        <v>0</v>
      </c>
      <c r="M455" s="121">
        <f t="shared" si="48"/>
        <v>10615.384615384615</v>
      </c>
      <c r="N455" s="121">
        <f t="shared" si="48"/>
        <v>10615.384615384615</v>
      </c>
      <c r="O455" s="121">
        <f t="shared" si="48"/>
        <v>-10615.384615384615</v>
      </c>
    </row>
    <row r="456" spans="1:15">
      <c r="A456" s="29" t="s">
        <v>400</v>
      </c>
      <c r="B456" s="29">
        <v>7509</v>
      </c>
      <c r="C456" s="29" t="s">
        <v>379</v>
      </c>
      <c r="D456" s="29" t="s">
        <v>223</v>
      </c>
      <c r="E456" s="122">
        <v>109</v>
      </c>
      <c r="F456" s="122">
        <v>0</v>
      </c>
      <c r="G456" s="122"/>
      <c r="H456" s="122">
        <v>5050</v>
      </c>
      <c r="I456" s="122">
        <f t="shared" si="45"/>
        <v>5050</v>
      </c>
      <c r="J456" s="122">
        <f t="shared" si="46"/>
        <v>-5050</v>
      </c>
      <c r="K456" s="122">
        <f t="shared" si="48"/>
        <v>0</v>
      </c>
      <c r="L456" s="122">
        <f t="shared" si="48"/>
        <v>0</v>
      </c>
      <c r="M456" s="122">
        <f t="shared" si="48"/>
        <v>46330.275229357794</v>
      </c>
      <c r="N456" s="122">
        <f t="shared" si="48"/>
        <v>46330.275229357794</v>
      </c>
      <c r="O456" s="122">
        <f t="shared" si="48"/>
        <v>-46330.275229357794</v>
      </c>
    </row>
    <row r="457" spans="1:15">
      <c r="A457" s="120" t="s">
        <v>400</v>
      </c>
      <c r="B457" s="120">
        <v>4902</v>
      </c>
      <c r="C457" s="120" t="s">
        <v>380</v>
      </c>
      <c r="D457" s="120" t="s">
        <v>195</v>
      </c>
      <c r="E457" s="121">
        <v>103</v>
      </c>
      <c r="F457" s="121">
        <v>0</v>
      </c>
      <c r="G457" s="121">
        <v>635</v>
      </c>
      <c r="H457" s="121">
        <v>1055</v>
      </c>
      <c r="I457" s="121">
        <f t="shared" ref="I457:I461" si="49">H457+G457</f>
        <v>1690</v>
      </c>
      <c r="J457" s="121">
        <f t="shared" ref="J457:J461" si="50">F457-I457</f>
        <v>-1690</v>
      </c>
      <c r="K457" s="121">
        <f t="shared" si="48"/>
        <v>0</v>
      </c>
      <c r="L457" s="121">
        <f t="shared" si="48"/>
        <v>6165.0485436893205</v>
      </c>
      <c r="M457" s="121">
        <f t="shared" si="48"/>
        <v>10242.718446601941</v>
      </c>
      <c r="N457" s="121">
        <f t="shared" si="48"/>
        <v>16407.76699029126</v>
      </c>
      <c r="O457" s="121">
        <f t="shared" si="48"/>
        <v>-16407.76699029126</v>
      </c>
    </row>
    <row r="458" spans="1:15">
      <c r="A458" s="29" t="s">
        <v>400</v>
      </c>
      <c r="B458" s="29">
        <v>6706</v>
      </c>
      <c r="C458" s="29" t="s">
        <v>381</v>
      </c>
      <c r="D458" s="29" t="s">
        <v>217</v>
      </c>
      <c r="E458" s="122">
        <v>91</v>
      </c>
      <c r="F458" s="122">
        <v>0</v>
      </c>
      <c r="G458" s="122"/>
      <c r="H458" s="122">
        <v>3253</v>
      </c>
      <c r="I458" s="122">
        <f t="shared" si="49"/>
        <v>3253</v>
      </c>
      <c r="J458" s="122">
        <f t="shared" si="50"/>
        <v>-3253</v>
      </c>
      <c r="K458" s="122">
        <f t="shared" si="48"/>
        <v>0</v>
      </c>
      <c r="L458" s="122">
        <f t="shared" si="48"/>
        <v>0</v>
      </c>
      <c r="M458" s="122">
        <f t="shared" si="48"/>
        <v>35747.252747252744</v>
      </c>
      <c r="N458" s="122">
        <f t="shared" si="48"/>
        <v>35747.252747252744</v>
      </c>
      <c r="O458" s="122">
        <f t="shared" si="48"/>
        <v>-35747.252747252744</v>
      </c>
    </row>
    <row r="459" spans="1:15">
      <c r="A459" s="120" t="s">
        <v>400</v>
      </c>
      <c r="B459" s="120">
        <v>5611</v>
      </c>
      <c r="C459" s="120" t="s">
        <v>382</v>
      </c>
      <c r="D459" s="120" t="s">
        <v>201</v>
      </c>
      <c r="E459" s="121">
        <v>90</v>
      </c>
      <c r="F459" s="121">
        <v>0</v>
      </c>
      <c r="G459" s="121"/>
      <c r="H459" s="121">
        <v>986</v>
      </c>
      <c r="I459" s="121">
        <f t="shared" si="49"/>
        <v>986</v>
      </c>
      <c r="J459" s="121">
        <f t="shared" si="50"/>
        <v>-986</v>
      </c>
      <c r="K459" s="121">
        <f t="shared" si="48"/>
        <v>0</v>
      </c>
      <c r="L459" s="121">
        <f t="shared" si="48"/>
        <v>0</v>
      </c>
      <c r="M459" s="121">
        <f t="shared" si="48"/>
        <v>10955.555555555557</v>
      </c>
      <c r="N459" s="121">
        <f t="shared" si="48"/>
        <v>10955.555555555557</v>
      </c>
      <c r="O459" s="121">
        <f t="shared" si="48"/>
        <v>-10955.555555555557</v>
      </c>
    </row>
    <row r="460" spans="1:15">
      <c r="A460" s="29" t="s">
        <v>400</v>
      </c>
      <c r="B460" s="29">
        <v>7505</v>
      </c>
      <c r="C460" s="29" t="s">
        <v>383</v>
      </c>
      <c r="D460" s="29" t="s">
        <v>222</v>
      </c>
      <c r="E460" s="122">
        <v>74</v>
      </c>
      <c r="F460" s="122">
        <v>0</v>
      </c>
      <c r="G460" s="122">
        <v>53</v>
      </c>
      <c r="H460" s="122">
        <v>4401</v>
      </c>
      <c r="I460" s="122">
        <f t="shared" si="49"/>
        <v>4454</v>
      </c>
      <c r="J460" s="122">
        <f t="shared" si="50"/>
        <v>-4454</v>
      </c>
      <c r="K460" s="122">
        <f t="shared" si="48"/>
        <v>0</v>
      </c>
      <c r="L460" s="122">
        <f t="shared" si="48"/>
        <v>716.21621621621625</v>
      </c>
      <c r="M460" s="122">
        <f t="shared" si="48"/>
        <v>59472.972972972973</v>
      </c>
      <c r="N460" s="122">
        <f t="shared" si="48"/>
        <v>60189.189189189186</v>
      </c>
      <c r="O460" s="122">
        <f t="shared" si="48"/>
        <v>-60189.189189189186</v>
      </c>
    </row>
    <row r="461" spans="1:15">
      <c r="A461" s="120" t="s">
        <v>400</v>
      </c>
      <c r="B461" s="120">
        <v>3710</v>
      </c>
      <c r="C461" s="120" t="s">
        <v>384</v>
      </c>
      <c r="D461" s="120" t="s">
        <v>183</v>
      </c>
      <c r="E461" s="121">
        <v>62</v>
      </c>
      <c r="F461" s="121">
        <v>29</v>
      </c>
      <c r="G461" s="121"/>
      <c r="H461" s="121">
        <v>1665</v>
      </c>
      <c r="I461" s="121">
        <f t="shared" si="49"/>
        <v>1665</v>
      </c>
      <c r="J461" s="121">
        <f t="shared" si="50"/>
        <v>-1636</v>
      </c>
      <c r="K461" s="121">
        <f t="shared" si="48"/>
        <v>467.74193548387092</v>
      </c>
      <c r="L461" s="121">
        <f t="shared" si="48"/>
        <v>0</v>
      </c>
      <c r="M461" s="121">
        <f t="shared" si="48"/>
        <v>26854.83870967742</v>
      </c>
      <c r="N461" s="121">
        <f t="shared" si="48"/>
        <v>26854.83870967742</v>
      </c>
      <c r="O461" s="121">
        <f t="shared" si="48"/>
        <v>-26387.096774193549</v>
      </c>
    </row>
    <row r="462" spans="1:15">
      <c r="A462" s="29" t="s">
        <v>400</v>
      </c>
      <c r="B462" s="29">
        <v>3506</v>
      </c>
      <c r="C462" s="29" t="s">
        <v>385</v>
      </c>
      <c r="D462" s="29" t="s">
        <v>179</v>
      </c>
      <c r="E462" s="122">
        <v>58</v>
      </c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</row>
    <row r="463" spans="1:15">
      <c r="A463" s="120" t="s">
        <v>400</v>
      </c>
      <c r="B463" s="120">
        <v>6611</v>
      </c>
      <c r="C463" s="120" t="s">
        <v>386</v>
      </c>
      <c r="D463" s="120" t="s">
        <v>215</v>
      </c>
      <c r="E463" s="121">
        <v>55</v>
      </c>
      <c r="F463" s="121">
        <v>0</v>
      </c>
      <c r="G463" s="121"/>
      <c r="H463" s="121">
        <v>1289</v>
      </c>
      <c r="I463" s="121">
        <f>H463+G463</f>
        <v>1289</v>
      </c>
      <c r="J463" s="121">
        <f>F463-I463</f>
        <v>-1289</v>
      </c>
      <c r="K463" s="121">
        <f t="shared" ref="K463:O464" si="51">(F463/$E463)*1000</f>
        <v>0</v>
      </c>
      <c r="L463" s="121">
        <f t="shared" si="51"/>
        <v>0</v>
      </c>
      <c r="M463" s="121">
        <f t="shared" si="51"/>
        <v>23436.363636363636</v>
      </c>
      <c r="N463" s="121">
        <f t="shared" si="51"/>
        <v>23436.363636363636</v>
      </c>
      <c r="O463" s="121">
        <f t="shared" si="51"/>
        <v>-23436.363636363636</v>
      </c>
    </row>
    <row r="464" spans="1:15">
      <c r="A464" s="29" t="s">
        <v>400</v>
      </c>
      <c r="B464" s="29">
        <v>4901</v>
      </c>
      <c r="C464" s="29" t="s">
        <v>387</v>
      </c>
      <c r="D464" s="29" t="s">
        <v>194</v>
      </c>
      <c r="E464" s="122">
        <v>40</v>
      </c>
      <c r="F464" s="122">
        <v>0</v>
      </c>
      <c r="G464" s="122"/>
      <c r="H464" s="122"/>
      <c r="I464" s="122">
        <f>H464+G464</f>
        <v>0</v>
      </c>
      <c r="J464" s="122">
        <f>F464-I464</f>
        <v>0</v>
      </c>
      <c r="K464" s="122">
        <f t="shared" si="51"/>
        <v>0</v>
      </c>
      <c r="L464" s="122">
        <f t="shared" si="51"/>
        <v>0</v>
      </c>
      <c r="M464" s="122">
        <f t="shared" si="51"/>
        <v>0</v>
      </c>
      <c r="N464" s="122">
        <f t="shared" si="51"/>
        <v>0</v>
      </c>
      <c r="O464" s="122">
        <f t="shared" si="51"/>
        <v>0</v>
      </c>
    </row>
    <row r="465" spans="1:15">
      <c r="A465" s="29"/>
      <c r="B465" s="29"/>
      <c r="C465" s="29"/>
      <c r="D465" s="29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</row>
    <row r="466" spans="1:15">
      <c r="A466" s="29"/>
      <c r="B466" s="29"/>
      <c r="C466" s="29"/>
      <c r="D466" s="29"/>
      <c r="E466" s="123">
        <f>SUM(E393:E464)</f>
        <v>356991</v>
      </c>
      <c r="F466" s="123">
        <f t="shared" ref="F466:I466" si="52">SUM(F393:F464)</f>
        <v>693631.80200000014</v>
      </c>
      <c r="G466" s="123">
        <f t="shared" si="52"/>
        <v>1269944.0839999998</v>
      </c>
      <c r="H466" s="123">
        <f t="shared" si="52"/>
        <v>3260069.1069999998</v>
      </c>
      <c r="I466" s="123">
        <f t="shared" si="52"/>
        <v>4530013.1910000006</v>
      </c>
      <c r="J466" s="123">
        <f>SUM(J393:J464)</f>
        <v>-3836381.3890000009</v>
      </c>
      <c r="K466" s="123">
        <f t="shared" ref="K466:O466" si="53">(F466/$E466)*1000</f>
        <v>1942.9952071620858</v>
      </c>
      <c r="L466" s="123">
        <f t="shared" si="53"/>
        <v>3557.3560229809709</v>
      </c>
      <c r="M466" s="123">
        <f t="shared" si="53"/>
        <v>9132.076458510157</v>
      </c>
      <c r="N466" s="123">
        <f t="shared" si="53"/>
        <v>12689.432481491131</v>
      </c>
      <c r="O466" s="123">
        <f t="shared" si="53"/>
        <v>-10746.437274329046</v>
      </c>
    </row>
    <row r="467" spans="1:15">
      <c r="A467" s="29"/>
      <c r="B467" s="29"/>
      <c r="C467" s="29"/>
      <c r="D467" s="29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</row>
    <row r="468" spans="1:15">
      <c r="A468" s="29"/>
      <c r="B468" s="29"/>
      <c r="C468" s="29"/>
      <c r="D468" s="129" t="s">
        <v>89</v>
      </c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</row>
    <row r="469" spans="1:15">
      <c r="A469" s="29"/>
      <c r="B469" s="29"/>
      <c r="C469" s="29"/>
      <c r="D469" s="128" t="s">
        <v>301</v>
      </c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</row>
    <row r="470" spans="1:15">
      <c r="A470" s="120" t="s">
        <v>401</v>
      </c>
      <c r="B470" s="120">
        <v>0</v>
      </c>
      <c r="C470" s="120" t="s">
        <v>315</v>
      </c>
      <c r="D470" s="120" t="s">
        <v>19</v>
      </c>
      <c r="E470" s="121">
        <v>128793</v>
      </c>
      <c r="F470" s="121">
        <v>1782698.08</v>
      </c>
      <c r="G470" s="121">
        <v>718184.23900000006</v>
      </c>
      <c r="H470" s="121">
        <v>1193837.2050000003</v>
      </c>
      <c r="I470" s="121">
        <f t="shared" ref="I470:I533" si="54">H470+G470</f>
        <v>1912021.4440000004</v>
      </c>
      <c r="J470" s="121">
        <f t="shared" ref="J470:J533" si="55">F470-I470</f>
        <v>-129323.36400000029</v>
      </c>
      <c r="K470" s="121">
        <f t="shared" ref="K470:O501" si="56">(F470/$E470)*1000</f>
        <v>13841.575862042193</v>
      </c>
      <c r="L470" s="121">
        <f t="shared" si="56"/>
        <v>5576.2676465335853</v>
      </c>
      <c r="M470" s="121">
        <f t="shared" si="56"/>
        <v>9269.4261722298597</v>
      </c>
      <c r="N470" s="121">
        <f t="shared" si="56"/>
        <v>14845.693818763446</v>
      </c>
      <c r="O470" s="121">
        <f t="shared" si="56"/>
        <v>-1004.1179567212525</v>
      </c>
    </row>
    <row r="471" spans="1:15">
      <c r="A471" s="29" t="s">
        <v>401</v>
      </c>
      <c r="B471" s="29">
        <v>1000</v>
      </c>
      <c r="C471" s="29" t="s">
        <v>316</v>
      </c>
      <c r="D471" s="29" t="s">
        <v>167</v>
      </c>
      <c r="E471" s="122">
        <v>36975</v>
      </c>
      <c r="F471" s="122">
        <v>471948.65199999994</v>
      </c>
      <c r="G471" s="122"/>
      <c r="H471" s="122">
        <v>464873.87400000007</v>
      </c>
      <c r="I471" s="122">
        <f t="shared" si="54"/>
        <v>464873.87400000007</v>
      </c>
      <c r="J471" s="122">
        <f t="shared" si="55"/>
        <v>7074.7779999998747</v>
      </c>
      <c r="K471" s="122">
        <f t="shared" si="56"/>
        <v>12763.993292765381</v>
      </c>
      <c r="L471" s="122">
        <f t="shared" si="56"/>
        <v>0</v>
      </c>
      <c r="M471" s="122">
        <f t="shared" si="56"/>
        <v>12572.653793103451</v>
      </c>
      <c r="N471" s="122">
        <f t="shared" si="56"/>
        <v>12572.653793103451</v>
      </c>
      <c r="O471" s="122">
        <f t="shared" si="56"/>
        <v>191.33949966193035</v>
      </c>
    </row>
    <row r="472" spans="1:15">
      <c r="A472" s="120" t="s">
        <v>401</v>
      </c>
      <c r="B472" s="120">
        <v>1400</v>
      </c>
      <c r="C472" s="120" t="s">
        <v>317</v>
      </c>
      <c r="D472" s="120" t="s">
        <v>170</v>
      </c>
      <c r="E472" s="121">
        <v>29799</v>
      </c>
      <c r="F472" s="121">
        <v>367198.402</v>
      </c>
      <c r="G472" s="121"/>
      <c r="H472" s="121">
        <v>368957.60600000003</v>
      </c>
      <c r="I472" s="121">
        <f t="shared" si="54"/>
        <v>368957.60600000003</v>
      </c>
      <c r="J472" s="121">
        <f t="shared" si="55"/>
        <v>-1759.204000000027</v>
      </c>
      <c r="K472" s="121">
        <f t="shared" si="56"/>
        <v>12322.50753380986</v>
      </c>
      <c r="L472" s="121">
        <f t="shared" si="56"/>
        <v>0</v>
      </c>
      <c r="M472" s="121">
        <f t="shared" si="56"/>
        <v>12381.543206147859</v>
      </c>
      <c r="N472" s="121">
        <f t="shared" si="56"/>
        <v>12381.543206147859</v>
      </c>
      <c r="O472" s="121">
        <f t="shared" si="56"/>
        <v>-59.035672337998825</v>
      </c>
    </row>
    <row r="473" spans="1:15">
      <c r="A473" s="29" t="s">
        <v>401</v>
      </c>
      <c r="B473" s="29">
        <v>6000</v>
      </c>
      <c r="C473" s="29" t="s">
        <v>318</v>
      </c>
      <c r="D473" s="29" t="s">
        <v>204</v>
      </c>
      <c r="E473" s="122">
        <v>18925</v>
      </c>
      <c r="F473" s="122">
        <v>344633.98599999998</v>
      </c>
      <c r="G473" s="122">
        <v>8260.0969999999998</v>
      </c>
      <c r="H473" s="122">
        <v>357245.93899999995</v>
      </c>
      <c r="I473" s="122">
        <f t="shared" si="54"/>
        <v>365506.03599999996</v>
      </c>
      <c r="J473" s="122">
        <f t="shared" si="55"/>
        <v>-20872.049999999988</v>
      </c>
      <c r="K473" s="122">
        <f t="shared" si="56"/>
        <v>18210.514451783354</v>
      </c>
      <c r="L473" s="122">
        <f t="shared" si="56"/>
        <v>436.46483487450462</v>
      </c>
      <c r="M473" s="122">
        <f t="shared" si="56"/>
        <v>18876.93204755614</v>
      </c>
      <c r="N473" s="122">
        <f t="shared" si="56"/>
        <v>19313.396882430647</v>
      </c>
      <c r="O473" s="122">
        <f t="shared" si="56"/>
        <v>-1102.8824306472914</v>
      </c>
    </row>
    <row r="474" spans="1:15">
      <c r="A474" s="120" t="s">
        <v>401</v>
      </c>
      <c r="B474" s="120">
        <v>2000</v>
      </c>
      <c r="C474" s="120" t="s">
        <v>319</v>
      </c>
      <c r="D474" s="120" t="s">
        <v>173</v>
      </c>
      <c r="E474" s="121">
        <v>18920</v>
      </c>
      <c r="F474" s="121">
        <v>306057.81199999998</v>
      </c>
      <c r="G474" s="121"/>
      <c r="H474" s="121">
        <v>286986.80900000001</v>
      </c>
      <c r="I474" s="121">
        <f t="shared" si="54"/>
        <v>286986.80900000001</v>
      </c>
      <c r="J474" s="121">
        <f t="shared" si="55"/>
        <v>19071.002999999968</v>
      </c>
      <c r="K474" s="121">
        <f t="shared" si="56"/>
        <v>16176.417124735728</v>
      </c>
      <c r="L474" s="121">
        <f t="shared" si="56"/>
        <v>0</v>
      </c>
      <c r="M474" s="121">
        <f t="shared" si="56"/>
        <v>15168.435993657506</v>
      </c>
      <c r="N474" s="121">
        <f t="shared" si="56"/>
        <v>15168.435993657506</v>
      </c>
      <c r="O474" s="121">
        <f t="shared" si="56"/>
        <v>1007.9811310782225</v>
      </c>
    </row>
    <row r="475" spans="1:15">
      <c r="A475" s="29" t="s">
        <v>401</v>
      </c>
      <c r="B475" s="29">
        <v>1300</v>
      </c>
      <c r="C475" s="29" t="s">
        <v>320</v>
      </c>
      <c r="D475" s="29" t="s">
        <v>169</v>
      </c>
      <c r="E475" s="122">
        <v>16299</v>
      </c>
      <c r="F475" s="122">
        <v>134214.62899999999</v>
      </c>
      <c r="G475" s="122"/>
      <c r="H475" s="122">
        <v>237847.94</v>
      </c>
      <c r="I475" s="122">
        <f t="shared" si="54"/>
        <v>237847.94</v>
      </c>
      <c r="J475" s="122">
        <f t="shared" si="55"/>
        <v>-103633.31100000002</v>
      </c>
      <c r="K475" s="122">
        <f t="shared" si="56"/>
        <v>8234.5315050003046</v>
      </c>
      <c r="L475" s="122">
        <f t="shared" si="56"/>
        <v>0</v>
      </c>
      <c r="M475" s="122">
        <f t="shared" si="56"/>
        <v>14592.793422909381</v>
      </c>
      <c r="N475" s="122">
        <f t="shared" si="56"/>
        <v>14592.793422909381</v>
      </c>
      <c r="O475" s="122">
        <f t="shared" si="56"/>
        <v>-6358.2619179090752</v>
      </c>
    </row>
    <row r="476" spans="1:15">
      <c r="A476" s="120" t="s">
        <v>401</v>
      </c>
      <c r="B476" s="120">
        <v>1604</v>
      </c>
      <c r="C476" s="120" t="s">
        <v>321</v>
      </c>
      <c r="D476" s="120" t="s">
        <v>171</v>
      </c>
      <c r="E476" s="121">
        <v>11463</v>
      </c>
      <c r="F476" s="121">
        <v>109573.53599999999</v>
      </c>
      <c r="G476" s="121"/>
      <c r="H476" s="121">
        <v>147407.04800000001</v>
      </c>
      <c r="I476" s="121">
        <f t="shared" si="54"/>
        <v>147407.04800000001</v>
      </c>
      <c r="J476" s="121">
        <f t="shared" si="55"/>
        <v>-37833.512000000017</v>
      </c>
      <c r="K476" s="121">
        <f t="shared" si="56"/>
        <v>9558.8882491494369</v>
      </c>
      <c r="L476" s="121">
        <f t="shared" si="56"/>
        <v>0</v>
      </c>
      <c r="M476" s="121">
        <f t="shared" si="56"/>
        <v>12859.377824304283</v>
      </c>
      <c r="N476" s="121">
        <f t="shared" si="56"/>
        <v>12859.377824304283</v>
      </c>
      <c r="O476" s="121">
        <f t="shared" si="56"/>
        <v>-3300.4895751548474</v>
      </c>
    </row>
    <row r="477" spans="1:15">
      <c r="A477" s="29" t="s">
        <v>401</v>
      </c>
      <c r="B477" s="29">
        <v>8200</v>
      </c>
      <c r="C477" s="29" t="s">
        <v>322</v>
      </c>
      <c r="D477" s="29" t="s">
        <v>229</v>
      </c>
      <c r="E477" s="122">
        <v>9485</v>
      </c>
      <c r="F477" s="122">
        <v>220930.47199999998</v>
      </c>
      <c r="G477" s="122">
        <v>14858.006000000001</v>
      </c>
      <c r="H477" s="122">
        <v>241721.97399999999</v>
      </c>
      <c r="I477" s="122">
        <f t="shared" si="54"/>
        <v>256579.97999999998</v>
      </c>
      <c r="J477" s="122">
        <f t="shared" si="55"/>
        <v>-35649.508000000002</v>
      </c>
      <c r="K477" s="122">
        <f t="shared" si="56"/>
        <v>23292.616974169738</v>
      </c>
      <c r="L477" s="122">
        <f t="shared" si="56"/>
        <v>1566.4740115972588</v>
      </c>
      <c r="M477" s="122">
        <f t="shared" si="56"/>
        <v>25484.657248286767</v>
      </c>
      <c r="N477" s="122">
        <f t="shared" si="56"/>
        <v>27051.131259884027</v>
      </c>
      <c r="O477" s="122">
        <f t="shared" si="56"/>
        <v>-3758.514285714286</v>
      </c>
    </row>
    <row r="478" spans="1:15">
      <c r="A478" s="120" t="s">
        <v>401</v>
      </c>
      <c r="B478" s="120">
        <v>3000</v>
      </c>
      <c r="C478" s="120" t="s">
        <v>323</v>
      </c>
      <c r="D478" s="120" t="s">
        <v>178</v>
      </c>
      <c r="E478" s="121">
        <v>7411</v>
      </c>
      <c r="F478" s="121">
        <v>101219.58600000001</v>
      </c>
      <c r="G478" s="121"/>
      <c r="H478" s="121">
        <v>101707.78</v>
      </c>
      <c r="I478" s="121">
        <f t="shared" si="54"/>
        <v>101707.78</v>
      </c>
      <c r="J478" s="121">
        <f t="shared" si="55"/>
        <v>-488.19399999998859</v>
      </c>
      <c r="K478" s="121">
        <f t="shared" si="56"/>
        <v>13658.019970314399</v>
      </c>
      <c r="L478" s="121">
        <f t="shared" si="56"/>
        <v>0</v>
      </c>
      <c r="M478" s="121">
        <f t="shared" si="56"/>
        <v>13723.894211307515</v>
      </c>
      <c r="N478" s="121">
        <f t="shared" si="56"/>
        <v>13723.894211307515</v>
      </c>
      <c r="O478" s="121">
        <f t="shared" si="56"/>
        <v>-65.8742409931168</v>
      </c>
    </row>
    <row r="479" spans="1:15">
      <c r="A479" s="29" t="s">
        <v>401</v>
      </c>
      <c r="B479" s="29">
        <v>7300</v>
      </c>
      <c r="C479" s="29" t="s">
        <v>324</v>
      </c>
      <c r="D479" s="29" t="s">
        <v>220</v>
      </c>
      <c r="E479" s="122">
        <v>5070</v>
      </c>
      <c r="F479" s="122">
        <v>6020.73</v>
      </c>
      <c r="G479" s="122"/>
      <c r="H479" s="122">
        <v>6391.6890000000003</v>
      </c>
      <c r="I479" s="122">
        <f t="shared" si="54"/>
        <v>6391.6890000000003</v>
      </c>
      <c r="J479" s="122">
        <f t="shared" si="55"/>
        <v>-370.95900000000074</v>
      </c>
      <c r="K479" s="122">
        <f t="shared" si="56"/>
        <v>1187.5207100591715</v>
      </c>
      <c r="L479" s="122">
        <f t="shared" si="56"/>
        <v>0</v>
      </c>
      <c r="M479" s="122">
        <f t="shared" si="56"/>
        <v>1260.6881656804733</v>
      </c>
      <c r="N479" s="122">
        <f t="shared" si="56"/>
        <v>1260.6881656804733</v>
      </c>
      <c r="O479" s="122">
        <f t="shared" si="56"/>
        <v>-73.167455621301926</v>
      </c>
    </row>
    <row r="480" spans="1:15">
      <c r="A480" s="120" t="s">
        <v>401</v>
      </c>
      <c r="B480" s="120">
        <v>1100</v>
      </c>
      <c r="C480" s="120" t="s">
        <v>325</v>
      </c>
      <c r="D480" s="120" t="s">
        <v>326</v>
      </c>
      <c r="E480" s="121">
        <v>4664</v>
      </c>
      <c r="F480" s="121">
        <v>58045.17</v>
      </c>
      <c r="G480" s="121">
        <v>1393.3240000000001</v>
      </c>
      <c r="H480" s="121">
        <v>79209.214999999997</v>
      </c>
      <c r="I480" s="121">
        <f t="shared" si="54"/>
        <v>80602.53899999999</v>
      </c>
      <c r="J480" s="121">
        <f t="shared" si="55"/>
        <v>-22557.368999999992</v>
      </c>
      <c r="K480" s="121">
        <f t="shared" si="56"/>
        <v>12445.362349914236</v>
      </c>
      <c r="L480" s="121">
        <f t="shared" si="56"/>
        <v>298.74013722126932</v>
      </c>
      <c r="M480" s="121">
        <f t="shared" si="56"/>
        <v>16983.107847341336</v>
      </c>
      <c r="N480" s="121">
        <f t="shared" si="56"/>
        <v>17281.847984562606</v>
      </c>
      <c r="O480" s="121">
        <f t="shared" si="56"/>
        <v>-4836.4856346483693</v>
      </c>
    </row>
    <row r="481" spans="1:15">
      <c r="A481" s="29" t="s">
        <v>401</v>
      </c>
      <c r="B481" s="29">
        <v>8000</v>
      </c>
      <c r="C481" s="29" t="s">
        <v>327</v>
      </c>
      <c r="D481" s="29" t="s">
        <v>228</v>
      </c>
      <c r="E481" s="122">
        <v>4301</v>
      </c>
      <c r="F481" s="122">
        <v>123521.70800000001</v>
      </c>
      <c r="G481" s="122"/>
      <c r="H481" s="122">
        <v>158938.31299999999</v>
      </c>
      <c r="I481" s="122">
        <f t="shared" si="54"/>
        <v>158938.31299999999</v>
      </c>
      <c r="J481" s="122">
        <f t="shared" si="55"/>
        <v>-35416.604999999981</v>
      </c>
      <c r="K481" s="122">
        <f t="shared" si="56"/>
        <v>28719.299697744715</v>
      </c>
      <c r="L481" s="122">
        <f t="shared" si="56"/>
        <v>0</v>
      </c>
      <c r="M481" s="122">
        <f t="shared" si="56"/>
        <v>36953.804464078115</v>
      </c>
      <c r="N481" s="122">
        <f t="shared" si="56"/>
        <v>36953.804464078115</v>
      </c>
      <c r="O481" s="122">
        <f t="shared" si="56"/>
        <v>-8234.5047663334062</v>
      </c>
    </row>
    <row r="482" spans="1:15">
      <c r="A482" s="120" t="s">
        <v>401</v>
      </c>
      <c r="B482" s="120">
        <v>5200</v>
      </c>
      <c r="C482" s="120" t="s">
        <v>328</v>
      </c>
      <c r="D482" s="120" t="s">
        <v>197</v>
      </c>
      <c r="E482" s="121">
        <v>3992</v>
      </c>
      <c r="F482" s="121">
        <v>72323.530000000013</v>
      </c>
      <c r="G482" s="121">
        <v>34.957999999999998</v>
      </c>
      <c r="H482" s="121">
        <v>119287.955</v>
      </c>
      <c r="I482" s="121">
        <f t="shared" si="54"/>
        <v>119322.913</v>
      </c>
      <c r="J482" s="121">
        <f t="shared" si="55"/>
        <v>-46999.382999999987</v>
      </c>
      <c r="K482" s="121">
        <f t="shared" si="56"/>
        <v>18117.116733466937</v>
      </c>
      <c r="L482" s="121">
        <f t="shared" si="56"/>
        <v>8.757014028056112</v>
      </c>
      <c r="M482" s="121">
        <f t="shared" si="56"/>
        <v>29881.752254509018</v>
      </c>
      <c r="N482" s="121">
        <f t="shared" si="56"/>
        <v>29890.509268537073</v>
      </c>
      <c r="O482" s="121">
        <f t="shared" si="56"/>
        <v>-11773.392535070137</v>
      </c>
    </row>
    <row r="483" spans="1:15">
      <c r="A483" s="29" t="s">
        <v>401</v>
      </c>
      <c r="B483" s="29">
        <v>3609</v>
      </c>
      <c r="C483" s="29" t="s">
        <v>329</v>
      </c>
      <c r="D483" s="29" t="s">
        <v>181</v>
      </c>
      <c r="E483" s="122">
        <v>3807</v>
      </c>
      <c r="F483" s="122">
        <v>2455.3000000000002</v>
      </c>
      <c r="G483" s="122"/>
      <c r="H483" s="122">
        <v>1413.9290000000001</v>
      </c>
      <c r="I483" s="122">
        <f t="shared" si="54"/>
        <v>1413.9290000000001</v>
      </c>
      <c r="J483" s="122">
        <f t="shared" si="55"/>
        <v>1041.3710000000001</v>
      </c>
      <c r="K483" s="122">
        <f t="shared" si="56"/>
        <v>644.94352508536917</v>
      </c>
      <c r="L483" s="122">
        <f t="shared" si="56"/>
        <v>0</v>
      </c>
      <c r="M483" s="122">
        <f t="shared" si="56"/>
        <v>371.40241660099821</v>
      </c>
      <c r="N483" s="122">
        <f t="shared" si="56"/>
        <v>371.40241660099821</v>
      </c>
      <c r="O483" s="122">
        <f t="shared" si="56"/>
        <v>273.54110848437091</v>
      </c>
    </row>
    <row r="484" spans="1:15">
      <c r="A484" s="120" t="s">
        <v>401</v>
      </c>
      <c r="B484" s="120">
        <v>4200</v>
      </c>
      <c r="C484" s="120" t="s">
        <v>330</v>
      </c>
      <c r="D484" s="120" t="s">
        <v>189</v>
      </c>
      <c r="E484" s="121">
        <v>3800</v>
      </c>
      <c r="F484" s="121">
        <v>95397.508000000002</v>
      </c>
      <c r="G484" s="121"/>
      <c r="H484" s="121">
        <v>104144.39300000001</v>
      </c>
      <c r="I484" s="121">
        <f t="shared" si="54"/>
        <v>104144.39300000001</v>
      </c>
      <c r="J484" s="121">
        <f t="shared" si="55"/>
        <v>-8746.8850000000093</v>
      </c>
      <c r="K484" s="121">
        <f t="shared" si="56"/>
        <v>25104.607368421053</v>
      </c>
      <c r="L484" s="121">
        <f t="shared" si="56"/>
        <v>0</v>
      </c>
      <c r="M484" s="121">
        <f t="shared" si="56"/>
        <v>27406.419210526321</v>
      </c>
      <c r="N484" s="121">
        <f t="shared" si="56"/>
        <v>27406.419210526321</v>
      </c>
      <c r="O484" s="121">
        <f t="shared" si="56"/>
        <v>-2301.8118421052659</v>
      </c>
    </row>
    <row r="485" spans="1:15">
      <c r="A485" s="29" t="s">
        <v>401</v>
      </c>
      <c r="B485" s="29">
        <v>7620</v>
      </c>
      <c r="C485" s="29" t="s">
        <v>331</v>
      </c>
      <c r="D485" s="29" t="s">
        <v>226</v>
      </c>
      <c r="E485" s="122">
        <v>3600</v>
      </c>
      <c r="F485" s="122">
        <v>72771.630999999994</v>
      </c>
      <c r="G485" s="122">
        <v>476.34300000000002</v>
      </c>
      <c r="H485" s="122">
        <v>102134.35100000001</v>
      </c>
      <c r="I485" s="122">
        <f t="shared" si="54"/>
        <v>102610.694</v>
      </c>
      <c r="J485" s="122">
        <f t="shared" si="55"/>
        <v>-29839.063000000009</v>
      </c>
      <c r="K485" s="122">
        <f t="shared" si="56"/>
        <v>20214.341944444441</v>
      </c>
      <c r="L485" s="122">
        <f t="shared" si="56"/>
        <v>132.3175</v>
      </c>
      <c r="M485" s="122">
        <f t="shared" si="56"/>
        <v>28370.653055555558</v>
      </c>
      <c r="N485" s="122">
        <f t="shared" si="56"/>
        <v>28502.970555555556</v>
      </c>
      <c r="O485" s="122">
        <f t="shared" si="56"/>
        <v>-8288.6286111111131</v>
      </c>
    </row>
    <row r="486" spans="1:15">
      <c r="A486" s="120" t="s">
        <v>401</v>
      </c>
      <c r="B486" s="120">
        <v>2510</v>
      </c>
      <c r="C486" s="120" t="s">
        <v>332</v>
      </c>
      <c r="D486" s="120" t="s">
        <v>294</v>
      </c>
      <c r="E486" s="121">
        <v>3480</v>
      </c>
      <c r="F486" s="121">
        <v>51912.627</v>
      </c>
      <c r="G486" s="121"/>
      <c r="H486" s="121">
        <v>56489.483999999997</v>
      </c>
      <c r="I486" s="121">
        <f t="shared" si="54"/>
        <v>56489.483999999997</v>
      </c>
      <c r="J486" s="121">
        <f t="shared" si="55"/>
        <v>-4576.8569999999963</v>
      </c>
      <c r="K486" s="121">
        <f t="shared" si="56"/>
        <v>14917.421551724137</v>
      </c>
      <c r="L486" s="121">
        <f t="shared" si="56"/>
        <v>0</v>
      </c>
      <c r="M486" s="121">
        <f t="shared" si="56"/>
        <v>16232.610344827584</v>
      </c>
      <c r="N486" s="121">
        <f t="shared" si="56"/>
        <v>16232.610344827584</v>
      </c>
      <c r="O486" s="121">
        <f t="shared" si="56"/>
        <v>-1315.1887931034471</v>
      </c>
    </row>
    <row r="487" spans="1:15">
      <c r="A487" s="29" t="s">
        <v>401</v>
      </c>
      <c r="B487" s="29">
        <v>2300</v>
      </c>
      <c r="C487" s="29" t="s">
        <v>333</v>
      </c>
      <c r="D487" s="29" t="s">
        <v>174</v>
      </c>
      <c r="E487" s="122">
        <v>3427</v>
      </c>
      <c r="F487" s="122">
        <v>47559.804000000004</v>
      </c>
      <c r="G487" s="122"/>
      <c r="H487" s="122">
        <v>48741.295999999995</v>
      </c>
      <c r="I487" s="122">
        <f t="shared" si="54"/>
        <v>48741.295999999995</v>
      </c>
      <c r="J487" s="122">
        <f t="shared" si="55"/>
        <v>-1181.4919999999911</v>
      </c>
      <c r="K487" s="122">
        <f t="shared" si="56"/>
        <v>13877.970236358331</v>
      </c>
      <c r="L487" s="122">
        <f t="shared" si="56"/>
        <v>0</v>
      </c>
      <c r="M487" s="122">
        <f t="shared" si="56"/>
        <v>14222.730084622117</v>
      </c>
      <c r="N487" s="122">
        <f t="shared" si="56"/>
        <v>14222.730084622117</v>
      </c>
      <c r="O487" s="122">
        <f t="shared" si="56"/>
        <v>-344.75984826378499</v>
      </c>
    </row>
    <row r="488" spans="1:15">
      <c r="A488" s="120" t="s">
        <v>401</v>
      </c>
      <c r="B488" s="120">
        <v>6100</v>
      </c>
      <c r="C488" s="120" t="s">
        <v>334</v>
      </c>
      <c r="D488" s="120" t="s">
        <v>205</v>
      </c>
      <c r="E488" s="121">
        <v>3042</v>
      </c>
      <c r="F488" s="121">
        <v>65024.42</v>
      </c>
      <c r="G488" s="121"/>
      <c r="H488" s="121">
        <v>71620.198000000004</v>
      </c>
      <c r="I488" s="121">
        <f t="shared" si="54"/>
        <v>71620.198000000004</v>
      </c>
      <c r="J488" s="121">
        <f t="shared" si="55"/>
        <v>-6595.7780000000057</v>
      </c>
      <c r="K488" s="121">
        <f t="shared" si="56"/>
        <v>21375.548980933596</v>
      </c>
      <c r="L488" s="121">
        <f t="shared" si="56"/>
        <v>0</v>
      </c>
      <c r="M488" s="121">
        <f t="shared" si="56"/>
        <v>23543.786324786324</v>
      </c>
      <c r="N488" s="121">
        <f t="shared" si="56"/>
        <v>23543.786324786324</v>
      </c>
      <c r="O488" s="121">
        <f t="shared" si="56"/>
        <v>-2168.2373438527302</v>
      </c>
    </row>
    <row r="489" spans="1:15">
      <c r="A489" s="29" t="s">
        <v>401</v>
      </c>
      <c r="B489" s="29">
        <v>8716</v>
      </c>
      <c r="C489" s="29" t="s">
        <v>335</v>
      </c>
      <c r="D489" s="29" t="s">
        <v>236</v>
      </c>
      <c r="E489" s="122">
        <v>2628</v>
      </c>
      <c r="F489" s="122">
        <v>40407.787000000004</v>
      </c>
      <c r="G489" s="122"/>
      <c r="H489" s="122">
        <v>55767.186000000002</v>
      </c>
      <c r="I489" s="122">
        <f t="shared" si="54"/>
        <v>55767.186000000002</v>
      </c>
      <c r="J489" s="122">
        <f t="shared" si="55"/>
        <v>-15359.398999999998</v>
      </c>
      <c r="K489" s="122">
        <f t="shared" si="56"/>
        <v>15375.870243531203</v>
      </c>
      <c r="L489" s="122">
        <f t="shared" si="56"/>
        <v>0</v>
      </c>
      <c r="M489" s="122">
        <f t="shared" si="56"/>
        <v>21220.390410958906</v>
      </c>
      <c r="N489" s="122">
        <f t="shared" si="56"/>
        <v>21220.390410958906</v>
      </c>
      <c r="O489" s="122">
        <f t="shared" si="56"/>
        <v>-5844.5201674277014</v>
      </c>
    </row>
    <row r="490" spans="1:15">
      <c r="A490" s="120" t="s">
        <v>401</v>
      </c>
      <c r="B490" s="120">
        <v>7708</v>
      </c>
      <c r="C490" s="120" t="s">
        <v>336</v>
      </c>
      <c r="D490" s="120" t="s">
        <v>227</v>
      </c>
      <c r="E490" s="121">
        <v>2389</v>
      </c>
      <c r="F490" s="121">
        <v>84889.918999999994</v>
      </c>
      <c r="G490" s="121"/>
      <c r="H490" s="121">
        <v>105698.266</v>
      </c>
      <c r="I490" s="121">
        <f t="shared" si="54"/>
        <v>105698.266</v>
      </c>
      <c r="J490" s="121">
        <f t="shared" si="55"/>
        <v>-20808.347000000009</v>
      </c>
      <c r="K490" s="121">
        <f t="shared" si="56"/>
        <v>35533.662201758052</v>
      </c>
      <c r="L490" s="121">
        <f t="shared" si="56"/>
        <v>0</v>
      </c>
      <c r="M490" s="121">
        <f t="shared" si="56"/>
        <v>44243.727919631645</v>
      </c>
      <c r="N490" s="121">
        <f t="shared" si="56"/>
        <v>44243.727919631645</v>
      </c>
      <c r="O490" s="121">
        <f t="shared" si="56"/>
        <v>-8710.065717873591</v>
      </c>
    </row>
    <row r="491" spans="1:15">
      <c r="A491" s="29" t="s">
        <v>401</v>
      </c>
      <c r="B491" s="29">
        <v>8717</v>
      </c>
      <c r="C491" s="29" t="s">
        <v>337</v>
      </c>
      <c r="D491" s="29" t="s">
        <v>237</v>
      </c>
      <c r="E491" s="122">
        <v>2153</v>
      </c>
      <c r="F491" s="122">
        <v>35298.561000000002</v>
      </c>
      <c r="G491" s="122">
        <v>4203.7909999999993</v>
      </c>
      <c r="H491" s="122">
        <v>62227.591999999997</v>
      </c>
      <c r="I491" s="122">
        <f t="shared" si="54"/>
        <v>66431.383000000002</v>
      </c>
      <c r="J491" s="122">
        <f t="shared" si="55"/>
        <v>-31132.822</v>
      </c>
      <c r="K491" s="122">
        <f t="shared" si="56"/>
        <v>16395.058522991174</v>
      </c>
      <c r="L491" s="122">
        <f t="shared" si="56"/>
        <v>1952.5271713887596</v>
      </c>
      <c r="M491" s="122">
        <f t="shared" si="56"/>
        <v>28902.73664653971</v>
      </c>
      <c r="N491" s="122">
        <f t="shared" si="56"/>
        <v>30855.263817928473</v>
      </c>
      <c r="O491" s="122">
        <f t="shared" si="56"/>
        <v>-14460.205294937296</v>
      </c>
    </row>
    <row r="492" spans="1:15">
      <c r="A492" s="120" t="s">
        <v>401</v>
      </c>
      <c r="B492" s="120">
        <v>6250</v>
      </c>
      <c r="C492" s="120" t="s">
        <v>338</v>
      </c>
      <c r="D492" s="120" t="s">
        <v>206</v>
      </c>
      <c r="E492" s="121">
        <v>2007</v>
      </c>
      <c r="F492" s="121">
        <v>47126.908000000003</v>
      </c>
      <c r="G492" s="121"/>
      <c r="H492" s="121">
        <v>59627.752999999997</v>
      </c>
      <c r="I492" s="121">
        <f t="shared" si="54"/>
        <v>59627.752999999997</v>
      </c>
      <c r="J492" s="121">
        <f t="shared" si="55"/>
        <v>-12500.844999999994</v>
      </c>
      <c r="K492" s="121">
        <f t="shared" si="56"/>
        <v>23481.269556552066</v>
      </c>
      <c r="L492" s="121">
        <f t="shared" si="56"/>
        <v>0</v>
      </c>
      <c r="M492" s="121">
        <f t="shared" si="56"/>
        <v>29709.891878425507</v>
      </c>
      <c r="N492" s="121">
        <f t="shared" si="56"/>
        <v>29709.891878425507</v>
      </c>
      <c r="O492" s="121">
        <f t="shared" si="56"/>
        <v>-6228.6223218734394</v>
      </c>
    </row>
    <row r="493" spans="1:15">
      <c r="A493" s="29" t="s">
        <v>401</v>
      </c>
      <c r="B493" s="29">
        <v>8613</v>
      </c>
      <c r="C493" s="29" t="s">
        <v>339</v>
      </c>
      <c r="D493" s="29" t="s">
        <v>233</v>
      </c>
      <c r="E493" s="122">
        <v>1924</v>
      </c>
      <c r="F493" s="122">
        <v>40495.055000000008</v>
      </c>
      <c r="G493" s="122"/>
      <c r="H493" s="122">
        <v>71658.448999999993</v>
      </c>
      <c r="I493" s="122">
        <f t="shared" si="54"/>
        <v>71658.448999999993</v>
      </c>
      <c r="J493" s="122">
        <f t="shared" si="55"/>
        <v>-31163.393999999986</v>
      </c>
      <c r="K493" s="122">
        <f t="shared" si="56"/>
        <v>21047.325883575886</v>
      </c>
      <c r="L493" s="122">
        <f t="shared" si="56"/>
        <v>0</v>
      </c>
      <c r="M493" s="122">
        <f t="shared" si="56"/>
        <v>37244.516112266108</v>
      </c>
      <c r="N493" s="122">
        <f t="shared" si="56"/>
        <v>37244.516112266108</v>
      </c>
      <c r="O493" s="122">
        <f t="shared" si="56"/>
        <v>-16197.190228690222</v>
      </c>
    </row>
    <row r="494" spans="1:15">
      <c r="A494" s="120" t="s">
        <v>401</v>
      </c>
      <c r="B494" s="120">
        <v>6400</v>
      </c>
      <c r="C494" s="120" t="s">
        <v>340</v>
      </c>
      <c r="D494" s="120" t="s">
        <v>207</v>
      </c>
      <c r="E494" s="121">
        <v>1905</v>
      </c>
      <c r="F494" s="121">
        <v>36566.934000000001</v>
      </c>
      <c r="G494" s="121">
        <v>937.995</v>
      </c>
      <c r="H494" s="121">
        <v>53885.237999999998</v>
      </c>
      <c r="I494" s="121">
        <f t="shared" si="54"/>
        <v>54823.233</v>
      </c>
      <c r="J494" s="121">
        <f t="shared" si="55"/>
        <v>-18256.298999999999</v>
      </c>
      <c r="K494" s="121">
        <f t="shared" si="56"/>
        <v>19195.240944881891</v>
      </c>
      <c r="L494" s="121">
        <f t="shared" si="56"/>
        <v>492.38582677165357</v>
      </c>
      <c r="M494" s="121">
        <f t="shared" si="56"/>
        <v>28286.214173228345</v>
      </c>
      <c r="N494" s="121">
        <f t="shared" si="56"/>
        <v>28778.600000000002</v>
      </c>
      <c r="O494" s="121">
        <f t="shared" si="56"/>
        <v>-9583.3590551181096</v>
      </c>
    </row>
    <row r="495" spans="1:15">
      <c r="A495" s="29" t="s">
        <v>401</v>
      </c>
      <c r="B495" s="29">
        <v>3714</v>
      </c>
      <c r="C495" s="29" t="s">
        <v>341</v>
      </c>
      <c r="D495" s="29" t="s">
        <v>186</v>
      </c>
      <c r="E495" s="122">
        <v>1674</v>
      </c>
      <c r="F495" s="122">
        <v>25395.108</v>
      </c>
      <c r="G495" s="122">
        <v>664.74599999999998</v>
      </c>
      <c r="H495" s="122">
        <v>40135.311000000002</v>
      </c>
      <c r="I495" s="122">
        <f t="shared" si="54"/>
        <v>40800.057000000001</v>
      </c>
      <c r="J495" s="122">
        <f t="shared" si="55"/>
        <v>-15404.949000000001</v>
      </c>
      <c r="K495" s="122">
        <f t="shared" si="56"/>
        <v>15170.315412186379</v>
      </c>
      <c r="L495" s="122">
        <f t="shared" si="56"/>
        <v>397.10035842293905</v>
      </c>
      <c r="M495" s="122">
        <f t="shared" si="56"/>
        <v>23975.693548387098</v>
      </c>
      <c r="N495" s="122">
        <f t="shared" si="56"/>
        <v>24372.793906810035</v>
      </c>
      <c r="O495" s="122">
        <f t="shared" si="56"/>
        <v>-9202.4784946236578</v>
      </c>
    </row>
    <row r="496" spans="1:15">
      <c r="A496" s="120" t="s">
        <v>401</v>
      </c>
      <c r="B496" s="120">
        <v>8614</v>
      </c>
      <c r="C496" s="120" t="s">
        <v>342</v>
      </c>
      <c r="D496" s="120" t="s">
        <v>234</v>
      </c>
      <c r="E496" s="121">
        <v>1636</v>
      </c>
      <c r="F496" s="121">
        <v>44286.824000000001</v>
      </c>
      <c r="G496" s="121"/>
      <c r="H496" s="121">
        <v>64537.131000000001</v>
      </c>
      <c r="I496" s="121">
        <f t="shared" si="54"/>
        <v>64537.131000000001</v>
      </c>
      <c r="J496" s="121">
        <f t="shared" si="55"/>
        <v>-20250.307000000001</v>
      </c>
      <c r="K496" s="121">
        <f t="shared" si="56"/>
        <v>27070.185819070903</v>
      </c>
      <c r="L496" s="121">
        <f t="shared" si="56"/>
        <v>0</v>
      </c>
      <c r="M496" s="121">
        <f t="shared" si="56"/>
        <v>39448.124083129587</v>
      </c>
      <c r="N496" s="121">
        <f t="shared" si="56"/>
        <v>39448.124083129587</v>
      </c>
      <c r="O496" s="121">
        <f t="shared" si="56"/>
        <v>-12377.938264058679</v>
      </c>
    </row>
    <row r="497" spans="1:15">
      <c r="A497" s="29" t="s">
        <v>401</v>
      </c>
      <c r="B497" s="29">
        <v>2506</v>
      </c>
      <c r="C497" s="29" t="s">
        <v>343</v>
      </c>
      <c r="D497" s="29" t="s">
        <v>177</v>
      </c>
      <c r="E497" s="122">
        <v>1286</v>
      </c>
      <c r="F497" s="122">
        <v>19772.009999999998</v>
      </c>
      <c r="G497" s="122"/>
      <c r="H497" s="122">
        <v>18596.038</v>
      </c>
      <c r="I497" s="122">
        <f t="shared" si="54"/>
        <v>18596.038</v>
      </c>
      <c r="J497" s="122">
        <f t="shared" si="55"/>
        <v>1175.9719999999979</v>
      </c>
      <c r="K497" s="122">
        <f t="shared" si="56"/>
        <v>15374.813374805597</v>
      </c>
      <c r="L497" s="122">
        <f t="shared" si="56"/>
        <v>0</v>
      </c>
      <c r="M497" s="122">
        <f t="shared" si="56"/>
        <v>14460.37169517885</v>
      </c>
      <c r="N497" s="122">
        <f t="shared" si="56"/>
        <v>14460.37169517885</v>
      </c>
      <c r="O497" s="122">
        <f t="shared" si="56"/>
        <v>914.44167962674805</v>
      </c>
    </row>
    <row r="498" spans="1:15">
      <c r="A498" s="120" t="s">
        <v>401</v>
      </c>
      <c r="B498" s="120">
        <v>3711</v>
      </c>
      <c r="C498" s="120" t="s">
        <v>344</v>
      </c>
      <c r="D498" s="120" t="s">
        <v>184</v>
      </c>
      <c r="E498" s="121">
        <v>1201</v>
      </c>
      <c r="F498" s="121">
        <v>27815.746000000003</v>
      </c>
      <c r="G498" s="121"/>
      <c r="H498" s="121">
        <v>27383.106</v>
      </c>
      <c r="I498" s="121">
        <f t="shared" si="54"/>
        <v>27383.106</v>
      </c>
      <c r="J498" s="121">
        <f t="shared" si="55"/>
        <v>432.64000000000306</v>
      </c>
      <c r="K498" s="121">
        <f t="shared" si="56"/>
        <v>23160.487926727728</v>
      </c>
      <c r="L498" s="121">
        <f t="shared" si="56"/>
        <v>0</v>
      </c>
      <c r="M498" s="121">
        <f t="shared" si="56"/>
        <v>22800.254787676935</v>
      </c>
      <c r="N498" s="121">
        <f t="shared" si="56"/>
        <v>22800.254787676935</v>
      </c>
      <c r="O498" s="121">
        <f t="shared" si="56"/>
        <v>360.23313905079357</v>
      </c>
    </row>
    <row r="499" spans="1:15">
      <c r="A499" s="29" t="s">
        <v>401</v>
      </c>
      <c r="B499" s="29">
        <v>5508</v>
      </c>
      <c r="C499" s="29" t="s">
        <v>345</v>
      </c>
      <c r="D499" s="29" t="s">
        <v>198</v>
      </c>
      <c r="E499" s="122">
        <v>1181</v>
      </c>
      <c r="F499" s="122">
        <v>22046.01</v>
      </c>
      <c r="G499" s="122">
        <v>0</v>
      </c>
      <c r="H499" s="122">
        <v>52598.725999999995</v>
      </c>
      <c r="I499" s="122">
        <f t="shared" si="54"/>
        <v>52598.725999999995</v>
      </c>
      <c r="J499" s="122">
        <f t="shared" si="55"/>
        <v>-30552.715999999997</v>
      </c>
      <c r="K499" s="122">
        <f t="shared" si="56"/>
        <v>18667.239627434377</v>
      </c>
      <c r="L499" s="122">
        <f t="shared" si="56"/>
        <v>0</v>
      </c>
      <c r="M499" s="122">
        <f t="shared" si="56"/>
        <v>44537.447925486871</v>
      </c>
      <c r="N499" s="122">
        <f t="shared" si="56"/>
        <v>44537.447925486871</v>
      </c>
      <c r="O499" s="122">
        <f t="shared" si="56"/>
        <v>-25870.208298052497</v>
      </c>
    </row>
    <row r="500" spans="1:15">
      <c r="A500" s="120" t="s">
        <v>401</v>
      </c>
      <c r="B500" s="120">
        <v>8721</v>
      </c>
      <c r="C500" s="120" t="s">
        <v>346</v>
      </c>
      <c r="D500" s="120" t="s">
        <v>240</v>
      </c>
      <c r="E500" s="121">
        <v>1121</v>
      </c>
      <c r="F500" s="121">
        <v>68007.623999999996</v>
      </c>
      <c r="G500" s="121">
        <v>349.67200000000003</v>
      </c>
      <c r="H500" s="121">
        <v>80063.395000000004</v>
      </c>
      <c r="I500" s="121">
        <f t="shared" si="54"/>
        <v>80413.06700000001</v>
      </c>
      <c r="J500" s="121">
        <f t="shared" si="55"/>
        <v>-12405.443000000014</v>
      </c>
      <c r="K500" s="121">
        <f t="shared" si="56"/>
        <v>60666.925958965207</v>
      </c>
      <c r="L500" s="121">
        <f t="shared" si="56"/>
        <v>311.92863514719005</v>
      </c>
      <c r="M500" s="121">
        <f t="shared" si="56"/>
        <v>71421.404995539706</v>
      </c>
      <c r="N500" s="121">
        <f t="shared" si="56"/>
        <v>71733.333630686902</v>
      </c>
      <c r="O500" s="121">
        <f t="shared" si="56"/>
        <v>-11066.40767172169</v>
      </c>
    </row>
    <row r="501" spans="1:15">
      <c r="A501" s="29" t="s">
        <v>401</v>
      </c>
      <c r="B501" s="29">
        <v>6513</v>
      </c>
      <c r="C501" s="29" t="s">
        <v>347</v>
      </c>
      <c r="D501" s="29" t="s">
        <v>208</v>
      </c>
      <c r="E501" s="122">
        <v>1042</v>
      </c>
      <c r="F501" s="122">
        <v>25836.050000000003</v>
      </c>
      <c r="G501" s="122">
        <v>2156.0950000000003</v>
      </c>
      <c r="H501" s="122">
        <v>36008.100999999995</v>
      </c>
      <c r="I501" s="122">
        <f t="shared" si="54"/>
        <v>38164.195999999996</v>
      </c>
      <c r="J501" s="122">
        <f t="shared" si="55"/>
        <v>-12328.145999999993</v>
      </c>
      <c r="K501" s="122">
        <f t="shared" si="56"/>
        <v>24794.673704414588</v>
      </c>
      <c r="L501" s="122">
        <f t="shared" si="56"/>
        <v>2069.18905950096</v>
      </c>
      <c r="M501" s="122">
        <f t="shared" si="56"/>
        <v>34556.718809980797</v>
      </c>
      <c r="N501" s="122">
        <f t="shared" si="56"/>
        <v>36625.907869481765</v>
      </c>
      <c r="O501" s="122">
        <f t="shared" si="56"/>
        <v>-11831.234165067173</v>
      </c>
    </row>
    <row r="502" spans="1:15">
      <c r="A502" s="120" t="s">
        <v>401</v>
      </c>
      <c r="B502" s="120">
        <v>4607</v>
      </c>
      <c r="C502" s="120" t="s">
        <v>348</v>
      </c>
      <c r="D502" s="120" t="s">
        <v>192</v>
      </c>
      <c r="E502" s="121">
        <v>998</v>
      </c>
      <c r="F502" s="121">
        <v>44608.508999999998</v>
      </c>
      <c r="G502" s="121"/>
      <c r="H502" s="121">
        <v>56361.553999999996</v>
      </c>
      <c r="I502" s="121">
        <f t="shared" si="54"/>
        <v>56361.553999999996</v>
      </c>
      <c r="J502" s="121">
        <f t="shared" si="55"/>
        <v>-11753.044999999998</v>
      </c>
      <c r="K502" s="121">
        <f t="shared" ref="K502:O538" si="57">(F502/$E502)*1000</f>
        <v>44697.904809619242</v>
      </c>
      <c r="L502" s="121">
        <f t="shared" si="57"/>
        <v>0</v>
      </c>
      <c r="M502" s="121">
        <f t="shared" si="57"/>
        <v>56474.503006012019</v>
      </c>
      <c r="N502" s="121">
        <f t="shared" si="57"/>
        <v>56474.503006012019</v>
      </c>
      <c r="O502" s="121">
        <f t="shared" si="57"/>
        <v>-11776.598196392784</v>
      </c>
    </row>
    <row r="503" spans="1:15">
      <c r="A503" s="29" t="s">
        <v>401</v>
      </c>
      <c r="B503" s="29">
        <v>4100</v>
      </c>
      <c r="C503" s="29" t="s">
        <v>349</v>
      </c>
      <c r="D503" s="29" t="s">
        <v>188</v>
      </c>
      <c r="E503" s="122">
        <v>953</v>
      </c>
      <c r="F503" s="122">
        <v>20098.751999999997</v>
      </c>
      <c r="G503" s="122">
        <v>2424.0340000000001</v>
      </c>
      <c r="H503" s="122">
        <v>24672.415000000001</v>
      </c>
      <c r="I503" s="122">
        <f t="shared" si="54"/>
        <v>27096.449000000001</v>
      </c>
      <c r="J503" s="122">
        <f t="shared" si="55"/>
        <v>-6997.6970000000038</v>
      </c>
      <c r="K503" s="122">
        <f t="shared" si="57"/>
        <v>21089.981112277015</v>
      </c>
      <c r="L503" s="122">
        <f t="shared" si="57"/>
        <v>2543.5823714585522</v>
      </c>
      <c r="M503" s="122">
        <f t="shared" si="57"/>
        <v>25889.207764952782</v>
      </c>
      <c r="N503" s="122">
        <f t="shared" si="57"/>
        <v>28432.790136411335</v>
      </c>
      <c r="O503" s="122">
        <f t="shared" si="57"/>
        <v>-7342.809024134317</v>
      </c>
    </row>
    <row r="504" spans="1:15">
      <c r="A504" s="120" t="s">
        <v>401</v>
      </c>
      <c r="B504" s="120">
        <v>5604</v>
      </c>
      <c r="C504" s="120" t="s">
        <v>350</v>
      </c>
      <c r="D504" s="120" t="s">
        <v>199</v>
      </c>
      <c r="E504" s="121">
        <v>939</v>
      </c>
      <c r="F504" s="121">
        <v>20190.448</v>
      </c>
      <c r="G504" s="121">
        <v>1463.229</v>
      </c>
      <c r="H504" s="121">
        <v>31926.863000000001</v>
      </c>
      <c r="I504" s="121">
        <f t="shared" si="54"/>
        <v>33390.092000000004</v>
      </c>
      <c r="J504" s="121">
        <f t="shared" si="55"/>
        <v>-13199.644000000004</v>
      </c>
      <c r="K504" s="121">
        <f t="shared" si="57"/>
        <v>21502.074547390839</v>
      </c>
      <c r="L504" s="121">
        <f t="shared" si="57"/>
        <v>1558.2843450479234</v>
      </c>
      <c r="M504" s="121">
        <f t="shared" si="57"/>
        <v>34000.9190628328</v>
      </c>
      <c r="N504" s="121">
        <f t="shared" si="57"/>
        <v>35559.203407880734</v>
      </c>
      <c r="O504" s="121">
        <f t="shared" si="57"/>
        <v>-14057.128860489887</v>
      </c>
    </row>
    <row r="505" spans="1:15">
      <c r="A505" s="29" t="s">
        <v>401</v>
      </c>
      <c r="B505" s="29">
        <v>6612</v>
      </c>
      <c r="C505" s="29" t="s">
        <v>351</v>
      </c>
      <c r="D505" s="29" t="s">
        <v>216</v>
      </c>
      <c r="E505" s="122">
        <v>894</v>
      </c>
      <c r="F505" s="122">
        <v>23388.038</v>
      </c>
      <c r="G505" s="122"/>
      <c r="H505" s="122">
        <v>33432.703000000001</v>
      </c>
      <c r="I505" s="122">
        <f t="shared" si="54"/>
        <v>33432.703000000001</v>
      </c>
      <c r="J505" s="122">
        <f t="shared" si="55"/>
        <v>-10044.665000000001</v>
      </c>
      <c r="K505" s="122">
        <f t="shared" si="57"/>
        <v>26161.1163310962</v>
      </c>
      <c r="L505" s="122">
        <f t="shared" si="57"/>
        <v>0</v>
      </c>
      <c r="M505" s="122">
        <f t="shared" si="57"/>
        <v>37396.759507829978</v>
      </c>
      <c r="N505" s="122">
        <f t="shared" si="57"/>
        <v>37396.759507829978</v>
      </c>
      <c r="O505" s="122">
        <f t="shared" si="57"/>
        <v>-11235.643176733782</v>
      </c>
    </row>
    <row r="506" spans="1:15">
      <c r="A506" s="120" t="s">
        <v>401</v>
      </c>
      <c r="B506" s="120">
        <v>3709</v>
      </c>
      <c r="C506" s="120" t="s">
        <v>352</v>
      </c>
      <c r="D506" s="120" t="s">
        <v>182</v>
      </c>
      <c r="E506" s="121">
        <v>866</v>
      </c>
      <c r="F506" s="121">
        <v>790.62199999999996</v>
      </c>
      <c r="G506" s="121"/>
      <c r="H506" s="121">
        <v>1188.45</v>
      </c>
      <c r="I506" s="121">
        <f t="shared" si="54"/>
        <v>1188.45</v>
      </c>
      <c r="J506" s="121">
        <f t="shared" si="55"/>
        <v>-397.82800000000009</v>
      </c>
      <c r="K506" s="121">
        <f t="shared" si="57"/>
        <v>912.95842956120089</v>
      </c>
      <c r="L506" s="121">
        <f t="shared" si="57"/>
        <v>0</v>
      </c>
      <c r="M506" s="121">
        <f t="shared" si="57"/>
        <v>1372.3441108545037</v>
      </c>
      <c r="N506" s="121">
        <f t="shared" si="57"/>
        <v>1372.3441108545037</v>
      </c>
      <c r="O506" s="121">
        <f t="shared" si="57"/>
        <v>-459.38568129330264</v>
      </c>
    </row>
    <row r="507" spans="1:15">
      <c r="A507" s="29" t="s">
        <v>401</v>
      </c>
      <c r="B507" s="29">
        <v>8710</v>
      </c>
      <c r="C507" s="29" t="s">
        <v>353</v>
      </c>
      <c r="D507" s="29" t="s">
        <v>235</v>
      </c>
      <c r="E507" s="122">
        <v>786</v>
      </c>
      <c r="F507" s="122">
        <v>32690.885999999999</v>
      </c>
      <c r="G507" s="122"/>
      <c r="H507" s="122">
        <v>43480.688999999991</v>
      </c>
      <c r="I507" s="122">
        <f t="shared" si="54"/>
        <v>43480.688999999991</v>
      </c>
      <c r="J507" s="122">
        <f t="shared" si="55"/>
        <v>-10789.802999999993</v>
      </c>
      <c r="K507" s="122">
        <f t="shared" si="57"/>
        <v>41591.45801526717</v>
      </c>
      <c r="L507" s="122">
        <f t="shared" si="57"/>
        <v>0</v>
      </c>
      <c r="M507" s="122">
        <f t="shared" si="57"/>
        <v>55318.942748091591</v>
      </c>
      <c r="N507" s="122">
        <f t="shared" si="57"/>
        <v>55318.942748091591</v>
      </c>
      <c r="O507" s="122">
        <f t="shared" si="57"/>
        <v>-13727.484732824418</v>
      </c>
    </row>
    <row r="508" spans="1:15">
      <c r="A508" s="120" t="s">
        <v>401</v>
      </c>
      <c r="B508" s="120">
        <v>8508</v>
      </c>
      <c r="C508" s="120" t="s">
        <v>354</v>
      </c>
      <c r="D508" s="120" t="s">
        <v>230</v>
      </c>
      <c r="E508" s="121">
        <v>695</v>
      </c>
      <c r="F508" s="121">
        <v>17475.975999999999</v>
      </c>
      <c r="G508" s="121"/>
      <c r="H508" s="121">
        <v>25517.831000000002</v>
      </c>
      <c r="I508" s="121">
        <f t="shared" si="54"/>
        <v>25517.831000000002</v>
      </c>
      <c r="J508" s="121">
        <f t="shared" si="55"/>
        <v>-8041.8550000000032</v>
      </c>
      <c r="K508" s="121">
        <f t="shared" si="57"/>
        <v>25145.28920863309</v>
      </c>
      <c r="L508" s="121">
        <f t="shared" si="57"/>
        <v>0</v>
      </c>
      <c r="M508" s="121">
        <f t="shared" si="57"/>
        <v>36716.303597122307</v>
      </c>
      <c r="N508" s="121">
        <f t="shared" si="57"/>
        <v>36716.303597122307</v>
      </c>
      <c r="O508" s="121">
        <f t="shared" si="57"/>
        <v>-11571.014388489213</v>
      </c>
    </row>
    <row r="509" spans="1:15">
      <c r="A509" s="29" t="s">
        <v>401</v>
      </c>
      <c r="B509" s="29">
        <v>7000</v>
      </c>
      <c r="C509" s="29" t="s">
        <v>355</v>
      </c>
      <c r="D509" s="29" t="s">
        <v>219</v>
      </c>
      <c r="E509" s="122">
        <v>685</v>
      </c>
      <c r="F509" s="122">
        <v>13732.23</v>
      </c>
      <c r="G509" s="122"/>
      <c r="H509" s="122">
        <v>27872.852000000003</v>
      </c>
      <c r="I509" s="122">
        <f t="shared" si="54"/>
        <v>27872.852000000003</v>
      </c>
      <c r="J509" s="122">
        <f t="shared" si="55"/>
        <v>-14140.622000000003</v>
      </c>
      <c r="K509" s="122">
        <f t="shared" si="57"/>
        <v>20047.05109489051</v>
      </c>
      <c r="L509" s="122">
        <f t="shared" si="57"/>
        <v>0</v>
      </c>
      <c r="M509" s="122">
        <f t="shared" si="57"/>
        <v>40690.294890510959</v>
      </c>
      <c r="N509" s="122">
        <f t="shared" si="57"/>
        <v>40690.294890510959</v>
      </c>
      <c r="O509" s="122">
        <f t="shared" si="57"/>
        <v>-20643.243795620441</v>
      </c>
    </row>
    <row r="510" spans="1:15">
      <c r="A510" s="120" t="s">
        <v>401</v>
      </c>
      <c r="B510" s="120">
        <v>3811</v>
      </c>
      <c r="C510" s="120" t="s">
        <v>356</v>
      </c>
      <c r="D510" s="120" t="s">
        <v>187</v>
      </c>
      <c r="E510" s="121">
        <v>673</v>
      </c>
      <c r="F510" s="121">
        <v>14535.51</v>
      </c>
      <c r="G510" s="121"/>
      <c r="H510" s="121">
        <v>34387.852999999996</v>
      </c>
      <c r="I510" s="121">
        <f t="shared" si="54"/>
        <v>34387.852999999996</v>
      </c>
      <c r="J510" s="121">
        <f t="shared" si="55"/>
        <v>-19852.342999999993</v>
      </c>
      <c r="K510" s="121">
        <f t="shared" si="57"/>
        <v>21598.083209509659</v>
      </c>
      <c r="L510" s="121">
        <f t="shared" si="57"/>
        <v>0</v>
      </c>
      <c r="M510" s="121">
        <f t="shared" si="57"/>
        <v>51096.364041604749</v>
      </c>
      <c r="N510" s="121">
        <f t="shared" si="57"/>
        <v>51096.364041604749</v>
      </c>
      <c r="O510" s="121">
        <f t="shared" si="57"/>
        <v>-29498.280832095086</v>
      </c>
    </row>
    <row r="511" spans="1:15">
      <c r="A511" s="29" t="s">
        <v>401</v>
      </c>
      <c r="B511" s="29">
        <v>8722</v>
      </c>
      <c r="C511" s="29" t="s">
        <v>357</v>
      </c>
      <c r="D511" s="29" t="s">
        <v>241</v>
      </c>
      <c r="E511" s="122">
        <v>667</v>
      </c>
      <c r="F511" s="122">
        <v>18231.017</v>
      </c>
      <c r="G511" s="122"/>
      <c r="H511" s="122">
        <v>23985.697999999997</v>
      </c>
      <c r="I511" s="122">
        <f t="shared" si="54"/>
        <v>23985.697999999997</v>
      </c>
      <c r="J511" s="122">
        <f t="shared" si="55"/>
        <v>-5754.6809999999969</v>
      </c>
      <c r="K511" s="122">
        <f t="shared" si="57"/>
        <v>27332.859070464769</v>
      </c>
      <c r="L511" s="122">
        <f t="shared" si="57"/>
        <v>0</v>
      </c>
      <c r="M511" s="122">
        <f t="shared" si="57"/>
        <v>35960.566716641675</v>
      </c>
      <c r="N511" s="122">
        <f t="shared" si="57"/>
        <v>35960.566716641675</v>
      </c>
      <c r="O511" s="122">
        <f t="shared" si="57"/>
        <v>-8627.7076461769066</v>
      </c>
    </row>
    <row r="512" spans="1:15">
      <c r="A512" s="120" t="s">
        <v>401</v>
      </c>
      <c r="B512" s="120">
        <v>7502</v>
      </c>
      <c r="C512" s="120" t="s">
        <v>358</v>
      </c>
      <c r="D512" s="120" t="s">
        <v>221</v>
      </c>
      <c r="E512" s="121">
        <v>660</v>
      </c>
      <c r="F512" s="121">
        <v>13325.810000000001</v>
      </c>
      <c r="G512" s="121"/>
      <c r="H512" s="121">
        <v>18437.411000000004</v>
      </c>
      <c r="I512" s="121">
        <f t="shared" si="54"/>
        <v>18437.411000000004</v>
      </c>
      <c r="J512" s="121">
        <f t="shared" si="55"/>
        <v>-5111.6010000000024</v>
      </c>
      <c r="K512" s="121">
        <f t="shared" si="57"/>
        <v>20190.621212121216</v>
      </c>
      <c r="L512" s="121">
        <f t="shared" si="57"/>
        <v>0</v>
      </c>
      <c r="M512" s="121">
        <f t="shared" si="57"/>
        <v>27935.471212121218</v>
      </c>
      <c r="N512" s="121">
        <f t="shared" si="57"/>
        <v>27935.471212121218</v>
      </c>
      <c r="O512" s="121">
        <f t="shared" si="57"/>
        <v>-7744.850000000004</v>
      </c>
    </row>
    <row r="513" spans="1:15">
      <c r="A513" s="29" t="s">
        <v>401</v>
      </c>
      <c r="B513" s="29">
        <v>3511</v>
      </c>
      <c r="C513" s="29" t="s">
        <v>359</v>
      </c>
      <c r="D513" s="29" t="s">
        <v>180</v>
      </c>
      <c r="E513" s="122">
        <v>638</v>
      </c>
      <c r="F513" s="122">
        <v>15417.882</v>
      </c>
      <c r="G513" s="122"/>
      <c r="H513" s="122">
        <v>19656.405999999999</v>
      </c>
      <c r="I513" s="122">
        <f t="shared" si="54"/>
        <v>19656.405999999999</v>
      </c>
      <c r="J513" s="122">
        <f t="shared" si="55"/>
        <v>-4238.5239999999994</v>
      </c>
      <c r="K513" s="122">
        <f t="shared" si="57"/>
        <v>24165.959247648902</v>
      </c>
      <c r="L513" s="122">
        <f t="shared" si="57"/>
        <v>0</v>
      </c>
      <c r="M513" s="122">
        <f t="shared" si="57"/>
        <v>30809.413793103446</v>
      </c>
      <c r="N513" s="122">
        <f t="shared" si="57"/>
        <v>30809.413793103446</v>
      </c>
      <c r="O513" s="122">
        <f t="shared" si="57"/>
        <v>-6643.454545454545</v>
      </c>
    </row>
    <row r="514" spans="1:15">
      <c r="A514" s="120" t="s">
        <v>401</v>
      </c>
      <c r="B514" s="120">
        <v>8720</v>
      </c>
      <c r="C514" s="120" t="s">
        <v>360</v>
      </c>
      <c r="D514" s="120" t="s">
        <v>239</v>
      </c>
      <c r="E514" s="121">
        <v>626</v>
      </c>
      <c r="F514" s="121">
        <v>20822.260999999999</v>
      </c>
      <c r="G514" s="121"/>
      <c r="H514" s="121">
        <v>28661.619000000002</v>
      </c>
      <c r="I514" s="121">
        <f t="shared" si="54"/>
        <v>28661.619000000002</v>
      </c>
      <c r="J514" s="121">
        <f t="shared" si="55"/>
        <v>-7839.3580000000038</v>
      </c>
      <c r="K514" s="121">
        <f t="shared" si="57"/>
        <v>33262.397763578272</v>
      </c>
      <c r="L514" s="121">
        <f t="shared" si="57"/>
        <v>0</v>
      </c>
      <c r="M514" s="121">
        <f t="shared" si="57"/>
        <v>45785.333865814697</v>
      </c>
      <c r="N514" s="121">
        <f t="shared" si="57"/>
        <v>45785.333865814697</v>
      </c>
      <c r="O514" s="121">
        <f t="shared" si="57"/>
        <v>-12522.936102236426</v>
      </c>
    </row>
    <row r="515" spans="1:15">
      <c r="A515" s="29" t="s">
        <v>401</v>
      </c>
      <c r="B515" s="29">
        <v>6515</v>
      </c>
      <c r="C515" s="29" t="s">
        <v>361</v>
      </c>
      <c r="D515" s="29" t="s">
        <v>209</v>
      </c>
      <c r="E515" s="122">
        <v>616</v>
      </c>
      <c r="F515" s="122">
        <v>16188.226000000001</v>
      </c>
      <c r="G515" s="122"/>
      <c r="H515" s="122">
        <v>22396.987999999998</v>
      </c>
      <c r="I515" s="122">
        <f t="shared" si="54"/>
        <v>22396.987999999998</v>
      </c>
      <c r="J515" s="122">
        <f t="shared" si="55"/>
        <v>-6208.761999999997</v>
      </c>
      <c r="K515" s="122">
        <f t="shared" si="57"/>
        <v>26279.587662337664</v>
      </c>
      <c r="L515" s="122">
        <f t="shared" si="57"/>
        <v>0</v>
      </c>
      <c r="M515" s="122">
        <f t="shared" si="57"/>
        <v>36358.746753246749</v>
      </c>
      <c r="N515" s="122">
        <f t="shared" si="57"/>
        <v>36358.746753246749</v>
      </c>
      <c r="O515" s="122">
        <f t="shared" si="57"/>
        <v>-10079.159090909085</v>
      </c>
    </row>
    <row r="516" spans="1:15">
      <c r="A516" s="120" t="s">
        <v>401</v>
      </c>
      <c r="B516" s="120">
        <v>8509</v>
      </c>
      <c r="C516" s="120" t="s">
        <v>362</v>
      </c>
      <c r="D516" s="120" t="s">
        <v>231</v>
      </c>
      <c r="E516" s="121">
        <v>583</v>
      </c>
      <c r="F516" s="121">
        <v>20329.505000000001</v>
      </c>
      <c r="G516" s="121"/>
      <c r="H516" s="121">
        <v>23901.758000000002</v>
      </c>
      <c r="I516" s="121">
        <f t="shared" si="54"/>
        <v>23901.758000000002</v>
      </c>
      <c r="J516" s="121">
        <f t="shared" si="55"/>
        <v>-3572.2530000000006</v>
      </c>
      <c r="K516" s="121">
        <f t="shared" si="57"/>
        <v>34870.506003430535</v>
      </c>
      <c r="L516" s="121">
        <f t="shared" si="57"/>
        <v>0</v>
      </c>
      <c r="M516" s="121">
        <f t="shared" si="57"/>
        <v>40997.869639794168</v>
      </c>
      <c r="N516" s="121">
        <f t="shared" si="57"/>
        <v>40997.869639794168</v>
      </c>
      <c r="O516" s="121">
        <f t="shared" si="57"/>
        <v>-6127.3636363636369</v>
      </c>
    </row>
    <row r="517" spans="1:15">
      <c r="A517" s="29" t="s">
        <v>401</v>
      </c>
      <c r="B517" s="29">
        <v>6709</v>
      </c>
      <c r="C517" s="29" t="s">
        <v>363</v>
      </c>
      <c r="D517" s="29" t="s">
        <v>218</v>
      </c>
      <c r="E517" s="122">
        <v>504</v>
      </c>
      <c r="F517" s="122">
        <v>13487.602000000001</v>
      </c>
      <c r="G517" s="122">
        <v>3.7309999999999999</v>
      </c>
      <c r="H517" s="122">
        <v>31958.760999999999</v>
      </c>
      <c r="I517" s="122">
        <f t="shared" si="54"/>
        <v>31962.491999999998</v>
      </c>
      <c r="J517" s="122">
        <f t="shared" si="55"/>
        <v>-18474.89</v>
      </c>
      <c r="K517" s="122">
        <f t="shared" si="57"/>
        <v>26761.115079365081</v>
      </c>
      <c r="L517" s="122">
        <f t="shared" si="57"/>
        <v>7.4027777777777768</v>
      </c>
      <c r="M517" s="122">
        <f t="shared" si="57"/>
        <v>63410.240079365074</v>
      </c>
      <c r="N517" s="122">
        <f t="shared" si="57"/>
        <v>63417.642857142855</v>
      </c>
      <c r="O517" s="122">
        <f t="shared" si="57"/>
        <v>-36656.527777777774</v>
      </c>
    </row>
    <row r="518" spans="1:15">
      <c r="A518" s="120" t="s">
        <v>401</v>
      </c>
      <c r="B518" s="120">
        <v>6607</v>
      </c>
      <c r="C518" s="120" t="s">
        <v>364</v>
      </c>
      <c r="D518" s="120" t="s">
        <v>214</v>
      </c>
      <c r="E518" s="121">
        <v>502</v>
      </c>
      <c r="F518" s="121">
        <v>7380.098</v>
      </c>
      <c r="G518" s="121">
        <v>2897.92</v>
      </c>
      <c r="H518" s="121">
        <v>23682.076000000001</v>
      </c>
      <c r="I518" s="121">
        <f t="shared" si="54"/>
        <v>26579.995999999999</v>
      </c>
      <c r="J518" s="121">
        <f t="shared" si="55"/>
        <v>-19199.898000000001</v>
      </c>
      <c r="K518" s="121">
        <f t="shared" si="57"/>
        <v>14701.390438247012</v>
      </c>
      <c r="L518" s="121">
        <f t="shared" si="57"/>
        <v>5772.7490039840641</v>
      </c>
      <c r="M518" s="121">
        <f t="shared" si="57"/>
        <v>47175.450199203187</v>
      </c>
      <c r="N518" s="121">
        <f t="shared" si="57"/>
        <v>52948.199203187251</v>
      </c>
      <c r="O518" s="121">
        <f t="shared" si="57"/>
        <v>-38246.808764940244</v>
      </c>
    </row>
    <row r="519" spans="1:15">
      <c r="A519" s="29" t="s">
        <v>401</v>
      </c>
      <c r="B519" s="29">
        <v>8719</v>
      </c>
      <c r="C519" s="29" t="s">
        <v>365</v>
      </c>
      <c r="D519" s="29" t="s">
        <v>238</v>
      </c>
      <c r="E519" s="122">
        <v>493</v>
      </c>
      <c r="F519" s="122">
        <v>67401.781000000003</v>
      </c>
      <c r="G519" s="122"/>
      <c r="H519" s="122">
        <v>64844.305999999997</v>
      </c>
      <c r="I519" s="122">
        <f t="shared" si="54"/>
        <v>64844.305999999997</v>
      </c>
      <c r="J519" s="122">
        <f t="shared" si="55"/>
        <v>2557.4750000000058</v>
      </c>
      <c r="K519" s="122">
        <f t="shared" si="57"/>
        <v>136717.60851926979</v>
      </c>
      <c r="L519" s="122">
        <f t="shared" si="57"/>
        <v>0</v>
      </c>
      <c r="M519" s="122">
        <f t="shared" si="57"/>
        <v>131530.03245436106</v>
      </c>
      <c r="N519" s="122">
        <f t="shared" si="57"/>
        <v>131530.03245436106</v>
      </c>
      <c r="O519" s="122">
        <f t="shared" si="57"/>
        <v>5187.5760649087342</v>
      </c>
    </row>
    <row r="520" spans="1:15">
      <c r="A520" s="120" t="s">
        <v>401</v>
      </c>
      <c r="B520" s="120">
        <v>6601</v>
      </c>
      <c r="C520" s="120" t="s">
        <v>366</v>
      </c>
      <c r="D520" s="120" t="s">
        <v>210</v>
      </c>
      <c r="E520" s="121">
        <v>491</v>
      </c>
      <c r="F520" s="121">
        <v>10200.123</v>
      </c>
      <c r="G520" s="121"/>
      <c r="H520" s="121">
        <v>22604.93</v>
      </c>
      <c r="I520" s="121">
        <f t="shared" si="54"/>
        <v>22604.93</v>
      </c>
      <c r="J520" s="121">
        <f t="shared" si="55"/>
        <v>-12404.807000000001</v>
      </c>
      <c r="K520" s="121">
        <f t="shared" si="57"/>
        <v>20774.181262729122</v>
      </c>
      <c r="L520" s="121">
        <f t="shared" si="57"/>
        <v>0</v>
      </c>
      <c r="M520" s="121">
        <f t="shared" si="57"/>
        <v>46038.553971486763</v>
      </c>
      <c r="N520" s="121">
        <f t="shared" si="57"/>
        <v>46038.553971486763</v>
      </c>
      <c r="O520" s="121">
        <f t="shared" si="57"/>
        <v>-25264.372708757637</v>
      </c>
    </row>
    <row r="521" spans="1:15">
      <c r="A521" s="29" t="s">
        <v>401</v>
      </c>
      <c r="B521" s="29">
        <v>7617</v>
      </c>
      <c r="C521" s="29" t="s">
        <v>367</v>
      </c>
      <c r="D521" s="29" t="s">
        <v>225</v>
      </c>
      <c r="E521" s="122">
        <v>472</v>
      </c>
      <c r="F521" s="122">
        <v>9803.2959999999985</v>
      </c>
      <c r="G521" s="122">
        <v>4834.902</v>
      </c>
      <c r="H521" s="122">
        <v>12285.402</v>
      </c>
      <c r="I521" s="122">
        <f t="shared" si="54"/>
        <v>17120.304</v>
      </c>
      <c r="J521" s="122">
        <f t="shared" si="55"/>
        <v>-7317.0080000000016</v>
      </c>
      <c r="K521" s="122">
        <f t="shared" si="57"/>
        <v>20769.694915254233</v>
      </c>
      <c r="L521" s="122">
        <f t="shared" si="57"/>
        <v>10243.436440677966</v>
      </c>
      <c r="M521" s="122">
        <f t="shared" si="57"/>
        <v>26028.394067796613</v>
      </c>
      <c r="N521" s="122">
        <f t="shared" si="57"/>
        <v>36271.830508474581</v>
      </c>
      <c r="O521" s="122">
        <f t="shared" si="57"/>
        <v>-15502.135593220342</v>
      </c>
    </row>
    <row r="522" spans="1:15">
      <c r="A522" s="120" t="s">
        <v>401</v>
      </c>
      <c r="B522" s="120">
        <v>5609</v>
      </c>
      <c r="C522" s="120" t="s">
        <v>368</v>
      </c>
      <c r="D522" s="120" t="s">
        <v>200</v>
      </c>
      <c r="E522" s="121">
        <v>452</v>
      </c>
      <c r="F522" s="121">
        <v>8031.1529999999993</v>
      </c>
      <c r="G522" s="121"/>
      <c r="H522" s="121">
        <v>17759.067999999999</v>
      </c>
      <c r="I522" s="121">
        <f t="shared" si="54"/>
        <v>17759.067999999999</v>
      </c>
      <c r="J522" s="121">
        <f t="shared" si="55"/>
        <v>-9727.9150000000009</v>
      </c>
      <c r="K522" s="121">
        <f t="shared" si="57"/>
        <v>17768.037610619471</v>
      </c>
      <c r="L522" s="121">
        <f t="shared" si="57"/>
        <v>0</v>
      </c>
      <c r="M522" s="121">
        <f t="shared" si="57"/>
        <v>39289.973451327431</v>
      </c>
      <c r="N522" s="121">
        <f t="shared" si="57"/>
        <v>39289.973451327431</v>
      </c>
      <c r="O522" s="121">
        <f t="shared" si="57"/>
        <v>-21521.935840707967</v>
      </c>
    </row>
    <row r="523" spans="1:15">
      <c r="A523" s="29" t="s">
        <v>401</v>
      </c>
      <c r="B523" s="29">
        <v>4911</v>
      </c>
      <c r="C523" s="29" t="s">
        <v>369</v>
      </c>
      <c r="D523" s="29" t="s">
        <v>196</v>
      </c>
      <c r="E523" s="122">
        <v>449</v>
      </c>
      <c r="F523" s="122">
        <v>15664.736999999999</v>
      </c>
      <c r="G523" s="122"/>
      <c r="H523" s="122">
        <v>27756.621000000003</v>
      </c>
      <c r="I523" s="122">
        <f t="shared" si="54"/>
        <v>27756.621000000003</v>
      </c>
      <c r="J523" s="122">
        <f t="shared" si="55"/>
        <v>-12091.884000000004</v>
      </c>
      <c r="K523" s="122">
        <f t="shared" si="57"/>
        <v>34888.055679287303</v>
      </c>
      <c r="L523" s="122">
        <f t="shared" si="57"/>
        <v>0</v>
      </c>
      <c r="M523" s="122">
        <f t="shared" si="57"/>
        <v>61818.755011135865</v>
      </c>
      <c r="N523" s="122">
        <f t="shared" si="57"/>
        <v>61818.755011135865</v>
      </c>
      <c r="O523" s="122">
        <f t="shared" si="57"/>
        <v>-26930.699331848562</v>
      </c>
    </row>
    <row r="524" spans="1:15">
      <c r="A524" s="120" t="s">
        <v>401</v>
      </c>
      <c r="B524" s="120">
        <v>5612</v>
      </c>
      <c r="C524" s="120" t="s">
        <v>370</v>
      </c>
      <c r="D524" s="120" t="s">
        <v>202</v>
      </c>
      <c r="E524" s="121">
        <v>371</v>
      </c>
      <c r="F524" s="121">
        <v>9146.5400000000009</v>
      </c>
      <c r="G524" s="121"/>
      <c r="H524" s="121">
        <v>28240.949000000001</v>
      </c>
      <c r="I524" s="121">
        <f t="shared" si="54"/>
        <v>28240.949000000001</v>
      </c>
      <c r="J524" s="121">
        <f t="shared" si="55"/>
        <v>-19094.409</v>
      </c>
      <c r="K524" s="121">
        <f t="shared" si="57"/>
        <v>24653.746630727768</v>
      </c>
      <c r="L524" s="121">
        <f t="shared" si="57"/>
        <v>0</v>
      </c>
      <c r="M524" s="121">
        <f t="shared" si="57"/>
        <v>76121.156334231811</v>
      </c>
      <c r="N524" s="121">
        <f t="shared" si="57"/>
        <v>76121.156334231811</v>
      </c>
      <c r="O524" s="121">
        <f t="shared" si="57"/>
        <v>-51467.409703504039</v>
      </c>
    </row>
    <row r="525" spans="1:15">
      <c r="A525" s="29" t="s">
        <v>401</v>
      </c>
      <c r="B525" s="29">
        <v>6602</v>
      </c>
      <c r="C525" s="29" t="s">
        <v>371</v>
      </c>
      <c r="D525" s="29" t="s">
        <v>213</v>
      </c>
      <c r="E525" s="122">
        <v>371</v>
      </c>
      <c r="F525" s="122">
        <v>7417.0359999999991</v>
      </c>
      <c r="G525" s="122"/>
      <c r="H525" s="122">
        <v>16799.615999999998</v>
      </c>
      <c r="I525" s="122">
        <f t="shared" si="54"/>
        <v>16799.615999999998</v>
      </c>
      <c r="J525" s="122">
        <f t="shared" si="55"/>
        <v>-9382.5799999999981</v>
      </c>
      <c r="K525" s="122">
        <f t="shared" si="57"/>
        <v>19992.010781671153</v>
      </c>
      <c r="L525" s="122">
        <f t="shared" si="57"/>
        <v>0</v>
      </c>
      <c r="M525" s="122">
        <f t="shared" si="57"/>
        <v>45281.983827493255</v>
      </c>
      <c r="N525" s="122">
        <f t="shared" si="57"/>
        <v>45281.983827493255</v>
      </c>
      <c r="O525" s="122">
        <f t="shared" si="57"/>
        <v>-25289.973045822098</v>
      </c>
    </row>
    <row r="526" spans="1:15">
      <c r="A526" s="120" t="s">
        <v>401</v>
      </c>
      <c r="B526" s="120">
        <v>4502</v>
      </c>
      <c r="C526" s="120" t="s">
        <v>372</v>
      </c>
      <c r="D526" s="120" t="s">
        <v>190</v>
      </c>
      <c r="E526" s="121">
        <v>258</v>
      </c>
      <c r="F526" s="121">
        <v>8829.7469999999994</v>
      </c>
      <c r="G526" s="121">
        <v>0</v>
      </c>
      <c r="H526" s="121">
        <v>16012.218000000001</v>
      </c>
      <c r="I526" s="121">
        <f t="shared" si="54"/>
        <v>16012.218000000001</v>
      </c>
      <c r="J526" s="121">
        <f t="shared" si="55"/>
        <v>-7182.4710000000014</v>
      </c>
      <c r="K526" s="121">
        <f t="shared" si="57"/>
        <v>34223.825581395344</v>
      </c>
      <c r="L526" s="121">
        <f t="shared" si="57"/>
        <v>0</v>
      </c>
      <c r="M526" s="121">
        <f t="shared" si="57"/>
        <v>62062.860465116282</v>
      </c>
      <c r="N526" s="121">
        <f t="shared" si="57"/>
        <v>62062.860465116282</v>
      </c>
      <c r="O526" s="121">
        <f t="shared" si="57"/>
        <v>-27839.034883720935</v>
      </c>
    </row>
    <row r="527" spans="1:15">
      <c r="A527" s="29" t="s">
        <v>401</v>
      </c>
      <c r="B527" s="29">
        <v>4604</v>
      </c>
      <c r="C527" s="29" t="s">
        <v>373</v>
      </c>
      <c r="D527" s="29" t="s">
        <v>191</v>
      </c>
      <c r="E527" s="122">
        <v>258</v>
      </c>
      <c r="F527" s="122">
        <v>11686.555</v>
      </c>
      <c r="G527" s="122"/>
      <c r="H527" s="122">
        <v>7807.4049999999997</v>
      </c>
      <c r="I527" s="122">
        <f t="shared" si="54"/>
        <v>7807.4049999999997</v>
      </c>
      <c r="J527" s="122">
        <f t="shared" si="55"/>
        <v>3879.1500000000005</v>
      </c>
      <c r="K527" s="122">
        <f t="shared" si="57"/>
        <v>45296.72480620155</v>
      </c>
      <c r="L527" s="122">
        <f t="shared" si="57"/>
        <v>0</v>
      </c>
      <c r="M527" s="122">
        <f t="shared" si="57"/>
        <v>30261.259689922477</v>
      </c>
      <c r="N527" s="122">
        <f t="shared" si="57"/>
        <v>30261.259689922477</v>
      </c>
      <c r="O527" s="122">
        <f t="shared" si="57"/>
        <v>15035.465116279072</v>
      </c>
    </row>
    <row r="528" spans="1:15">
      <c r="A528" s="120" t="s">
        <v>401</v>
      </c>
      <c r="B528" s="120">
        <v>8610</v>
      </c>
      <c r="C528" s="120" t="s">
        <v>374</v>
      </c>
      <c r="D528" s="120" t="s">
        <v>232</v>
      </c>
      <c r="E528" s="121">
        <v>248</v>
      </c>
      <c r="F528" s="121">
        <v>4743.8530000000001</v>
      </c>
      <c r="G528" s="121"/>
      <c r="H528" s="121">
        <v>12247.406000000001</v>
      </c>
      <c r="I528" s="121">
        <f t="shared" si="54"/>
        <v>12247.406000000001</v>
      </c>
      <c r="J528" s="121">
        <f t="shared" si="55"/>
        <v>-7503.5530000000008</v>
      </c>
      <c r="K528" s="121">
        <f t="shared" si="57"/>
        <v>19128.43951612903</v>
      </c>
      <c r="L528" s="121">
        <f t="shared" si="57"/>
        <v>0</v>
      </c>
      <c r="M528" s="121">
        <f t="shared" si="57"/>
        <v>49384.701612903227</v>
      </c>
      <c r="N528" s="121">
        <f t="shared" si="57"/>
        <v>49384.701612903227</v>
      </c>
      <c r="O528" s="121">
        <f t="shared" si="57"/>
        <v>-30256.262096774197</v>
      </c>
    </row>
    <row r="529" spans="1:15">
      <c r="A529" s="29" t="s">
        <v>401</v>
      </c>
      <c r="B529" s="29">
        <v>1606</v>
      </c>
      <c r="C529" s="29" t="s">
        <v>375</v>
      </c>
      <c r="D529" s="29" t="s">
        <v>172</v>
      </c>
      <c r="E529" s="122">
        <v>238</v>
      </c>
      <c r="F529" s="122">
        <v>19430.076999999997</v>
      </c>
      <c r="G529" s="122">
        <v>2305.87</v>
      </c>
      <c r="H529" s="122">
        <v>20818.941000000003</v>
      </c>
      <c r="I529" s="122">
        <f t="shared" si="54"/>
        <v>23124.811000000002</v>
      </c>
      <c r="J529" s="122">
        <f t="shared" si="55"/>
        <v>-3694.734000000004</v>
      </c>
      <c r="K529" s="122">
        <f t="shared" si="57"/>
        <v>81638.978991596625</v>
      </c>
      <c r="L529" s="122">
        <f t="shared" si="57"/>
        <v>9688.5294117647045</v>
      </c>
      <c r="M529" s="122">
        <f t="shared" si="57"/>
        <v>87474.542016806736</v>
      </c>
      <c r="N529" s="122">
        <f t="shared" si="57"/>
        <v>97163.071428571435</v>
      </c>
      <c r="O529" s="122">
        <f t="shared" si="57"/>
        <v>-15524.092436974806</v>
      </c>
    </row>
    <row r="530" spans="1:15">
      <c r="A530" s="120" t="s">
        <v>401</v>
      </c>
      <c r="B530" s="120">
        <v>4803</v>
      </c>
      <c r="C530" s="120" t="s">
        <v>376</v>
      </c>
      <c r="D530" s="120" t="s">
        <v>193</v>
      </c>
      <c r="E530" s="121">
        <v>204</v>
      </c>
      <c r="F530" s="121">
        <v>6301.5439999999999</v>
      </c>
      <c r="G530" s="121">
        <v>886.02599999999995</v>
      </c>
      <c r="H530" s="121">
        <v>10053.394</v>
      </c>
      <c r="I530" s="121">
        <f t="shared" si="54"/>
        <v>10939.42</v>
      </c>
      <c r="J530" s="121">
        <f t="shared" si="55"/>
        <v>-4637.8760000000002</v>
      </c>
      <c r="K530" s="121">
        <f t="shared" si="57"/>
        <v>30889.921568627451</v>
      </c>
      <c r="L530" s="121">
        <f t="shared" si="57"/>
        <v>4343.2647058823532</v>
      </c>
      <c r="M530" s="121">
        <f t="shared" si="57"/>
        <v>49281.343137254902</v>
      </c>
      <c r="N530" s="121">
        <f t="shared" si="57"/>
        <v>53624.607843137259</v>
      </c>
      <c r="O530" s="121">
        <f t="shared" si="57"/>
        <v>-22734.686274509804</v>
      </c>
    </row>
    <row r="531" spans="1:15">
      <c r="A531" s="29" t="s">
        <v>401</v>
      </c>
      <c r="B531" s="29">
        <v>5706</v>
      </c>
      <c r="C531" s="29" t="s">
        <v>377</v>
      </c>
      <c r="D531" s="29" t="s">
        <v>203</v>
      </c>
      <c r="E531" s="122">
        <v>202</v>
      </c>
      <c r="F531" s="122">
        <v>0</v>
      </c>
      <c r="G531" s="122"/>
      <c r="H531" s="122">
        <v>4298</v>
      </c>
      <c r="I531" s="122">
        <f t="shared" si="54"/>
        <v>4298</v>
      </c>
      <c r="J531" s="122">
        <f t="shared" si="55"/>
        <v>-4298</v>
      </c>
      <c r="K531" s="122">
        <f t="shared" si="57"/>
        <v>0</v>
      </c>
      <c r="L531" s="122">
        <f t="shared" si="57"/>
        <v>0</v>
      </c>
      <c r="M531" s="122">
        <f t="shared" si="57"/>
        <v>21277.227722772277</v>
      </c>
      <c r="N531" s="122">
        <f t="shared" si="57"/>
        <v>21277.227722772277</v>
      </c>
      <c r="O531" s="122">
        <f t="shared" si="57"/>
        <v>-21277.227722772277</v>
      </c>
    </row>
    <row r="532" spans="1:15">
      <c r="A532" s="120" t="s">
        <v>401</v>
      </c>
      <c r="B532" s="120">
        <v>3713</v>
      </c>
      <c r="C532" s="120" t="s">
        <v>378</v>
      </c>
      <c r="D532" s="120" t="s">
        <v>185</v>
      </c>
      <c r="E532" s="121">
        <v>117</v>
      </c>
      <c r="F532" s="121">
        <v>2561</v>
      </c>
      <c r="G532" s="121"/>
      <c r="H532" s="121">
        <v>11726</v>
      </c>
      <c r="I532" s="121">
        <f t="shared" si="54"/>
        <v>11726</v>
      </c>
      <c r="J532" s="121">
        <f t="shared" si="55"/>
        <v>-9165</v>
      </c>
      <c r="K532" s="121">
        <f t="shared" si="57"/>
        <v>21888.888888888891</v>
      </c>
      <c r="L532" s="121">
        <f t="shared" si="57"/>
        <v>0</v>
      </c>
      <c r="M532" s="121">
        <f t="shared" si="57"/>
        <v>100222.22222222223</v>
      </c>
      <c r="N532" s="121">
        <f t="shared" si="57"/>
        <v>100222.22222222223</v>
      </c>
      <c r="O532" s="121">
        <f t="shared" si="57"/>
        <v>-78333.333333333328</v>
      </c>
    </row>
    <row r="533" spans="1:15">
      <c r="A533" s="29" t="s">
        <v>401</v>
      </c>
      <c r="B533" s="29">
        <v>7509</v>
      </c>
      <c r="C533" s="29" t="s">
        <v>379</v>
      </c>
      <c r="D533" s="29" t="s">
        <v>223</v>
      </c>
      <c r="E533" s="122">
        <v>109</v>
      </c>
      <c r="F533" s="122">
        <v>1388</v>
      </c>
      <c r="G533" s="122"/>
      <c r="H533" s="122">
        <v>3531</v>
      </c>
      <c r="I533" s="122">
        <f t="shared" si="54"/>
        <v>3531</v>
      </c>
      <c r="J533" s="122">
        <f t="shared" si="55"/>
        <v>-2143</v>
      </c>
      <c r="K533" s="122">
        <f t="shared" si="57"/>
        <v>12733.944954128439</v>
      </c>
      <c r="L533" s="122">
        <f t="shared" si="57"/>
        <v>0</v>
      </c>
      <c r="M533" s="122">
        <f t="shared" si="57"/>
        <v>32394.495412844037</v>
      </c>
      <c r="N533" s="122">
        <f t="shared" si="57"/>
        <v>32394.495412844037</v>
      </c>
      <c r="O533" s="122">
        <f t="shared" si="57"/>
        <v>-19660.550458715599</v>
      </c>
    </row>
    <row r="534" spans="1:15">
      <c r="A534" s="120" t="s">
        <v>401</v>
      </c>
      <c r="B534" s="120">
        <v>4902</v>
      </c>
      <c r="C534" s="120" t="s">
        <v>380</v>
      </c>
      <c r="D534" s="120" t="s">
        <v>195</v>
      </c>
      <c r="E534" s="121">
        <v>103</v>
      </c>
      <c r="F534" s="121">
        <v>7178</v>
      </c>
      <c r="G534" s="121">
        <v>137</v>
      </c>
      <c r="H534" s="121">
        <v>7145</v>
      </c>
      <c r="I534" s="121">
        <f t="shared" ref="I534:I538" si="58">H534+G534</f>
        <v>7282</v>
      </c>
      <c r="J534" s="121">
        <f t="shared" ref="J534:J538" si="59">F534-I534</f>
        <v>-104</v>
      </c>
      <c r="K534" s="121">
        <f t="shared" si="57"/>
        <v>69689.320388349515</v>
      </c>
      <c r="L534" s="121">
        <f t="shared" si="57"/>
        <v>1330.0970873786409</v>
      </c>
      <c r="M534" s="121">
        <f t="shared" si="57"/>
        <v>69368.932038834959</v>
      </c>
      <c r="N534" s="121">
        <f t="shared" si="57"/>
        <v>70699.029126213587</v>
      </c>
      <c r="O534" s="121">
        <f t="shared" si="57"/>
        <v>-1009.7087378640776</v>
      </c>
    </row>
    <row r="535" spans="1:15">
      <c r="A535" s="29" t="s">
        <v>401</v>
      </c>
      <c r="B535" s="29">
        <v>6706</v>
      </c>
      <c r="C535" s="29" t="s">
        <v>381</v>
      </c>
      <c r="D535" s="29" t="s">
        <v>217</v>
      </c>
      <c r="E535" s="122">
        <v>91</v>
      </c>
      <c r="F535" s="122">
        <v>0</v>
      </c>
      <c r="G535" s="122"/>
      <c r="H535" s="122">
        <v>1837</v>
      </c>
      <c r="I535" s="122">
        <f t="shared" si="58"/>
        <v>1837</v>
      </c>
      <c r="J535" s="122">
        <f t="shared" si="59"/>
        <v>-1837</v>
      </c>
      <c r="K535" s="122">
        <f t="shared" si="57"/>
        <v>0</v>
      </c>
      <c r="L535" s="122">
        <f t="shared" si="57"/>
        <v>0</v>
      </c>
      <c r="M535" s="122">
        <f t="shared" si="57"/>
        <v>20186.813186813186</v>
      </c>
      <c r="N535" s="122">
        <f t="shared" si="57"/>
        <v>20186.813186813186</v>
      </c>
      <c r="O535" s="122">
        <f t="shared" si="57"/>
        <v>-20186.813186813186</v>
      </c>
    </row>
    <row r="536" spans="1:15">
      <c r="A536" s="120" t="s">
        <v>401</v>
      </c>
      <c r="B536" s="120">
        <v>5611</v>
      </c>
      <c r="C536" s="120" t="s">
        <v>382</v>
      </c>
      <c r="D536" s="120" t="s">
        <v>201</v>
      </c>
      <c r="E536" s="121">
        <v>90</v>
      </c>
      <c r="F536" s="121">
        <v>1004</v>
      </c>
      <c r="G536" s="121"/>
      <c r="H536" s="121">
        <v>4661</v>
      </c>
      <c r="I536" s="121">
        <f t="shared" si="58"/>
        <v>4661</v>
      </c>
      <c r="J536" s="121">
        <f t="shared" si="59"/>
        <v>-3657</v>
      </c>
      <c r="K536" s="121">
        <f t="shared" si="57"/>
        <v>11155.555555555555</v>
      </c>
      <c r="L536" s="121">
        <f t="shared" si="57"/>
        <v>0</v>
      </c>
      <c r="M536" s="121">
        <f t="shared" si="57"/>
        <v>51788.888888888891</v>
      </c>
      <c r="N536" s="121">
        <f t="shared" si="57"/>
        <v>51788.888888888891</v>
      </c>
      <c r="O536" s="121">
        <f t="shared" si="57"/>
        <v>-40633.333333333336</v>
      </c>
    </row>
    <row r="537" spans="1:15">
      <c r="A537" s="29" t="s">
        <v>401</v>
      </c>
      <c r="B537" s="29">
        <v>7505</v>
      </c>
      <c r="C537" s="29" t="s">
        <v>383</v>
      </c>
      <c r="D537" s="29" t="s">
        <v>222</v>
      </c>
      <c r="E537" s="122">
        <v>74</v>
      </c>
      <c r="F537" s="122">
        <v>1217</v>
      </c>
      <c r="G537" s="122"/>
      <c r="H537" s="122">
        <v>5264</v>
      </c>
      <c r="I537" s="122">
        <f t="shared" si="58"/>
        <v>5264</v>
      </c>
      <c r="J537" s="122">
        <f t="shared" si="59"/>
        <v>-4047</v>
      </c>
      <c r="K537" s="122">
        <f t="shared" si="57"/>
        <v>16445.945945945947</v>
      </c>
      <c r="L537" s="122">
        <f t="shared" si="57"/>
        <v>0</v>
      </c>
      <c r="M537" s="122">
        <f t="shared" si="57"/>
        <v>71135.135135135133</v>
      </c>
      <c r="N537" s="122">
        <f t="shared" si="57"/>
        <v>71135.135135135133</v>
      </c>
      <c r="O537" s="122">
        <f t="shared" si="57"/>
        <v>-54689.189189189186</v>
      </c>
    </row>
    <row r="538" spans="1:15">
      <c r="A538" s="120" t="s">
        <v>401</v>
      </c>
      <c r="B538" s="120">
        <v>3710</v>
      </c>
      <c r="C538" s="120" t="s">
        <v>384</v>
      </c>
      <c r="D538" s="120" t="s">
        <v>183</v>
      </c>
      <c r="E538" s="121">
        <v>62</v>
      </c>
      <c r="F538" s="121">
        <v>0</v>
      </c>
      <c r="G538" s="121"/>
      <c r="H538" s="121">
        <v>1903</v>
      </c>
      <c r="I538" s="121">
        <f t="shared" si="58"/>
        <v>1903</v>
      </c>
      <c r="J538" s="121">
        <f t="shared" si="59"/>
        <v>-1903</v>
      </c>
      <c r="K538" s="121">
        <f t="shared" si="57"/>
        <v>0</v>
      </c>
      <c r="L538" s="121">
        <f t="shared" si="57"/>
        <v>0</v>
      </c>
      <c r="M538" s="121">
        <f t="shared" si="57"/>
        <v>30693.548387096776</v>
      </c>
      <c r="N538" s="121">
        <f t="shared" si="57"/>
        <v>30693.548387096776</v>
      </c>
      <c r="O538" s="121">
        <f t="shared" si="57"/>
        <v>-30693.548387096776</v>
      </c>
    </row>
    <row r="539" spans="1:15">
      <c r="A539" s="29" t="s">
        <v>401</v>
      </c>
      <c r="B539" s="29">
        <v>3506</v>
      </c>
      <c r="C539" s="29" t="s">
        <v>385</v>
      </c>
      <c r="D539" s="29" t="s">
        <v>179</v>
      </c>
      <c r="E539" s="122">
        <v>58</v>
      </c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</row>
    <row r="540" spans="1:15">
      <c r="A540" s="120" t="s">
        <v>401</v>
      </c>
      <c r="B540" s="120">
        <v>6611</v>
      </c>
      <c r="C540" s="120" t="s">
        <v>386</v>
      </c>
      <c r="D540" s="120" t="s">
        <v>215</v>
      </c>
      <c r="E540" s="121">
        <v>55</v>
      </c>
      <c r="F540" s="121">
        <v>0</v>
      </c>
      <c r="G540" s="121"/>
      <c r="H540" s="121">
        <v>2012</v>
      </c>
      <c r="I540" s="121">
        <f>H540+G540</f>
        <v>2012</v>
      </c>
      <c r="J540" s="121">
        <f>F540-I540</f>
        <v>-2012</v>
      </c>
      <c r="K540" s="121">
        <f t="shared" ref="K540:O541" si="60">(F540/$E540)*1000</f>
        <v>0</v>
      </c>
      <c r="L540" s="121">
        <f t="shared" si="60"/>
        <v>0</v>
      </c>
      <c r="M540" s="121">
        <f t="shared" si="60"/>
        <v>36581.818181818177</v>
      </c>
      <c r="N540" s="121">
        <f t="shared" si="60"/>
        <v>36581.818181818177</v>
      </c>
      <c r="O540" s="121">
        <f t="shared" si="60"/>
        <v>-36581.818181818177</v>
      </c>
    </row>
    <row r="541" spans="1:15">
      <c r="A541" s="29" t="s">
        <v>401</v>
      </c>
      <c r="B541" s="29">
        <v>4901</v>
      </c>
      <c r="C541" s="29" t="s">
        <v>387</v>
      </c>
      <c r="D541" s="29" t="s">
        <v>194</v>
      </c>
      <c r="E541" s="122">
        <v>40</v>
      </c>
      <c r="F541" s="122">
        <v>1251</v>
      </c>
      <c r="G541" s="122"/>
      <c r="H541" s="122">
        <v>4639</v>
      </c>
      <c r="I541" s="122">
        <f>H541+G541</f>
        <v>4639</v>
      </c>
      <c r="J541" s="122">
        <f>F541-I541</f>
        <v>-3388</v>
      </c>
      <c r="K541" s="122">
        <f t="shared" si="60"/>
        <v>31275</v>
      </c>
      <c r="L541" s="122">
        <f t="shared" si="60"/>
        <v>0</v>
      </c>
      <c r="M541" s="122">
        <f t="shared" si="60"/>
        <v>115975</v>
      </c>
      <c r="N541" s="122">
        <f t="shared" si="60"/>
        <v>115975</v>
      </c>
      <c r="O541" s="122">
        <f t="shared" si="60"/>
        <v>-84700</v>
      </c>
    </row>
    <row r="542" spans="1:15">
      <c r="A542" s="29"/>
      <c r="B542" s="29"/>
      <c r="C542" s="29"/>
      <c r="D542" s="29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</row>
    <row r="543" spans="1:15">
      <c r="A543" s="29"/>
      <c r="B543" s="29"/>
      <c r="C543" s="29"/>
      <c r="D543" s="29"/>
      <c r="E543" s="123">
        <f>SUM(E470:E541)</f>
        <v>356991</v>
      </c>
      <c r="F543" s="123">
        <f t="shared" ref="F543:I543" si="61">SUM(F470:F541)</f>
        <v>5457400.9329999983</v>
      </c>
      <c r="G543" s="123">
        <f t="shared" si="61"/>
        <v>766471.97800000012</v>
      </c>
      <c r="H543" s="123">
        <f t="shared" si="61"/>
        <v>5652911.4729999993</v>
      </c>
      <c r="I543" s="123">
        <f t="shared" si="61"/>
        <v>6419383.4509999994</v>
      </c>
      <c r="J543" s="123">
        <f>SUM(J470:J541)</f>
        <v>-961982.51800000062</v>
      </c>
      <c r="K543" s="123">
        <f t="shared" ref="K543:O543" si="62">(F543/$E543)*1000</f>
        <v>15287.222739508834</v>
      </c>
      <c r="L543" s="123">
        <f t="shared" si="62"/>
        <v>2147.0344574513083</v>
      </c>
      <c r="M543" s="123">
        <f t="shared" si="62"/>
        <v>15834.885117551981</v>
      </c>
      <c r="N543" s="123">
        <f t="shared" si="62"/>
        <v>17981.919575003289</v>
      </c>
      <c r="O543" s="123">
        <f t="shared" si="62"/>
        <v>-2694.6968354944543</v>
      </c>
    </row>
    <row r="544" spans="1:15">
      <c r="A544" s="29"/>
      <c r="B544" s="29"/>
      <c r="C544" s="29"/>
      <c r="D544" s="29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</row>
    <row r="545" spans="1:15">
      <c r="A545" s="29"/>
      <c r="B545" s="29"/>
      <c r="C545" s="29"/>
      <c r="D545" s="129" t="s">
        <v>402</v>
      </c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</row>
    <row r="546" spans="1:15">
      <c r="A546" s="29"/>
      <c r="B546" s="29"/>
      <c r="C546" s="29"/>
      <c r="D546" s="128" t="s">
        <v>301</v>
      </c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</row>
    <row r="547" spans="1:15">
      <c r="A547" s="120" t="s">
        <v>403</v>
      </c>
      <c r="B547" s="120">
        <v>0</v>
      </c>
      <c r="C547" s="120" t="s">
        <v>315</v>
      </c>
      <c r="D547" s="120" t="s">
        <v>19</v>
      </c>
      <c r="E547" s="121">
        <v>128793</v>
      </c>
      <c r="F547" s="121">
        <v>549924.05999999994</v>
      </c>
      <c r="G547" s="121">
        <v>684717.80700000003</v>
      </c>
      <c r="H547" s="121">
        <v>356600.41700000002</v>
      </c>
      <c r="I547" s="121">
        <f t="shared" ref="I547:I610" si="63">H547+G547</f>
        <v>1041318.224</v>
      </c>
      <c r="J547" s="121">
        <f t="shared" ref="J547:J610" si="64">F547-I547</f>
        <v>-491394.16400000011</v>
      </c>
      <c r="K547" s="121">
        <f t="shared" ref="K547:O578" si="65">(F547/$E547)*1000</f>
        <v>4269.8287950432086</v>
      </c>
      <c r="L547" s="121">
        <f t="shared" si="65"/>
        <v>5316.4209778481745</v>
      </c>
      <c r="M547" s="121">
        <f t="shared" si="65"/>
        <v>2768.7872555185454</v>
      </c>
      <c r="N547" s="121">
        <f t="shared" si="65"/>
        <v>8085.2082333667213</v>
      </c>
      <c r="O547" s="121">
        <f t="shared" si="65"/>
        <v>-3815.3794383235122</v>
      </c>
    </row>
    <row r="548" spans="1:15">
      <c r="A548" s="29" t="s">
        <v>403</v>
      </c>
      <c r="B548" s="29">
        <v>1000</v>
      </c>
      <c r="C548" s="29" t="s">
        <v>316</v>
      </c>
      <c r="D548" s="29" t="s">
        <v>167</v>
      </c>
      <c r="E548" s="122">
        <v>36975</v>
      </c>
      <c r="F548" s="122">
        <v>329072.277</v>
      </c>
      <c r="G548" s="122">
        <v>323650.495</v>
      </c>
      <c r="H548" s="122">
        <v>129461.94300000001</v>
      </c>
      <c r="I548" s="122">
        <f t="shared" si="63"/>
        <v>453112.43800000002</v>
      </c>
      <c r="J548" s="122">
        <f t="shared" si="64"/>
        <v>-124040.16100000002</v>
      </c>
      <c r="K548" s="122">
        <f t="shared" si="65"/>
        <v>8899.8587423935078</v>
      </c>
      <c r="L548" s="122">
        <f t="shared" si="65"/>
        <v>8753.2250169033123</v>
      </c>
      <c r="M548" s="122">
        <f t="shared" si="65"/>
        <v>3501.3372008113593</v>
      </c>
      <c r="N548" s="122">
        <f t="shared" si="65"/>
        <v>12254.562217714672</v>
      </c>
      <c r="O548" s="122">
        <f t="shared" si="65"/>
        <v>-3354.7034753211638</v>
      </c>
    </row>
    <row r="549" spans="1:15">
      <c r="A549" s="120" t="s">
        <v>403</v>
      </c>
      <c r="B549" s="120">
        <v>1400</v>
      </c>
      <c r="C549" s="120" t="s">
        <v>317</v>
      </c>
      <c r="D549" s="120" t="s">
        <v>170</v>
      </c>
      <c r="E549" s="121">
        <v>29799</v>
      </c>
      <c r="F549" s="121">
        <v>135901.21</v>
      </c>
      <c r="G549" s="121">
        <v>102822.87300000001</v>
      </c>
      <c r="H549" s="121">
        <v>69553.973000000013</v>
      </c>
      <c r="I549" s="121">
        <f t="shared" si="63"/>
        <v>172376.84600000002</v>
      </c>
      <c r="J549" s="121">
        <f t="shared" si="64"/>
        <v>-36475.636000000028</v>
      </c>
      <c r="K549" s="121">
        <f t="shared" si="65"/>
        <v>4560.5963287358636</v>
      </c>
      <c r="L549" s="121">
        <f t="shared" si="65"/>
        <v>3450.5477700593983</v>
      </c>
      <c r="M549" s="121">
        <f t="shared" si="65"/>
        <v>2334.1042652438005</v>
      </c>
      <c r="N549" s="121">
        <f t="shared" si="65"/>
        <v>5784.6520353031992</v>
      </c>
      <c r="O549" s="121">
        <f t="shared" si="65"/>
        <v>-1224.0557065673354</v>
      </c>
    </row>
    <row r="550" spans="1:15">
      <c r="A550" s="29" t="s">
        <v>403</v>
      </c>
      <c r="B550" s="29">
        <v>6000</v>
      </c>
      <c r="C550" s="29" t="s">
        <v>318</v>
      </c>
      <c r="D550" s="29" t="s">
        <v>204</v>
      </c>
      <c r="E550" s="122">
        <v>18925</v>
      </c>
      <c r="F550" s="122">
        <v>39020.29</v>
      </c>
      <c r="G550" s="122">
        <v>87698.85</v>
      </c>
      <c r="H550" s="122">
        <v>120720.341</v>
      </c>
      <c r="I550" s="122">
        <f t="shared" si="63"/>
        <v>208419.19099999999</v>
      </c>
      <c r="J550" s="122">
        <f t="shared" si="64"/>
        <v>-169398.90099999998</v>
      </c>
      <c r="K550" s="122">
        <f t="shared" si="65"/>
        <v>2061.8383091149271</v>
      </c>
      <c r="L550" s="122">
        <f t="shared" si="65"/>
        <v>4634.0211360634084</v>
      </c>
      <c r="M550" s="122">
        <f t="shared" si="65"/>
        <v>6378.8819550858652</v>
      </c>
      <c r="N550" s="122">
        <f t="shared" si="65"/>
        <v>11012.903091149272</v>
      </c>
      <c r="O550" s="122">
        <f t="shared" si="65"/>
        <v>-8951.0647820343456</v>
      </c>
    </row>
    <row r="551" spans="1:15">
      <c r="A551" s="120" t="s">
        <v>403</v>
      </c>
      <c r="B551" s="120">
        <v>2000</v>
      </c>
      <c r="C551" s="120" t="s">
        <v>319</v>
      </c>
      <c r="D551" s="120" t="s">
        <v>173</v>
      </c>
      <c r="E551" s="121">
        <v>18920</v>
      </c>
      <c r="F551" s="121">
        <v>51340.089000000007</v>
      </c>
      <c r="G551" s="121">
        <v>78036.597000000009</v>
      </c>
      <c r="H551" s="121">
        <v>49893.605999999992</v>
      </c>
      <c r="I551" s="121">
        <f t="shared" si="63"/>
        <v>127930.20300000001</v>
      </c>
      <c r="J551" s="121">
        <f t="shared" si="64"/>
        <v>-76590.114000000001</v>
      </c>
      <c r="K551" s="121">
        <f t="shared" si="65"/>
        <v>2713.5353594080343</v>
      </c>
      <c r="L551" s="121">
        <f t="shared" si="65"/>
        <v>4124.5558668076119</v>
      </c>
      <c r="M551" s="121">
        <f t="shared" si="65"/>
        <v>2637.0827695560251</v>
      </c>
      <c r="N551" s="121">
        <f t="shared" si="65"/>
        <v>6761.6386363636366</v>
      </c>
      <c r="O551" s="121">
        <f t="shared" si="65"/>
        <v>-4048.1032769556027</v>
      </c>
    </row>
    <row r="552" spans="1:15">
      <c r="A552" s="29" t="s">
        <v>403</v>
      </c>
      <c r="B552" s="29">
        <v>1300</v>
      </c>
      <c r="C552" s="29" t="s">
        <v>320</v>
      </c>
      <c r="D552" s="29" t="s">
        <v>169</v>
      </c>
      <c r="E552" s="122">
        <v>16299</v>
      </c>
      <c r="F552" s="122">
        <v>99625.138999999996</v>
      </c>
      <c r="G552" s="122">
        <v>95188.900999999998</v>
      </c>
      <c r="H552" s="122">
        <v>292917.12800000003</v>
      </c>
      <c r="I552" s="122">
        <f t="shared" si="63"/>
        <v>388106.02900000004</v>
      </c>
      <c r="J552" s="122">
        <f t="shared" si="64"/>
        <v>-288480.89</v>
      </c>
      <c r="K552" s="122">
        <f t="shared" si="65"/>
        <v>6112.3467083870173</v>
      </c>
      <c r="L552" s="122">
        <f t="shared" si="65"/>
        <v>5840.1681698263692</v>
      </c>
      <c r="M552" s="122">
        <f t="shared" si="65"/>
        <v>17971.478495613232</v>
      </c>
      <c r="N552" s="122">
        <f t="shared" si="65"/>
        <v>23811.646665439599</v>
      </c>
      <c r="O552" s="122">
        <f t="shared" si="65"/>
        <v>-17699.299957052583</v>
      </c>
    </row>
    <row r="553" spans="1:15">
      <c r="A553" s="120" t="s">
        <v>403</v>
      </c>
      <c r="B553" s="120">
        <v>1604</v>
      </c>
      <c r="C553" s="120" t="s">
        <v>321</v>
      </c>
      <c r="D553" s="120" t="s">
        <v>171</v>
      </c>
      <c r="E553" s="121">
        <v>11463</v>
      </c>
      <c r="F553" s="121">
        <v>123034.90399999999</v>
      </c>
      <c r="G553" s="121">
        <v>103456.47199999999</v>
      </c>
      <c r="H553" s="121">
        <v>70892.686000000016</v>
      </c>
      <c r="I553" s="121">
        <f t="shared" si="63"/>
        <v>174349.158</v>
      </c>
      <c r="J553" s="121">
        <f t="shared" si="64"/>
        <v>-51314.254000000001</v>
      </c>
      <c r="K553" s="121">
        <f t="shared" si="65"/>
        <v>10733.2202739248</v>
      </c>
      <c r="L553" s="121">
        <f t="shared" si="65"/>
        <v>9025.2527261624346</v>
      </c>
      <c r="M553" s="121">
        <f t="shared" si="65"/>
        <v>6184.4792811654906</v>
      </c>
      <c r="N553" s="121">
        <f t="shared" si="65"/>
        <v>15209.732007327924</v>
      </c>
      <c r="O553" s="121">
        <f t="shared" si="65"/>
        <v>-4476.5117334031238</v>
      </c>
    </row>
    <row r="554" spans="1:15">
      <c r="A554" s="29" t="s">
        <v>403</v>
      </c>
      <c r="B554" s="29">
        <v>8200</v>
      </c>
      <c r="C554" s="29" t="s">
        <v>322</v>
      </c>
      <c r="D554" s="29" t="s">
        <v>229</v>
      </c>
      <c r="E554" s="122">
        <v>9485</v>
      </c>
      <c r="F554" s="122">
        <v>43574.685000000005</v>
      </c>
      <c r="G554" s="122">
        <v>52422.176000000007</v>
      </c>
      <c r="H554" s="122">
        <v>239154.60799999998</v>
      </c>
      <c r="I554" s="122">
        <f t="shared" si="63"/>
        <v>291576.78399999999</v>
      </c>
      <c r="J554" s="122">
        <f t="shared" si="64"/>
        <v>-248002.09899999999</v>
      </c>
      <c r="K554" s="122">
        <f t="shared" si="65"/>
        <v>4594.0627306273072</v>
      </c>
      <c r="L554" s="122">
        <f t="shared" si="65"/>
        <v>5526.8503953610971</v>
      </c>
      <c r="M554" s="122">
        <f t="shared" si="65"/>
        <v>25213.980811808116</v>
      </c>
      <c r="N554" s="122">
        <f t="shared" si="65"/>
        <v>30740.831207169213</v>
      </c>
      <c r="O554" s="122">
        <f t="shared" si="65"/>
        <v>-26146.768476541907</v>
      </c>
    </row>
    <row r="555" spans="1:15">
      <c r="A555" s="120" t="s">
        <v>403</v>
      </c>
      <c r="B555" s="120">
        <v>3000</v>
      </c>
      <c r="C555" s="120" t="s">
        <v>323</v>
      </c>
      <c r="D555" s="120" t="s">
        <v>178</v>
      </c>
      <c r="E555" s="121">
        <v>7411</v>
      </c>
      <c r="F555" s="121">
        <v>26994.84</v>
      </c>
      <c r="G555" s="121">
        <v>29836.191000000003</v>
      </c>
      <c r="H555" s="121">
        <v>73205.315000000002</v>
      </c>
      <c r="I555" s="121">
        <f t="shared" si="63"/>
        <v>103041.50600000001</v>
      </c>
      <c r="J555" s="121">
        <f t="shared" si="64"/>
        <v>-76046.666000000012</v>
      </c>
      <c r="K555" s="121">
        <f t="shared" si="65"/>
        <v>3642.5367696667113</v>
      </c>
      <c r="L555" s="121">
        <f t="shared" si="65"/>
        <v>4025.9332073944138</v>
      </c>
      <c r="M555" s="121">
        <f t="shared" si="65"/>
        <v>9877.9267305356916</v>
      </c>
      <c r="N555" s="121">
        <f t="shared" si="65"/>
        <v>13903.859937930105</v>
      </c>
      <c r="O555" s="121">
        <f t="shared" si="65"/>
        <v>-10261.323168263394</v>
      </c>
    </row>
    <row r="556" spans="1:15">
      <c r="A556" s="29" t="s">
        <v>403</v>
      </c>
      <c r="B556" s="29">
        <v>7300</v>
      </c>
      <c r="C556" s="29" t="s">
        <v>324</v>
      </c>
      <c r="D556" s="29" t="s">
        <v>220</v>
      </c>
      <c r="E556" s="122">
        <v>5070</v>
      </c>
      <c r="F556" s="122">
        <v>49802.694000000003</v>
      </c>
      <c r="G556" s="122">
        <v>59498.472999999998</v>
      </c>
      <c r="H556" s="122">
        <v>41800.274999999994</v>
      </c>
      <c r="I556" s="122">
        <f t="shared" si="63"/>
        <v>101298.74799999999</v>
      </c>
      <c r="J556" s="122">
        <f t="shared" si="64"/>
        <v>-51496.053999999989</v>
      </c>
      <c r="K556" s="122">
        <f t="shared" si="65"/>
        <v>9823.0165680473383</v>
      </c>
      <c r="L556" s="122">
        <f t="shared" si="65"/>
        <v>11735.399013806706</v>
      </c>
      <c r="M556" s="122">
        <f t="shared" si="65"/>
        <v>8244.6301775147913</v>
      </c>
      <c r="N556" s="122">
        <f t="shared" si="65"/>
        <v>19980.029191321501</v>
      </c>
      <c r="O556" s="122">
        <f t="shared" si="65"/>
        <v>-10157.012623274159</v>
      </c>
    </row>
    <row r="557" spans="1:15">
      <c r="A557" s="120" t="s">
        <v>403</v>
      </c>
      <c r="B557" s="120">
        <v>1100</v>
      </c>
      <c r="C557" s="120" t="s">
        <v>325</v>
      </c>
      <c r="D557" s="120" t="s">
        <v>326</v>
      </c>
      <c r="E557" s="121">
        <v>4664</v>
      </c>
      <c r="F557" s="121">
        <v>21670.578000000001</v>
      </c>
      <c r="G557" s="121">
        <v>35977.485000000001</v>
      </c>
      <c r="H557" s="121">
        <v>33232.004999999997</v>
      </c>
      <c r="I557" s="121">
        <f t="shared" si="63"/>
        <v>69209.489999999991</v>
      </c>
      <c r="J557" s="121">
        <f t="shared" si="64"/>
        <v>-47538.911999999989</v>
      </c>
      <c r="K557" s="121">
        <f t="shared" si="65"/>
        <v>4646.3503430531737</v>
      </c>
      <c r="L557" s="121">
        <f t="shared" si="65"/>
        <v>7713.8689965694684</v>
      </c>
      <c r="M557" s="121">
        <f t="shared" si="65"/>
        <v>7125.2154802744426</v>
      </c>
      <c r="N557" s="121">
        <f t="shared" si="65"/>
        <v>14839.084476843907</v>
      </c>
      <c r="O557" s="121">
        <f t="shared" si="65"/>
        <v>-10192.734133790735</v>
      </c>
    </row>
    <row r="558" spans="1:15">
      <c r="A558" s="29" t="s">
        <v>403</v>
      </c>
      <c r="B558" s="29">
        <v>8000</v>
      </c>
      <c r="C558" s="29" t="s">
        <v>327</v>
      </c>
      <c r="D558" s="29" t="s">
        <v>228</v>
      </c>
      <c r="E558" s="122">
        <v>4301</v>
      </c>
      <c r="F558" s="122">
        <v>12168.806</v>
      </c>
      <c r="G558" s="122">
        <v>63484.95</v>
      </c>
      <c r="H558" s="122">
        <v>22845.778999999999</v>
      </c>
      <c r="I558" s="122">
        <f t="shared" si="63"/>
        <v>86330.728999999992</v>
      </c>
      <c r="J558" s="122">
        <f t="shared" si="64"/>
        <v>-74161.922999999995</v>
      </c>
      <c r="K558" s="122">
        <f t="shared" si="65"/>
        <v>2829.2969076958848</v>
      </c>
      <c r="L558" s="122">
        <f t="shared" si="65"/>
        <v>14760.509183910719</v>
      </c>
      <c r="M558" s="122">
        <f t="shared" si="65"/>
        <v>5311.7365728900249</v>
      </c>
      <c r="N558" s="122">
        <f t="shared" si="65"/>
        <v>20072.245756800745</v>
      </c>
      <c r="O558" s="122">
        <f t="shared" si="65"/>
        <v>-17242.948849104858</v>
      </c>
    </row>
    <row r="559" spans="1:15">
      <c r="A559" s="120" t="s">
        <v>403</v>
      </c>
      <c r="B559" s="120">
        <v>5200</v>
      </c>
      <c r="C559" s="120" t="s">
        <v>328</v>
      </c>
      <c r="D559" s="120" t="s">
        <v>197</v>
      </c>
      <c r="E559" s="121">
        <v>3992</v>
      </c>
      <c r="F559" s="121">
        <v>14763.304</v>
      </c>
      <c r="G559" s="121">
        <v>50193.572999999997</v>
      </c>
      <c r="H559" s="121">
        <v>25204.506000000001</v>
      </c>
      <c r="I559" s="121">
        <f t="shared" si="63"/>
        <v>75398.078999999998</v>
      </c>
      <c r="J559" s="121">
        <f t="shared" si="64"/>
        <v>-60634.774999999994</v>
      </c>
      <c r="K559" s="121">
        <f t="shared" si="65"/>
        <v>3698.2224448897796</v>
      </c>
      <c r="L559" s="121">
        <f t="shared" si="65"/>
        <v>12573.540330661323</v>
      </c>
      <c r="M559" s="121">
        <f t="shared" si="65"/>
        <v>6313.7540080160325</v>
      </c>
      <c r="N559" s="121">
        <f t="shared" si="65"/>
        <v>18887.294338677355</v>
      </c>
      <c r="O559" s="121">
        <f t="shared" si="65"/>
        <v>-15189.071893787574</v>
      </c>
    </row>
    <row r="560" spans="1:15">
      <c r="A560" s="29" t="s">
        <v>403</v>
      </c>
      <c r="B560" s="29">
        <v>3609</v>
      </c>
      <c r="C560" s="29" t="s">
        <v>329</v>
      </c>
      <c r="D560" s="29" t="s">
        <v>181</v>
      </c>
      <c r="E560" s="122">
        <v>3807</v>
      </c>
      <c r="F560" s="122">
        <v>28016.667999999998</v>
      </c>
      <c r="G560" s="122">
        <v>49977.68499999999</v>
      </c>
      <c r="H560" s="122">
        <v>116668.39799999999</v>
      </c>
      <c r="I560" s="122">
        <f t="shared" si="63"/>
        <v>166646.08299999998</v>
      </c>
      <c r="J560" s="122">
        <f t="shared" si="64"/>
        <v>-138629.41499999998</v>
      </c>
      <c r="K560" s="122">
        <f t="shared" si="65"/>
        <v>7359.2508536905689</v>
      </c>
      <c r="L560" s="122">
        <f t="shared" si="65"/>
        <v>13127.839506172837</v>
      </c>
      <c r="M560" s="122">
        <f t="shared" si="65"/>
        <v>30645.757289204095</v>
      </c>
      <c r="N560" s="122">
        <f t="shared" si="65"/>
        <v>43773.596795376929</v>
      </c>
      <c r="O560" s="122">
        <f t="shared" si="65"/>
        <v>-36414.345941686362</v>
      </c>
    </row>
    <row r="561" spans="1:15">
      <c r="A561" s="120" t="s">
        <v>403</v>
      </c>
      <c r="B561" s="120">
        <v>4200</v>
      </c>
      <c r="C561" s="120" t="s">
        <v>330</v>
      </c>
      <c r="D561" s="120" t="s">
        <v>189</v>
      </c>
      <c r="E561" s="121">
        <v>3800</v>
      </c>
      <c r="F561" s="121">
        <v>24875.244999999999</v>
      </c>
      <c r="G561" s="121">
        <v>37176.548000000003</v>
      </c>
      <c r="H561" s="121">
        <v>40561.198000000004</v>
      </c>
      <c r="I561" s="121">
        <f t="shared" si="63"/>
        <v>77737.746000000014</v>
      </c>
      <c r="J561" s="121">
        <f t="shared" si="64"/>
        <v>-52862.501000000018</v>
      </c>
      <c r="K561" s="121">
        <f t="shared" si="65"/>
        <v>6546.117105263158</v>
      </c>
      <c r="L561" s="121">
        <f t="shared" si="65"/>
        <v>9783.3021052631593</v>
      </c>
      <c r="M561" s="121">
        <f t="shared" si="65"/>
        <v>10673.999473684213</v>
      </c>
      <c r="N561" s="121">
        <f t="shared" si="65"/>
        <v>20457.301578947372</v>
      </c>
      <c r="O561" s="121">
        <f t="shared" si="65"/>
        <v>-13911.184473684216</v>
      </c>
    </row>
    <row r="562" spans="1:15">
      <c r="A562" s="29" t="s">
        <v>403</v>
      </c>
      <c r="B562" s="29">
        <v>7620</v>
      </c>
      <c r="C562" s="29" t="s">
        <v>331</v>
      </c>
      <c r="D562" s="29" t="s">
        <v>226</v>
      </c>
      <c r="E562" s="122">
        <v>3600</v>
      </c>
      <c r="F562" s="122">
        <v>14965.129999999997</v>
      </c>
      <c r="G562" s="122">
        <v>23220.609999999997</v>
      </c>
      <c r="H562" s="122">
        <v>14597.460999999998</v>
      </c>
      <c r="I562" s="122">
        <f t="shared" si="63"/>
        <v>37818.070999999996</v>
      </c>
      <c r="J562" s="122">
        <f t="shared" si="64"/>
        <v>-22852.940999999999</v>
      </c>
      <c r="K562" s="122">
        <f t="shared" si="65"/>
        <v>4156.9805555555549</v>
      </c>
      <c r="L562" s="122">
        <f t="shared" si="65"/>
        <v>6450.1694444444438</v>
      </c>
      <c r="M562" s="122">
        <f t="shared" si="65"/>
        <v>4054.8502777777767</v>
      </c>
      <c r="N562" s="122">
        <f t="shared" si="65"/>
        <v>10505.019722222221</v>
      </c>
      <c r="O562" s="122">
        <f t="shared" si="65"/>
        <v>-6348.0391666666665</v>
      </c>
    </row>
    <row r="563" spans="1:15">
      <c r="A563" s="120" t="s">
        <v>403</v>
      </c>
      <c r="B563" s="120">
        <v>2510</v>
      </c>
      <c r="C563" s="120" t="s">
        <v>332</v>
      </c>
      <c r="D563" s="120" t="s">
        <v>294</v>
      </c>
      <c r="E563" s="121">
        <v>3480</v>
      </c>
      <c r="F563" s="121">
        <v>26896.335999999996</v>
      </c>
      <c r="G563" s="121">
        <v>35847.575000000004</v>
      </c>
      <c r="H563" s="121">
        <v>56792.172999999995</v>
      </c>
      <c r="I563" s="121">
        <f t="shared" si="63"/>
        <v>92639.747999999992</v>
      </c>
      <c r="J563" s="121">
        <f t="shared" si="64"/>
        <v>-65743.411999999997</v>
      </c>
      <c r="K563" s="121">
        <f t="shared" si="65"/>
        <v>7728.8321839080445</v>
      </c>
      <c r="L563" s="121">
        <f t="shared" si="65"/>
        <v>10301.027298850575</v>
      </c>
      <c r="M563" s="121">
        <f t="shared" si="65"/>
        <v>16319.589942528733</v>
      </c>
      <c r="N563" s="121">
        <f t="shared" si="65"/>
        <v>26620.617241379307</v>
      </c>
      <c r="O563" s="121">
        <f t="shared" si="65"/>
        <v>-18891.785057471265</v>
      </c>
    </row>
    <row r="564" spans="1:15">
      <c r="A564" s="29" t="s">
        <v>403</v>
      </c>
      <c r="B564" s="29">
        <v>2300</v>
      </c>
      <c r="C564" s="29" t="s">
        <v>333</v>
      </c>
      <c r="D564" s="29" t="s">
        <v>174</v>
      </c>
      <c r="E564" s="122">
        <v>3427</v>
      </c>
      <c r="F564" s="122">
        <v>24178.771999999997</v>
      </c>
      <c r="G564" s="122">
        <v>27737.987000000001</v>
      </c>
      <c r="H564" s="122">
        <v>55779.466</v>
      </c>
      <c r="I564" s="122">
        <f t="shared" si="63"/>
        <v>83517.453000000009</v>
      </c>
      <c r="J564" s="122">
        <f t="shared" si="64"/>
        <v>-59338.681000000011</v>
      </c>
      <c r="K564" s="122">
        <f t="shared" si="65"/>
        <v>7055.3755471257646</v>
      </c>
      <c r="L564" s="122">
        <f t="shared" si="65"/>
        <v>8093.9559381383133</v>
      </c>
      <c r="M564" s="122">
        <f t="shared" si="65"/>
        <v>16276.470965859353</v>
      </c>
      <c r="N564" s="122">
        <f t="shared" si="65"/>
        <v>24370.426903997668</v>
      </c>
      <c r="O564" s="122">
        <f t="shared" si="65"/>
        <v>-17315.0513568719</v>
      </c>
    </row>
    <row r="565" spans="1:15">
      <c r="A565" s="120" t="s">
        <v>403</v>
      </c>
      <c r="B565" s="120">
        <v>6100</v>
      </c>
      <c r="C565" s="120" t="s">
        <v>334</v>
      </c>
      <c r="D565" s="120" t="s">
        <v>205</v>
      </c>
      <c r="E565" s="121">
        <v>3042</v>
      </c>
      <c r="F565" s="121">
        <v>2806.8330000000001</v>
      </c>
      <c r="G565" s="121">
        <v>30284.02</v>
      </c>
      <c r="H565" s="121">
        <v>15550.300999999999</v>
      </c>
      <c r="I565" s="121">
        <f t="shared" si="63"/>
        <v>45834.320999999996</v>
      </c>
      <c r="J565" s="121">
        <f t="shared" si="64"/>
        <v>-43027.487999999998</v>
      </c>
      <c r="K565" s="121">
        <f t="shared" si="65"/>
        <v>922.69329388560163</v>
      </c>
      <c r="L565" s="121">
        <f t="shared" si="65"/>
        <v>9955.2991452991446</v>
      </c>
      <c r="M565" s="121">
        <f t="shared" si="65"/>
        <v>5111.8675213675206</v>
      </c>
      <c r="N565" s="121">
        <f t="shared" si="65"/>
        <v>15067.166666666666</v>
      </c>
      <c r="O565" s="121">
        <f t="shared" si="65"/>
        <v>-14144.473372781064</v>
      </c>
    </row>
    <row r="566" spans="1:15">
      <c r="A566" s="29" t="s">
        <v>403</v>
      </c>
      <c r="B566" s="29">
        <v>8716</v>
      </c>
      <c r="C566" s="29" t="s">
        <v>335</v>
      </c>
      <c r="D566" s="29" t="s">
        <v>236</v>
      </c>
      <c r="E566" s="122">
        <v>2628</v>
      </c>
      <c r="F566" s="122">
        <v>54971.945</v>
      </c>
      <c r="G566" s="122">
        <v>24167.873</v>
      </c>
      <c r="H566" s="122">
        <v>21302.591000000004</v>
      </c>
      <c r="I566" s="122">
        <f t="shared" si="63"/>
        <v>45470.464000000007</v>
      </c>
      <c r="J566" s="122">
        <f t="shared" si="64"/>
        <v>9501.4809999999925</v>
      </c>
      <c r="K566" s="122">
        <f t="shared" si="65"/>
        <v>20917.787290715372</v>
      </c>
      <c r="L566" s="122">
        <f t="shared" si="65"/>
        <v>9196.2987062404864</v>
      </c>
      <c r="M566" s="122">
        <f t="shared" si="65"/>
        <v>8106.0087519025892</v>
      </c>
      <c r="N566" s="122">
        <f t="shared" si="65"/>
        <v>17302.307458143077</v>
      </c>
      <c r="O566" s="122">
        <f t="shared" si="65"/>
        <v>3615.4798325722954</v>
      </c>
    </row>
    <row r="567" spans="1:15">
      <c r="A567" s="120" t="s">
        <v>403</v>
      </c>
      <c r="B567" s="120">
        <v>7708</v>
      </c>
      <c r="C567" s="120" t="s">
        <v>336</v>
      </c>
      <c r="D567" s="120" t="s">
        <v>227</v>
      </c>
      <c r="E567" s="121">
        <v>2389</v>
      </c>
      <c r="F567" s="121">
        <v>6573.558</v>
      </c>
      <c r="G567" s="121">
        <v>43039.133000000009</v>
      </c>
      <c r="H567" s="121">
        <v>21501.340999999997</v>
      </c>
      <c r="I567" s="121">
        <f t="shared" si="63"/>
        <v>64540.474000000002</v>
      </c>
      <c r="J567" s="121">
        <f t="shared" si="64"/>
        <v>-57966.916000000005</v>
      </c>
      <c r="K567" s="121">
        <f t="shared" si="65"/>
        <v>2751.5939723733782</v>
      </c>
      <c r="L567" s="121">
        <f t="shared" si="65"/>
        <v>18015.543323566348</v>
      </c>
      <c r="M567" s="121">
        <f t="shared" si="65"/>
        <v>9000.1427375470885</v>
      </c>
      <c r="N567" s="121">
        <f t="shared" si="65"/>
        <v>27015.68606111344</v>
      </c>
      <c r="O567" s="121">
        <f t="shared" si="65"/>
        <v>-24264.092088740061</v>
      </c>
    </row>
    <row r="568" spans="1:15">
      <c r="A568" s="29" t="s">
        <v>403</v>
      </c>
      <c r="B568" s="29">
        <v>8717</v>
      </c>
      <c r="C568" s="29" t="s">
        <v>337</v>
      </c>
      <c r="D568" s="29" t="s">
        <v>237</v>
      </c>
      <c r="E568" s="122">
        <v>2153</v>
      </c>
      <c r="F568" s="122">
        <v>37780.160000000003</v>
      </c>
      <c r="G568" s="122">
        <v>24867.771999999997</v>
      </c>
      <c r="H568" s="122">
        <v>46139.173999999999</v>
      </c>
      <c r="I568" s="122">
        <f t="shared" si="63"/>
        <v>71006.945999999996</v>
      </c>
      <c r="J568" s="122">
        <f t="shared" si="64"/>
        <v>-33226.785999999993</v>
      </c>
      <c r="K568" s="122">
        <f t="shared" si="65"/>
        <v>17547.682303762194</v>
      </c>
      <c r="L568" s="122">
        <f t="shared" si="65"/>
        <v>11550.288899210402</v>
      </c>
      <c r="M568" s="122">
        <f t="shared" si="65"/>
        <v>21430.178355782631</v>
      </c>
      <c r="N568" s="122">
        <f t="shared" si="65"/>
        <v>32980.467254993033</v>
      </c>
      <c r="O568" s="122">
        <f t="shared" si="65"/>
        <v>-15432.784951230838</v>
      </c>
    </row>
    <row r="569" spans="1:15">
      <c r="A569" s="120" t="s">
        <v>403</v>
      </c>
      <c r="B569" s="120">
        <v>6250</v>
      </c>
      <c r="C569" s="120" t="s">
        <v>338</v>
      </c>
      <c r="D569" s="120" t="s">
        <v>206</v>
      </c>
      <c r="E569" s="121">
        <v>2007</v>
      </c>
      <c r="F569" s="121">
        <v>8782.6869999999999</v>
      </c>
      <c r="G569" s="121">
        <v>27657.018000000004</v>
      </c>
      <c r="H569" s="121">
        <v>8247.3420000000006</v>
      </c>
      <c r="I569" s="121">
        <f t="shared" si="63"/>
        <v>35904.36</v>
      </c>
      <c r="J569" s="121">
        <f t="shared" si="64"/>
        <v>-27121.673000000003</v>
      </c>
      <c r="K569" s="121">
        <f t="shared" si="65"/>
        <v>4376.0274040856993</v>
      </c>
      <c r="L569" s="121">
        <f t="shared" si="65"/>
        <v>13780.278026905831</v>
      </c>
      <c r="M569" s="121">
        <f t="shared" si="65"/>
        <v>4109.2884902840069</v>
      </c>
      <c r="N569" s="121">
        <f t="shared" si="65"/>
        <v>17889.566517189833</v>
      </c>
      <c r="O569" s="121">
        <f t="shared" si="65"/>
        <v>-13513.539113104138</v>
      </c>
    </row>
    <row r="570" spans="1:15">
      <c r="A570" s="29" t="s">
        <v>403</v>
      </c>
      <c r="B570" s="29">
        <v>8613</v>
      </c>
      <c r="C570" s="29" t="s">
        <v>339</v>
      </c>
      <c r="D570" s="29" t="s">
        <v>233</v>
      </c>
      <c r="E570" s="122">
        <v>1924</v>
      </c>
      <c r="F570" s="122">
        <v>15208.189</v>
      </c>
      <c r="G570" s="122">
        <v>25978.072</v>
      </c>
      <c r="H570" s="122">
        <v>29651.554000000004</v>
      </c>
      <c r="I570" s="122">
        <f t="shared" si="63"/>
        <v>55629.626000000004</v>
      </c>
      <c r="J570" s="122">
        <f t="shared" si="64"/>
        <v>-40421.437000000005</v>
      </c>
      <c r="K570" s="122">
        <f t="shared" si="65"/>
        <v>7904.4641372141377</v>
      </c>
      <c r="L570" s="122">
        <f t="shared" si="65"/>
        <v>13502.116424116424</v>
      </c>
      <c r="M570" s="122">
        <f t="shared" si="65"/>
        <v>15411.410602910604</v>
      </c>
      <c r="N570" s="122">
        <f t="shared" si="65"/>
        <v>28913.52702702703</v>
      </c>
      <c r="O570" s="122">
        <f t="shared" si="65"/>
        <v>-21009.062889812893</v>
      </c>
    </row>
    <row r="571" spans="1:15">
      <c r="A571" s="120" t="s">
        <v>403</v>
      </c>
      <c r="B571" s="120">
        <v>6400</v>
      </c>
      <c r="C571" s="120" t="s">
        <v>340</v>
      </c>
      <c r="D571" s="120" t="s">
        <v>207</v>
      </c>
      <c r="E571" s="121">
        <v>1905</v>
      </c>
      <c r="F571" s="121">
        <v>16962.092000000001</v>
      </c>
      <c r="G571" s="121">
        <v>27066.879999999997</v>
      </c>
      <c r="H571" s="121">
        <v>28914.691999999999</v>
      </c>
      <c r="I571" s="121">
        <f t="shared" si="63"/>
        <v>55981.572</v>
      </c>
      <c r="J571" s="121">
        <f t="shared" si="64"/>
        <v>-39019.479999999996</v>
      </c>
      <c r="K571" s="121">
        <f t="shared" si="65"/>
        <v>8903.9853018372705</v>
      </c>
      <c r="L571" s="121">
        <f t="shared" si="65"/>
        <v>14208.335958005249</v>
      </c>
      <c r="M571" s="121">
        <f t="shared" si="65"/>
        <v>15178.316010498687</v>
      </c>
      <c r="N571" s="121">
        <f t="shared" si="65"/>
        <v>29386.651968503938</v>
      </c>
      <c r="O571" s="121">
        <f t="shared" si="65"/>
        <v>-20482.666666666664</v>
      </c>
    </row>
    <row r="572" spans="1:15">
      <c r="A572" s="29" t="s">
        <v>403</v>
      </c>
      <c r="B572" s="29">
        <v>3714</v>
      </c>
      <c r="C572" s="29" t="s">
        <v>341</v>
      </c>
      <c r="D572" s="29" t="s">
        <v>186</v>
      </c>
      <c r="E572" s="122">
        <v>1674</v>
      </c>
      <c r="F572" s="122">
        <v>10392.087</v>
      </c>
      <c r="G572" s="122">
        <v>22474.95</v>
      </c>
      <c r="H572" s="122">
        <v>55932.508000000009</v>
      </c>
      <c r="I572" s="122">
        <f t="shared" si="63"/>
        <v>78407.458000000013</v>
      </c>
      <c r="J572" s="122">
        <f t="shared" si="64"/>
        <v>-68015.371000000014</v>
      </c>
      <c r="K572" s="122">
        <f t="shared" si="65"/>
        <v>6207.9372759856633</v>
      </c>
      <c r="L572" s="122">
        <f t="shared" si="65"/>
        <v>13425.896057347671</v>
      </c>
      <c r="M572" s="122">
        <f t="shared" si="65"/>
        <v>33412.489844683398</v>
      </c>
      <c r="N572" s="122">
        <f t="shared" si="65"/>
        <v>46838.38590203107</v>
      </c>
      <c r="O572" s="122">
        <f t="shared" si="65"/>
        <v>-40630.448626045407</v>
      </c>
    </row>
    <row r="573" spans="1:15">
      <c r="A573" s="120" t="s">
        <v>403</v>
      </c>
      <c r="B573" s="120">
        <v>8614</v>
      </c>
      <c r="C573" s="120" t="s">
        <v>342</v>
      </c>
      <c r="D573" s="120" t="s">
        <v>234</v>
      </c>
      <c r="E573" s="121">
        <v>1636</v>
      </c>
      <c r="F573" s="121">
        <v>89674.841</v>
      </c>
      <c r="G573" s="121">
        <v>17415.57</v>
      </c>
      <c r="H573" s="121">
        <v>41388.021000000001</v>
      </c>
      <c r="I573" s="121">
        <f t="shared" si="63"/>
        <v>58803.591</v>
      </c>
      <c r="J573" s="121">
        <f t="shared" si="64"/>
        <v>30871.25</v>
      </c>
      <c r="K573" s="121">
        <f t="shared" si="65"/>
        <v>54813.47249388753</v>
      </c>
      <c r="L573" s="121">
        <f t="shared" si="65"/>
        <v>10645.213936430318</v>
      </c>
      <c r="M573" s="121">
        <f t="shared" si="65"/>
        <v>25298.301344743275</v>
      </c>
      <c r="N573" s="121">
        <f t="shared" si="65"/>
        <v>35943.515281173597</v>
      </c>
      <c r="O573" s="121">
        <f t="shared" si="65"/>
        <v>18869.957212713936</v>
      </c>
    </row>
    <row r="574" spans="1:15">
      <c r="A574" s="29" t="s">
        <v>403</v>
      </c>
      <c r="B574" s="29">
        <v>2506</v>
      </c>
      <c r="C574" s="29" t="s">
        <v>343</v>
      </c>
      <c r="D574" s="29" t="s">
        <v>177</v>
      </c>
      <c r="E574" s="122">
        <v>1286</v>
      </c>
      <c r="F574" s="122">
        <v>14586.493999999999</v>
      </c>
      <c r="G574" s="122">
        <v>1577.4009999999998</v>
      </c>
      <c r="H574" s="122">
        <v>28404.341</v>
      </c>
      <c r="I574" s="122">
        <f t="shared" si="63"/>
        <v>29981.741999999998</v>
      </c>
      <c r="J574" s="122">
        <f t="shared" si="64"/>
        <v>-15395.248</v>
      </c>
      <c r="K574" s="122">
        <f t="shared" si="65"/>
        <v>11342.530326594089</v>
      </c>
      <c r="L574" s="122">
        <f t="shared" si="65"/>
        <v>1226.5948678071538</v>
      </c>
      <c r="M574" s="122">
        <f t="shared" si="65"/>
        <v>22087.356920684291</v>
      </c>
      <c r="N574" s="122">
        <f t="shared" si="65"/>
        <v>23313.951788491446</v>
      </c>
      <c r="O574" s="122">
        <f t="shared" si="65"/>
        <v>-11971.421461897355</v>
      </c>
    </row>
    <row r="575" spans="1:15">
      <c r="A575" s="120" t="s">
        <v>403</v>
      </c>
      <c r="B575" s="120">
        <v>3711</v>
      </c>
      <c r="C575" s="120" t="s">
        <v>344</v>
      </c>
      <c r="D575" s="120" t="s">
        <v>184</v>
      </c>
      <c r="E575" s="121">
        <v>1201</v>
      </c>
      <c r="F575" s="121">
        <v>3780.2420000000002</v>
      </c>
      <c r="G575" s="121">
        <v>13738.284000000001</v>
      </c>
      <c r="H575" s="121">
        <v>3252.3739999999998</v>
      </c>
      <c r="I575" s="121">
        <f t="shared" si="63"/>
        <v>16990.658000000003</v>
      </c>
      <c r="J575" s="121">
        <f t="shared" si="64"/>
        <v>-13210.416000000003</v>
      </c>
      <c r="K575" s="121">
        <f t="shared" si="65"/>
        <v>3147.5786844296422</v>
      </c>
      <c r="L575" s="121">
        <f t="shared" si="65"/>
        <v>11439.037468776021</v>
      </c>
      <c r="M575" s="121">
        <f t="shared" si="65"/>
        <v>2708.0549542048293</v>
      </c>
      <c r="N575" s="121">
        <f t="shared" si="65"/>
        <v>14147.092422980852</v>
      </c>
      <c r="O575" s="121">
        <f t="shared" si="65"/>
        <v>-10999.51373855121</v>
      </c>
    </row>
    <row r="576" spans="1:15">
      <c r="A576" s="29" t="s">
        <v>403</v>
      </c>
      <c r="B576" s="29">
        <v>5508</v>
      </c>
      <c r="C576" s="29" t="s">
        <v>345</v>
      </c>
      <c r="D576" s="29" t="s">
        <v>198</v>
      </c>
      <c r="E576" s="122">
        <v>1181</v>
      </c>
      <c r="F576" s="122">
        <v>3434.9210000000003</v>
      </c>
      <c r="G576" s="122">
        <v>13779.048000000001</v>
      </c>
      <c r="H576" s="122">
        <v>18232.95</v>
      </c>
      <c r="I576" s="122">
        <f t="shared" si="63"/>
        <v>32011.998</v>
      </c>
      <c r="J576" s="122">
        <f t="shared" si="64"/>
        <v>-28577.076999999997</v>
      </c>
      <c r="K576" s="122">
        <f t="shared" si="65"/>
        <v>2908.4851820491112</v>
      </c>
      <c r="L576" s="122">
        <f t="shared" si="65"/>
        <v>11667.271803556308</v>
      </c>
      <c r="M576" s="122">
        <f t="shared" si="65"/>
        <v>15438.569009314142</v>
      </c>
      <c r="N576" s="122">
        <f t="shared" si="65"/>
        <v>27105.840812870447</v>
      </c>
      <c r="O576" s="122">
        <f t="shared" si="65"/>
        <v>-24197.355630821334</v>
      </c>
    </row>
    <row r="577" spans="1:15">
      <c r="A577" s="120" t="s">
        <v>403</v>
      </c>
      <c r="B577" s="120">
        <v>8721</v>
      </c>
      <c r="C577" s="120" t="s">
        <v>346</v>
      </c>
      <c r="D577" s="120" t="s">
        <v>240</v>
      </c>
      <c r="E577" s="121">
        <v>1121</v>
      </c>
      <c r="F577" s="121">
        <v>32102.074999999997</v>
      </c>
      <c r="G577" s="121"/>
      <c r="H577" s="121">
        <v>56728.964</v>
      </c>
      <c r="I577" s="121">
        <f t="shared" si="63"/>
        <v>56728.964</v>
      </c>
      <c r="J577" s="121">
        <f t="shared" si="64"/>
        <v>-24626.889000000003</v>
      </c>
      <c r="K577" s="121">
        <f t="shared" si="65"/>
        <v>28636.998215878677</v>
      </c>
      <c r="L577" s="121">
        <f t="shared" si="65"/>
        <v>0</v>
      </c>
      <c r="M577" s="121">
        <f t="shared" si="65"/>
        <v>50605.677074041036</v>
      </c>
      <c r="N577" s="121">
        <f t="shared" si="65"/>
        <v>50605.677074041036</v>
      </c>
      <c r="O577" s="121">
        <f t="shared" si="65"/>
        <v>-21968.678858162355</v>
      </c>
    </row>
    <row r="578" spans="1:15">
      <c r="A578" s="29" t="s">
        <v>403</v>
      </c>
      <c r="B578" s="29">
        <v>6513</v>
      </c>
      <c r="C578" s="29" t="s">
        <v>347</v>
      </c>
      <c r="D578" s="29" t="s">
        <v>208</v>
      </c>
      <c r="E578" s="122">
        <v>1042</v>
      </c>
      <c r="F578" s="122">
        <v>2411.7550000000001</v>
      </c>
      <c r="G578" s="122">
        <v>1681.8509999999999</v>
      </c>
      <c r="H578" s="122">
        <v>9940.2360000000008</v>
      </c>
      <c r="I578" s="122">
        <f t="shared" si="63"/>
        <v>11622.087000000001</v>
      </c>
      <c r="J578" s="122">
        <f t="shared" si="64"/>
        <v>-9210.3320000000022</v>
      </c>
      <c r="K578" s="122">
        <f t="shared" si="65"/>
        <v>2314.5441458733208</v>
      </c>
      <c r="L578" s="122">
        <f t="shared" si="65"/>
        <v>1614.060460652591</v>
      </c>
      <c r="M578" s="122">
        <f t="shared" si="65"/>
        <v>9539.5738963531676</v>
      </c>
      <c r="N578" s="122">
        <f t="shared" si="65"/>
        <v>11153.63435700576</v>
      </c>
      <c r="O578" s="122">
        <f t="shared" si="65"/>
        <v>-8839.0902111324394</v>
      </c>
    </row>
    <row r="579" spans="1:15">
      <c r="A579" s="120" t="s">
        <v>403</v>
      </c>
      <c r="B579" s="120">
        <v>4607</v>
      </c>
      <c r="C579" s="120" t="s">
        <v>348</v>
      </c>
      <c r="D579" s="120" t="s">
        <v>192</v>
      </c>
      <c r="E579" s="121">
        <v>998</v>
      </c>
      <c r="F579" s="121">
        <v>9193.0390000000007</v>
      </c>
      <c r="G579" s="121">
        <v>15397.927</v>
      </c>
      <c r="H579" s="121">
        <v>23433.802</v>
      </c>
      <c r="I579" s="121">
        <f t="shared" si="63"/>
        <v>38831.728999999999</v>
      </c>
      <c r="J579" s="121">
        <f t="shared" si="64"/>
        <v>-29638.69</v>
      </c>
      <c r="K579" s="121">
        <f t="shared" ref="K579:O615" si="66">(F579/$E579)*1000</f>
        <v>9211.4619238476971</v>
      </c>
      <c r="L579" s="121">
        <f t="shared" si="66"/>
        <v>15428.784569138277</v>
      </c>
      <c r="M579" s="121">
        <f t="shared" si="66"/>
        <v>23480.763527054107</v>
      </c>
      <c r="N579" s="121">
        <f t="shared" si="66"/>
        <v>38909.548096192382</v>
      </c>
      <c r="O579" s="121">
        <f t="shared" si="66"/>
        <v>-29698.086172344687</v>
      </c>
    </row>
    <row r="580" spans="1:15">
      <c r="A580" s="29" t="s">
        <v>403</v>
      </c>
      <c r="B580" s="29">
        <v>4100</v>
      </c>
      <c r="C580" s="29" t="s">
        <v>349</v>
      </c>
      <c r="D580" s="29" t="s">
        <v>188</v>
      </c>
      <c r="E580" s="122">
        <v>953</v>
      </c>
      <c r="F580" s="122">
        <v>1961.17</v>
      </c>
      <c r="G580" s="122">
        <v>6197.1940000000004</v>
      </c>
      <c r="H580" s="122">
        <v>21421.95</v>
      </c>
      <c r="I580" s="122">
        <f t="shared" si="63"/>
        <v>27619.144</v>
      </c>
      <c r="J580" s="122">
        <f t="shared" si="64"/>
        <v>-25657.974000000002</v>
      </c>
      <c r="K580" s="122">
        <f t="shared" si="66"/>
        <v>2057.890870933893</v>
      </c>
      <c r="L580" s="122">
        <f t="shared" si="66"/>
        <v>6502.8268625393503</v>
      </c>
      <c r="M580" s="122">
        <f t="shared" si="66"/>
        <v>22478.436516264432</v>
      </c>
      <c r="N580" s="122">
        <f t="shared" si="66"/>
        <v>28981.263378803778</v>
      </c>
      <c r="O580" s="122">
        <f t="shared" si="66"/>
        <v>-26923.372507869884</v>
      </c>
    </row>
    <row r="581" spans="1:15">
      <c r="A581" s="120" t="s">
        <v>403</v>
      </c>
      <c r="B581" s="120">
        <v>5604</v>
      </c>
      <c r="C581" s="120" t="s">
        <v>350</v>
      </c>
      <c r="D581" s="120" t="s">
        <v>199</v>
      </c>
      <c r="E581" s="121">
        <v>939</v>
      </c>
      <c r="F581" s="121">
        <v>16139.863000000001</v>
      </c>
      <c r="G581" s="121">
        <v>11340.759</v>
      </c>
      <c r="H581" s="121">
        <v>18866.216000000004</v>
      </c>
      <c r="I581" s="121">
        <f t="shared" si="63"/>
        <v>30206.975000000006</v>
      </c>
      <c r="J581" s="121">
        <f t="shared" si="64"/>
        <v>-14067.112000000005</v>
      </c>
      <c r="K581" s="121">
        <f t="shared" si="66"/>
        <v>17188.352502662408</v>
      </c>
      <c r="L581" s="121">
        <f t="shared" si="66"/>
        <v>12077.485623003195</v>
      </c>
      <c r="M581" s="121">
        <f t="shared" si="66"/>
        <v>20091.816826411079</v>
      </c>
      <c r="N581" s="121">
        <f t="shared" si="66"/>
        <v>32169.302449414274</v>
      </c>
      <c r="O581" s="121">
        <f t="shared" si="66"/>
        <v>-14980.949946751869</v>
      </c>
    </row>
    <row r="582" spans="1:15">
      <c r="A582" s="29" t="s">
        <v>403</v>
      </c>
      <c r="B582" s="29">
        <v>6612</v>
      </c>
      <c r="C582" s="29" t="s">
        <v>351</v>
      </c>
      <c r="D582" s="29" t="s">
        <v>216</v>
      </c>
      <c r="E582" s="122">
        <v>894</v>
      </c>
      <c r="F582" s="122">
        <v>10333.746999999999</v>
      </c>
      <c r="G582" s="122">
        <v>17672.181</v>
      </c>
      <c r="H582" s="122">
        <v>5646.6869999999999</v>
      </c>
      <c r="I582" s="122">
        <f t="shared" si="63"/>
        <v>23318.868000000002</v>
      </c>
      <c r="J582" s="122">
        <f t="shared" si="64"/>
        <v>-12985.121000000003</v>
      </c>
      <c r="K582" s="122">
        <f t="shared" si="66"/>
        <v>11559.001118568231</v>
      </c>
      <c r="L582" s="122">
        <f t="shared" si="66"/>
        <v>19767.540268456374</v>
      </c>
      <c r="M582" s="122">
        <f t="shared" si="66"/>
        <v>6316.2046979865772</v>
      </c>
      <c r="N582" s="122">
        <f t="shared" si="66"/>
        <v>26083.744966442959</v>
      </c>
      <c r="O582" s="122">
        <f t="shared" si="66"/>
        <v>-14524.743847874724</v>
      </c>
    </row>
    <row r="583" spans="1:15">
      <c r="A583" s="120" t="s">
        <v>403</v>
      </c>
      <c r="B583" s="120">
        <v>3709</v>
      </c>
      <c r="C583" s="120" t="s">
        <v>352</v>
      </c>
      <c r="D583" s="120" t="s">
        <v>182</v>
      </c>
      <c r="E583" s="121">
        <v>866</v>
      </c>
      <c r="F583" s="121">
        <v>13140.377</v>
      </c>
      <c r="G583" s="121">
        <v>12752.815999999999</v>
      </c>
      <c r="H583" s="121">
        <v>30733.853000000003</v>
      </c>
      <c r="I583" s="121">
        <f t="shared" si="63"/>
        <v>43486.669000000002</v>
      </c>
      <c r="J583" s="121">
        <f t="shared" si="64"/>
        <v>-30346.292000000001</v>
      </c>
      <c r="K583" s="121">
        <f t="shared" si="66"/>
        <v>15173.645496535797</v>
      </c>
      <c r="L583" s="121">
        <f t="shared" si="66"/>
        <v>14726.115473441107</v>
      </c>
      <c r="M583" s="121">
        <f t="shared" si="66"/>
        <v>35489.437644341808</v>
      </c>
      <c r="N583" s="121">
        <f t="shared" si="66"/>
        <v>50215.553117782911</v>
      </c>
      <c r="O583" s="121">
        <f t="shared" si="66"/>
        <v>-35041.907621247112</v>
      </c>
    </row>
    <row r="584" spans="1:15">
      <c r="A584" s="29" t="s">
        <v>403</v>
      </c>
      <c r="B584" s="29">
        <v>8710</v>
      </c>
      <c r="C584" s="29" t="s">
        <v>353</v>
      </c>
      <c r="D584" s="29" t="s">
        <v>235</v>
      </c>
      <c r="E584" s="122">
        <v>786</v>
      </c>
      <c r="F584" s="122">
        <v>17180.055</v>
      </c>
      <c r="G584" s="122"/>
      <c r="H584" s="122">
        <v>26400.549000000003</v>
      </c>
      <c r="I584" s="122">
        <f t="shared" si="63"/>
        <v>26400.549000000003</v>
      </c>
      <c r="J584" s="122">
        <f t="shared" si="64"/>
        <v>-9220.4940000000024</v>
      </c>
      <c r="K584" s="122">
        <f t="shared" si="66"/>
        <v>21857.576335877864</v>
      </c>
      <c r="L584" s="122">
        <f t="shared" si="66"/>
        <v>0</v>
      </c>
      <c r="M584" s="122">
        <f t="shared" si="66"/>
        <v>33588.484732824436</v>
      </c>
      <c r="N584" s="122">
        <f t="shared" si="66"/>
        <v>33588.484732824436</v>
      </c>
      <c r="O584" s="122">
        <f t="shared" si="66"/>
        <v>-11730.908396946568</v>
      </c>
    </row>
    <row r="585" spans="1:15">
      <c r="A585" s="120" t="s">
        <v>403</v>
      </c>
      <c r="B585" s="120">
        <v>8508</v>
      </c>
      <c r="C585" s="120" t="s">
        <v>354</v>
      </c>
      <c r="D585" s="120" t="s">
        <v>230</v>
      </c>
      <c r="E585" s="121">
        <v>695</v>
      </c>
      <c r="F585" s="121">
        <v>11913.762000000001</v>
      </c>
      <c r="G585" s="121">
        <v>12725.86</v>
      </c>
      <c r="H585" s="121">
        <v>12176.370999999999</v>
      </c>
      <c r="I585" s="121">
        <f t="shared" si="63"/>
        <v>24902.231</v>
      </c>
      <c r="J585" s="121">
        <f t="shared" si="64"/>
        <v>-12988.468999999999</v>
      </c>
      <c r="K585" s="121">
        <f t="shared" si="66"/>
        <v>17142.103597122303</v>
      </c>
      <c r="L585" s="121">
        <f t="shared" si="66"/>
        <v>18310.589928057558</v>
      </c>
      <c r="M585" s="121">
        <f t="shared" si="66"/>
        <v>17519.958273381297</v>
      </c>
      <c r="N585" s="121">
        <f t="shared" si="66"/>
        <v>35830.548201438854</v>
      </c>
      <c r="O585" s="121">
        <f t="shared" si="66"/>
        <v>-18688.444604316544</v>
      </c>
    </row>
    <row r="586" spans="1:15">
      <c r="A586" s="29" t="s">
        <v>403</v>
      </c>
      <c r="B586" s="29">
        <v>7000</v>
      </c>
      <c r="C586" s="29" t="s">
        <v>355</v>
      </c>
      <c r="D586" s="29" t="s">
        <v>219</v>
      </c>
      <c r="E586" s="122">
        <v>685</v>
      </c>
      <c r="F586" s="122">
        <v>370.50599999999997</v>
      </c>
      <c r="G586" s="122">
        <v>984.83199999999988</v>
      </c>
      <c r="H586" s="122">
        <v>13611.859999999999</v>
      </c>
      <c r="I586" s="122">
        <f t="shared" si="63"/>
        <v>14596.691999999999</v>
      </c>
      <c r="J586" s="122">
        <f t="shared" si="64"/>
        <v>-14226.186</v>
      </c>
      <c r="K586" s="122">
        <f t="shared" si="66"/>
        <v>540.88467153284671</v>
      </c>
      <c r="L586" s="122">
        <f t="shared" si="66"/>
        <v>1437.7109489051095</v>
      </c>
      <c r="M586" s="122">
        <f t="shared" si="66"/>
        <v>19871.328467153282</v>
      </c>
      <c r="N586" s="122">
        <f t="shared" si="66"/>
        <v>21309.039416058393</v>
      </c>
      <c r="O586" s="122">
        <f t="shared" si="66"/>
        <v>-20768.154744525546</v>
      </c>
    </row>
    <row r="587" spans="1:15">
      <c r="A587" s="120" t="s">
        <v>403</v>
      </c>
      <c r="B587" s="120">
        <v>3811</v>
      </c>
      <c r="C587" s="120" t="s">
        <v>356</v>
      </c>
      <c r="D587" s="120" t="s">
        <v>187</v>
      </c>
      <c r="E587" s="121">
        <v>673</v>
      </c>
      <c r="F587" s="121">
        <v>31992.39</v>
      </c>
      <c r="G587" s="121">
        <v>21107.173999999999</v>
      </c>
      <c r="H587" s="121">
        <v>17852.650000000001</v>
      </c>
      <c r="I587" s="121">
        <f t="shared" si="63"/>
        <v>38959.824000000001</v>
      </c>
      <c r="J587" s="121">
        <f t="shared" si="64"/>
        <v>-6967.4340000000011</v>
      </c>
      <c r="K587" s="121">
        <f t="shared" si="66"/>
        <v>47536.983655274889</v>
      </c>
      <c r="L587" s="121">
        <f t="shared" si="66"/>
        <v>31362.81426448737</v>
      </c>
      <c r="M587" s="121">
        <f t="shared" si="66"/>
        <v>26526.968796433881</v>
      </c>
      <c r="N587" s="121">
        <f t="shared" si="66"/>
        <v>57889.783060921247</v>
      </c>
      <c r="O587" s="121">
        <f t="shared" si="66"/>
        <v>-10352.799405646361</v>
      </c>
    </row>
    <row r="588" spans="1:15">
      <c r="A588" s="29" t="s">
        <v>403</v>
      </c>
      <c r="B588" s="29">
        <v>8722</v>
      </c>
      <c r="C588" s="29" t="s">
        <v>357</v>
      </c>
      <c r="D588" s="29" t="s">
        <v>241</v>
      </c>
      <c r="E588" s="122">
        <v>667</v>
      </c>
      <c r="F588" s="122">
        <v>4586.91</v>
      </c>
      <c r="G588" s="122"/>
      <c r="H588" s="122">
        <v>22677.43</v>
      </c>
      <c r="I588" s="122">
        <f t="shared" si="63"/>
        <v>22677.43</v>
      </c>
      <c r="J588" s="122">
        <f t="shared" si="64"/>
        <v>-18090.52</v>
      </c>
      <c r="K588" s="122">
        <f t="shared" si="66"/>
        <v>6876.9265367316348</v>
      </c>
      <c r="L588" s="122">
        <f t="shared" si="66"/>
        <v>0</v>
      </c>
      <c r="M588" s="122">
        <f t="shared" si="66"/>
        <v>33999.145427286356</v>
      </c>
      <c r="N588" s="122">
        <f t="shared" si="66"/>
        <v>33999.145427286356</v>
      </c>
      <c r="O588" s="122">
        <f t="shared" si="66"/>
        <v>-27122.218890554723</v>
      </c>
    </row>
    <row r="589" spans="1:15">
      <c r="A589" s="120" t="s">
        <v>403</v>
      </c>
      <c r="B589" s="120">
        <v>7502</v>
      </c>
      <c r="C589" s="120" t="s">
        <v>358</v>
      </c>
      <c r="D589" s="120" t="s">
        <v>221</v>
      </c>
      <c r="E589" s="121">
        <v>660</v>
      </c>
      <c r="F589" s="121">
        <v>431.40199999999999</v>
      </c>
      <c r="G589" s="121">
        <v>2306.7920000000004</v>
      </c>
      <c r="H589" s="121">
        <v>22247.926000000003</v>
      </c>
      <c r="I589" s="121">
        <f t="shared" si="63"/>
        <v>24554.718000000004</v>
      </c>
      <c r="J589" s="121">
        <f t="shared" si="64"/>
        <v>-24123.316000000006</v>
      </c>
      <c r="K589" s="121">
        <f t="shared" si="66"/>
        <v>653.63939393939393</v>
      </c>
      <c r="L589" s="121">
        <f t="shared" si="66"/>
        <v>3495.1393939393943</v>
      </c>
      <c r="M589" s="121">
        <f t="shared" si="66"/>
        <v>33708.97878787879</v>
      </c>
      <c r="N589" s="121">
        <f t="shared" si="66"/>
        <v>37204.118181818187</v>
      </c>
      <c r="O589" s="121">
        <f t="shared" si="66"/>
        <v>-36550.478787878797</v>
      </c>
    </row>
    <row r="590" spans="1:15">
      <c r="A590" s="29" t="s">
        <v>403</v>
      </c>
      <c r="B590" s="29">
        <v>3511</v>
      </c>
      <c r="C590" s="29" t="s">
        <v>359</v>
      </c>
      <c r="D590" s="29" t="s">
        <v>180</v>
      </c>
      <c r="E590" s="122">
        <v>638</v>
      </c>
      <c r="F590" s="122">
        <v>10004.521999999999</v>
      </c>
      <c r="G590" s="122">
        <v>31526.184999999998</v>
      </c>
      <c r="H590" s="122">
        <v>10595.208999999999</v>
      </c>
      <c r="I590" s="122">
        <f t="shared" si="63"/>
        <v>42121.394</v>
      </c>
      <c r="J590" s="122">
        <f t="shared" si="64"/>
        <v>-32116.872000000003</v>
      </c>
      <c r="K590" s="122">
        <f t="shared" si="66"/>
        <v>15681.068965517239</v>
      </c>
      <c r="L590" s="122">
        <f t="shared" si="66"/>
        <v>49414.083072100315</v>
      </c>
      <c r="M590" s="122">
        <f t="shared" si="66"/>
        <v>16606.910658307206</v>
      </c>
      <c r="N590" s="122">
        <f t="shared" si="66"/>
        <v>66020.993730407528</v>
      </c>
      <c r="O590" s="122">
        <f t="shared" si="66"/>
        <v>-50339.924764890282</v>
      </c>
    </row>
    <row r="591" spans="1:15">
      <c r="A591" s="120" t="s">
        <v>403</v>
      </c>
      <c r="B591" s="120">
        <v>8720</v>
      </c>
      <c r="C591" s="120" t="s">
        <v>360</v>
      </c>
      <c r="D591" s="120" t="s">
        <v>239</v>
      </c>
      <c r="E591" s="121">
        <v>626</v>
      </c>
      <c r="F591" s="121">
        <v>17363.650000000001</v>
      </c>
      <c r="G591" s="121"/>
      <c r="H591" s="121">
        <v>33624.957000000002</v>
      </c>
      <c r="I591" s="121">
        <f t="shared" si="63"/>
        <v>33624.957000000002</v>
      </c>
      <c r="J591" s="121">
        <f t="shared" si="64"/>
        <v>-16261.307000000001</v>
      </c>
      <c r="K591" s="121">
        <f t="shared" si="66"/>
        <v>27737.460063897768</v>
      </c>
      <c r="L591" s="121">
        <f t="shared" si="66"/>
        <v>0</v>
      </c>
      <c r="M591" s="121">
        <f t="shared" si="66"/>
        <v>53713.988817891375</v>
      </c>
      <c r="N591" s="121">
        <f t="shared" si="66"/>
        <v>53713.988817891375</v>
      </c>
      <c r="O591" s="121">
        <f t="shared" si="66"/>
        <v>-25976.528753993611</v>
      </c>
    </row>
    <row r="592" spans="1:15">
      <c r="A592" s="29" t="s">
        <v>403</v>
      </c>
      <c r="B592" s="29">
        <v>6515</v>
      </c>
      <c r="C592" s="29" t="s">
        <v>361</v>
      </c>
      <c r="D592" s="29" t="s">
        <v>209</v>
      </c>
      <c r="E592" s="122">
        <v>616</v>
      </c>
      <c r="F592" s="122">
        <v>99.644000000000005</v>
      </c>
      <c r="G592" s="122">
        <v>1082.337</v>
      </c>
      <c r="H592" s="122">
        <v>7326.4309999999987</v>
      </c>
      <c r="I592" s="122">
        <f t="shared" si="63"/>
        <v>8408.7679999999982</v>
      </c>
      <c r="J592" s="122">
        <f t="shared" si="64"/>
        <v>-8309.123999999998</v>
      </c>
      <c r="K592" s="122">
        <f t="shared" si="66"/>
        <v>161.75974025974028</v>
      </c>
      <c r="L592" s="122">
        <f t="shared" si="66"/>
        <v>1757.0405844155844</v>
      </c>
      <c r="M592" s="122">
        <f t="shared" si="66"/>
        <v>11893.556818181816</v>
      </c>
      <c r="N592" s="122">
        <f t="shared" si="66"/>
        <v>13650.597402597401</v>
      </c>
      <c r="O592" s="122">
        <f t="shared" si="66"/>
        <v>-13488.837662337659</v>
      </c>
    </row>
    <row r="593" spans="1:15">
      <c r="A593" s="120" t="s">
        <v>403</v>
      </c>
      <c r="B593" s="120">
        <v>8509</v>
      </c>
      <c r="C593" s="120" t="s">
        <v>362</v>
      </c>
      <c r="D593" s="120" t="s">
        <v>231</v>
      </c>
      <c r="E593" s="121">
        <v>583</v>
      </c>
      <c r="F593" s="121">
        <v>2457.9</v>
      </c>
      <c r="G593" s="121">
        <v>953.43200000000013</v>
      </c>
      <c r="H593" s="121">
        <v>28062.218000000004</v>
      </c>
      <c r="I593" s="121">
        <f t="shared" si="63"/>
        <v>29015.650000000005</v>
      </c>
      <c r="J593" s="121">
        <f t="shared" si="64"/>
        <v>-26557.750000000004</v>
      </c>
      <c r="K593" s="121">
        <f t="shared" si="66"/>
        <v>4215.9519725557466</v>
      </c>
      <c r="L593" s="121">
        <f t="shared" si="66"/>
        <v>1635.3893653516297</v>
      </c>
      <c r="M593" s="121">
        <f t="shared" si="66"/>
        <v>48134.164665523167</v>
      </c>
      <c r="N593" s="121">
        <f t="shared" si="66"/>
        <v>49769.554030874795</v>
      </c>
      <c r="O593" s="121">
        <f t="shared" si="66"/>
        <v>-45553.60205831904</v>
      </c>
    </row>
    <row r="594" spans="1:15">
      <c r="A594" s="29" t="s">
        <v>403</v>
      </c>
      <c r="B594" s="29">
        <v>6709</v>
      </c>
      <c r="C594" s="29" t="s">
        <v>363</v>
      </c>
      <c r="D594" s="29" t="s">
        <v>218</v>
      </c>
      <c r="E594" s="122">
        <v>504</v>
      </c>
      <c r="F594" s="122">
        <v>219.47899999999998</v>
      </c>
      <c r="G594" s="122"/>
      <c r="H594" s="122">
        <v>6826.2790000000005</v>
      </c>
      <c r="I594" s="122">
        <f t="shared" si="63"/>
        <v>6826.2790000000005</v>
      </c>
      <c r="J594" s="122">
        <f t="shared" si="64"/>
        <v>-6606.8</v>
      </c>
      <c r="K594" s="122">
        <f t="shared" si="66"/>
        <v>435.47420634920633</v>
      </c>
      <c r="L594" s="122">
        <f t="shared" si="66"/>
        <v>0</v>
      </c>
      <c r="M594" s="122">
        <f t="shared" si="66"/>
        <v>13544.204365079366</v>
      </c>
      <c r="N594" s="122">
        <f t="shared" si="66"/>
        <v>13544.204365079366</v>
      </c>
      <c r="O594" s="122">
        <f t="shared" si="66"/>
        <v>-13108.730158730159</v>
      </c>
    </row>
    <row r="595" spans="1:15">
      <c r="A595" s="120" t="s">
        <v>403</v>
      </c>
      <c r="B595" s="120">
        <v>6607</v>
      </c>
      <c r="C595" s="120" t="s">
        <v>364</v>
      </c>
      <c r="D595" s="120" t="s">
        <v>214</v>
      </c>
      <c r="E595" s="121">
        <v>502</v>
      </c>
      <c r="F595" s="121">
        <v>1083.2439999999999</v>
      </c>
      <c r="G595" s="121">
        <v>9354.4539999999997</v>
      </c>
      <c r="H595" s="121">
        <v>9794.0470000000023</v>
      </c>
      <c r="I595" s="121">
        <f t="shared" si="63"/>
        <v>19148.501000000004</v>
      </c>
      <c r="J595" s="121">
        <f t="shared" si="64"/>
        <v>-18065.257000000005</v>
      </c>
      <c r="K595" s="121">
        <f t="shared" si="66"/>
        <v>2157.856573705179</v>
      </c>
      <c r="L595" s="121">
        <f t="shared" si="66"/>
        <v>18634.370517928284</v>
      </c>
      <c r="M595" s="121">
        <f t="shared" si="66"/>
        <v>19510.053784860564</v>
      </c>
      <c r="N595" s="121">
        <f t="shared" si="66"/>
        <v>38144.424302788851</v>
      </c>
      <c r="O595" s="121">
        <f t="shared" si="66"/>
        <v>-35986.567729083676</v>
      </c>
    </row>
    <row r="596" spans="1:15">
      <c r="A596" s="29" t="s">
        <v>403</v>
      </c>
      <c r="B596" s="29">
        <v>8719</v>
      </c>
      <c r="C596" s="29" t="s">
        <v>365</v>
      </c>
      <c r="D596" s="29" t="s">
        <v>238</v>
      </c>
      <c r="E596" s="122">
        <v>493</v>
      </c>
      <c r="F596" s="122">
        <v>35513.846000000005</v>
      </c>
      <c r="G596" s="122"/>
      <c r="H596" s="122">
        <v>61296.222999999998</v>
      </c>
      <c r="I596" s="122">
        <f t="shared" si="63"/>
        <v>61296.222999999998</v>
      </c>
      <c r="J596" s="122">
        <f t="shared" si="64"/>
        <v>-25782.376999999993</v>
      </c>
      <c r="K596" s="122">
        <f t="shared" si="66"/>
        <v>72036.198782961481</v>
      </c>
      <c r="L596" s="122">
        <f t="shared" si="66"/>
        <v>0</v>
      </c>
      <c r="M596" s="122">
        <f t="shared" si="66"/>
        <v>124333.10953346855</v>
      </c>
      <c r="N596" s="122">
        <f t="shared" si="66"/>
        <v>124333.10953346855</v>
      </c>
      <c r="O596" s="122">
        <f t="shared" si="66"/>
        <v>-52296.910750507086</v>
      </c>
    </row>
    <row r="597" spans="1:15">
      <c r="A597" s="120" t="s">
        <v>403</v>
      </c>
      <c r="B597" s="120">
        <v>6601</v>
      </c>
      <c r="C597" s="120" t="s">
        <v>366</v>
      </c>
      <c r="D597" s="120" t="s">
        <v>210</v>
      </c>
      <c r="E597" s="121">
        <v>491</v>
      </c>
      <c r="F597" s="121">
        <v>55</v>
      </c>
      <c r="G597" s="121"/>
      <c r="H597" s="121">
        <v>8866.9970000000012</v>
      </c>
      <c r="I597" s="121">
        <f t="shared" si="63"/>
        <v>8866.9970000000012</v>
      </c>
      <c r="J597" s="121">
        <f t="shared" si="64"/>
        <v>-8811.9970000000012</v>
      </c>
      <c r="K597" s="121">
        <f t="shared" si="66"/>
        <v>112.01629327902241</v>
      </c>
      <c r="L597" s="121">
        <f t="shared" si="66"/>
        <v>0</v>
      </c>
      <c r="M597" s="121">
        <f t="shared" si="66"/>
        <v>18059.057026476581</v>
      </c>
      <c r="N597" s="121">
        <f t="shared" si="66"/>
        <v>18059.057026476581</v>
      </c>
      <c r="O597" s="121">
        <f t="shared" si="66"/>
        <v>-17947.040733197558</v>
      </c>
    </row>
    <row r="598" spans="1:15">
      <c r="A598" s="29" t="s">
        <v>403</v>
      </c>
      <c r="B598" s="29">
        <v>7617</v>
      </c>
      <c r="C598" s="29" t="s">
        <v>367</v>
      </c>
      <c r="D598" s="29" t="s">
        <v>225</v>
      </c>
      <c r="E598" s="122">
        <v>472</v>
      </c>
      <c r="F598" s="122">
        <v>-3125.6130000000003</v>
      </c>
      <c r="G598" s="122">
        <v>690.73599999999999</v>
      </c>
      <c r="H598" s="122">
        <v>17875.525000000001</v>
      </c>
      <c r="I598" s="122">
        <f t="shared" si="63"/>
        <v>18566.261000000002</v>
      </c>
      <c r="J598" s="122">
        <f t="shared" si="64"/>
        <v>-21691.874000000003</v>
      </c>
      <c r="K598" s="122">
        <f t="shared" si="66"/>
        <v>-6622.0614406779669</v>
      </c>
      <c r="L598" s="122">
        <f t="shared" si="66"/>
        <v>1463.4237288135591</v>
      </c>
      <c r="M598" s="122">
        <f t="shared" si="66"/>
        <v>37871.875</v>
      </c>
      <c r="N598" s="122">
        <f t="shared" si="66"/>
        <v>39335.298728813563</v>
      </c>
      <c r="O598" s="122">
        <f t="shared" si="66"/>
        <v>-45957.360169491527</v>
      </c>
    </row>
    <row r="599" spans="1:15">
      <c r="A599" s="120" t="s">
        <v>403</v>
      </c>
      <c r="B599" s="120">
        <v>5609</v>
      </c>
      <c r="C599" s="120" t="s">
        <v>368</v>
      </c>
      <c r="D599" s="120" t="s">
        <v>200</v>
      </c>
      <c r="E599" s="121">
        <v>452</v>
      </c>
      <c r="F599" s="121">
        <v>0</v>
      </c>
      <c r="G599" s="121">
        <v>15.756</v>
      </c>
      <c r="H599" s="121">
        <v>4167.5509999999995</v>
      </c>
      <c r="I599" s="121">
        <f t="shared" si="63"/>
        <v>4183.3069999999998</v>
      </c>
      <c r="J599" s="121">
        <f t="shared" si="64"/>
        <v>-4183.3069999999998</v>
      </c>
      <c r="K599" s="121">
        <f t="shared" si="66"/>
        <v>0</v>
      </c>
      <c r="L599" s="121">
        <f t="shared" si="66"/>
        <v>34.858407079646021</v>
      </c>
      <c r="M599" s="121">
        <f t="shared" si="66"/>
        <v>9220.2455752212372</v>
      </c>
      <c r="N599" s="121">
        <f t="shared" si="66"/>
        <v>9255.103982300885</v>
      </c>
      <c r="O599" s="121">
        <f t="shared" si="66"/>
        <v>-9255.103982300885</v>
      </c>
    </row>
    <row r="600" spans="1:15">
      <c r="A600" s="29" t="s">
        <v>403</v>
      </c>
      <c r="B600" s="29">
        <v>4911</v>
      </c>
      <c r="C600" s="29" t="s">
        <v>369</v>
      </c>
      <c r="D600" s="29" t="s">
        <v>196</v>
      </c>
      <c r="E600" s="122">
        <v>449</v>
      </c>
      <c r="F600" s="122">
        <v>323.63</v>
      </c>
      <c r="G600" s="122">
        <v>1286.576</v>
      </c>
      <c r="H600" s="122">
        <v>6942.4490000000005</v>
      </c>
      <c r="I600" s="122">
        <f t="shared" si="63"/>
        <v>8229.0250000000015</v>
      </c>
      <c r="J600" s="122">
        <f t="shared" si="64"/>
        <v>-7905.3950000000013</v>
      </c>
      <c r="K600" s="122">
        <f t="shared" si="66"/>
        <v>720.77951002227167</v>
      </c>
      <c r="L600" s="122">
        <f t="shared" si="66"/>
        <v>2865.4253897550111</v>
      </c>
      <c r="M600" s="122">
        <f t="shared" si="66"/>
        <v>15462.024498886416</v>
      </c>
      <c r="N600" s="122">
        <f t="shared" si="66"/>
        <v>18327.449888641429</v>
      </c>
      <c r="O600" s="122">
        <f t="shared" si="66"/>
        <v>-17606.670378619157</v>
      </c>
    </row>
    <row r="601" spans="1:15">
      <c r="A601" s="120" t="s">
        <v>403</v>
      </c>
      <c r="B601" s="120">
        <v>5612</v>
      </c>
      <c r="C601" s="120" t="s">
        <v>370</v>
      </c>
      <c r="D601" s="120" t="s">
        <v>202</v>
      </c>
      <c r="E601" s="121">
        <v>371</v>
      </c>
      <c r="F601" s="121">
        <v>920.18</v>
      </c>
      <c r="G601" s="121">
        <v>263.87099999999998</v>
      </c>
      <c r="H601" s="121">
        <v>6937.9120000000003</v>
      </c>
      <c r="I601" s="121">
        <f t="shared" si="63"/>
        <v>7201.7830000000004</v>
      </c>
      <c r="J601" s="121">
        <f t="shared" si="64"/>
        <v>-6281.6030000000001</v>
      </c>
      <c r="K601" s="121">
        <f t="shared" si="66"/>
        <v>2480.269541778976</v>
      </c>
      <c r="L601" s="121">
        <f t="shared" si="66"/>
        <v>711.24258760107818</v>
      </c>
      <c r="M601" s="121">
        <f t="shared" si="66"/>
        <v>18700.571428571428</v>
      </c>
      <c r="N601" s="121">
        <f t="shared" si="66"/>
        <v>19411.814016172506</v>
      </c>
      <c r="O601" s="121">
        <f t="shared" si="66"/>
        <v>-16931.54447439353</v>
      </c>
    </row>
    <row r="602" spans="1:15">
      <c r="A602" s="29" t="s">
        <v>403</v>
      </c>
      <c r="B602" s="29">
        <v>6602</v>
      </c>
      <c r="C602" s="29" t="s">
        <v>371</v>
      </c>
      <c r="D602" s="29" t="s">
        <v>213</v>
      </c>
      <c r="E602" s="122">
        <v>371</v>
      </c>
      <c r="F602" s="122">
        <v>2000</v>
      </c>
      <c r="G602" s="122"/>
      <c r="H602" s="122">
        <v>10053.618999999999</v>
      </c>
      <c r="I602" s="122">
        <f t="shared" si="63"/>
        <v>10053.618999999999</v>
      </c>
      <c r="J602" s="122">
        <f t="shared" si="64"/>
        <v>-8053.6189999999988</v>
      </c>
      <c r="K602" s="122">
        <f t="shared" si="66"/>
        <v>5390.8355795148245</v>
      </c>
      <c r="L602" s="122">
        <f t="shared" si="66"/>
        <v>0</v>
      </c>
      <c r="M602" s="122">
        <f t="shared" si="66"/>
        <v>27098.703504043122</v>
      </c>
      <c r="N602" s="122">
        <f t="shared" si="66"/>
        <v>27098.703504043122</v>
      </c>
      <c r="O602" s="122">
        <f t="shared" si="66"/>
        <v>-21707.867924528298</v>
      </c>
    </row>
    <row r="603" spans="1:15">
      <c r="A603" s="120" t="s">
        <v>403</v>
      </c>
      <c r="B603" s="120">
        <v>4502</v>
      </c>
      <c r="C603" s="120" t="s">
        <v>372</v>
      </c>
      <c r="D603" s="120" t="s">
        <v>190</v>
      </c>
      <c r="E603" s="121">
        <v>258</v>
      </c>
      <c r="F603" s="121">
        <v>11613.899000000001</v>
      </c>
      <c r="G603" s="121">
        <v>416.80499999999995</v>
      </c>
      <c r="H603" s="121">
        <v>26574.343000000004</v>
      </c>
      <c r="I603" s="121">
        <f t="shared" si="63"/>
        <v>26991.148000000005</v>
      </c>
      <c r="J603" s="121">
        <f t="shared" si="64"/>
        <v>-15377.249000000003</v>
      </c>
      <c r="K603" s="121">
        <f t="shared" si="66"/>
        <v>45015.112403100778</v>
      </c>
      <c r="L603" s="121">
        <f t="shared" si="66"/>
        <v>1615.5232558139535</v>
      </c>
      <c r="M603" s="121">
        <f t="shared" si="66"/>
        <v>103001.32945736437</v>
      </c>
      <c r="N603" s="121">
        <f t="shared" si="66"/>
        <v>104616.85271317832</v>
      </c>
      <c r="O603" s="121">
        <f t="shared" si="66"/>
        <v>-59601.740310077534</v>
      </c>
    </row>
    <row r="604" spans="1:15">
      <c r="A604" s="29" t="s">
        <v>403</v>
      </c>
      <c r="B604" s="29">
        <v>4604</v>
      </c>
      <c r="C604" s="29" t="s">
        <v>373</v>
      </c>
      <c r="D604" s="29" t="s">
        <v>191</v>
      </c>
      <c r="E604" s="122">
        <v>258</v>
      </c>
      <c r="F604" s="122">
        <v>5506.1260000000002</v>
      </c>
      <c r="G604" s="122"/>
      <c r="H604" s="122">
        <v>10825.097</v>
      </c>
      <c r="I604" s="122">
        <f t="shared" si="63"/>
        <v>10825.097</v>
      </c>
      <c r="J604" s="122">
        <f t="shared" si="64"/>
        <v>-5318.9709999999995</v>
      </c>
      <c r="K604" s="122">
        <f t="shared" si="66"/>
        <v>21341.573643410855</v>
      </c>
      <c r="L604" s="122">
        <f t="shared" si="66"/>
        <v>0</v>
      </c>
      <c r="M604" s="122">
        <f t="shared" si="66"/>
        <v>41957.740310077519</v>
      </c>
      <c r="N604" s="122">
        <f t="shared" si="66"/>
        <v>41957.740310077519</v>
      </c>
      <c r="O604" s="122">
        <f t="shared" si="66"/>
        <v>-20616.166666666664</v>
      </c>
    </row>
    <row r="605" spans="1:15">
      <c r="A605" s="120" t="s">
        <v>403</v>
      </c>
      <c r="B605" s="120">
        <v>8610</v>
      </c>
      <c r="C605" s="120" t="s">
        <v>374</v>
      </c>
      <c r="D605" s="120" t="s">
        <v>232</v>
      </c>
      <c r="E605" s="121">
        <v>248</v>
      </c>
      <c r="F605" s="121">
        <v>15219.067000000001</v>
      </c>
      <c r="G605" s="121"/>
      <c r="H605" s="121">
        <v>11250.563999999998</v>
      </c>
      <c r="I605" s="121">
        <f t="shared" si="63"/>
        <v>11250.563999999998</v>
      </c>
      <c r="J605" s="121">
        <f t="shared" si="64"/>
        <v>3968.5030000000024</v>
      </c>
      <c r="K605" s="121">
        <f t="shared" si="66"/>
        <v>61367.205645161295</v>
      </c>
      <c r="L605" s="121">
        <f t="shared" si="66"/>
        <v>0</v>
      </c>
      <c r="M605" s="121">
        <f t="shared" si="66"/>
        <v>45365.177419354826</v>
      </c>
      <c r="N605" s="121">
        <f t="shared" si="66"/>
        <v>45365.177419354826</v>
      </c>
      <c r="O605" s="121">
        <f t="shared" si="66"/>
        <v>16002.028225806462</v>
      </c>
    </row>
    <row r="606" spans="1:15">
      <c r="A606" s="29" t="s">
        <v>403</v>
      </c>
      <c r="B606" s="29">
        <v>1606</v>
      </c>
      <c r="C606" s="29" t="s">
        <v>375</v>
      </c>
      <c r="D606" s="29" t="s">
        <v>172</v>
      </c>
      <c r="E606" s="122">
        <v>238</v>
      </c>
      <c r="F606" s="122">
        <v>2815.1469999999999</v>
      </c>
      <c r="G606" s="122">
        <v>5382.1910000000007</v>
      </c>
      <c r="H606" s="122">
        <v>5148.25</v>
      </c>
      <c r="I606" s="122">
        <f t="shared" si="63"/>
        <v>10530.441000000001</v>
      </c>
      <c r="J606" s="122">
        <f t="shared" si="64"/>
        <v>-7715.2940000000008</v>
      </c>
      <c r="K606" s="122">
        <f t="shared" si="66"/>
        <v>11828.348739495797</v>
      </c>
      <c r="L606" s="122">
        <f t="shared" si="66"/>
        <v>22614.247899159669</v>
      </c>
      <c r="M606" s="122">
        <f t="shared" si="66"/>
        <v>21631.302521008405</v>
      </c>
      <c r="N606" s="122">
        <f t="shared" si="66"/>
        <v>44245.550420168074</v>
      </c>
      <c r="O606" s="122">
        <f t="shared" si="66"/>
        <v>-32417.201680672271</v>
      </c>
    </row>
    <row r="607" spans="1:15">
      <c r="A607" s="120" t="s">
        <v>403</v>
      </c>
      <c r="B607" s="120">
        <v>4803</v>
      </c>
      <c r="C607" s="120" t="s">
        <v>376</v>
      </c>
      <c r="D607" s="120" t="s">
        <v>193</v>
      </c>
      <c r="E607" s="121">
        <v>204</v>
      </c>
      <c r="F607" s="121">
        <v>15238.358</v>
      </c>
      <c r="G607" s="121">
        <v>28.882000000000001</v>
      </c>
      <c r="H607" s="121">
        <v>33047.578999999998</v>
      </c>
      <c r="I607" s="121">
        <f t="shared" si="63"/>
        <v>33076.460999999996</v>
      </c>
      <c r="J607" s="121">
        <f t="shared" si="64"/>
        <v>-17838.102999999996</v>
      </c>
      <c r="K607" s="121">
        <f t="shared" si="66"/>
        <v>74697.833333333328</v>
      </c>
      <c r="L607" s="121">
        <f t="shared" si="66"/>
        <v>141.57843137254903</v>
      </c>
      <c r="M607" s="121">
        <f t="shared" si="66"/>
        <v>161997.93627450979</v>
      </c>
      <c r="N607" s="121">
        <f t="shared" si="66"/>
        <v>162139.51470588232</v>
      </c>
      <c r="O607" s="121">
        <f t="shared" si="66"/>
        <v>-87441.681372548992</v>
      </c>
    </row>
    <row r="608" spans="1:15">
      <c r="A608" s="29" t="s">
        <v>403</v>
      </c>
      <c r="B608" s="29">
        <v>5706</v>
      </c>
      <c r="C608" s="29" t="s">
        <v>377</v>
      </c>
      <c r="D608" s="29" t="s">
        <v>203</v>
      </c>
      <c r="E608" s="122">
        <v>202</v>
      </c>
      <c r="F608" s="122">
        <v>0</v>
      </c>
      <c r="G608" s="122"/>
      <c r="H608" s="122">
        <v>1805</v>
      </c>
      <c r="I608" s="122">
        <f t="shared" si="63"/>
        <v>1805</v>
      </c>
      <c r="J608" s="122">
        <f t="shared" si="64"/>
        <v>-1805</v>
      </c>
      <c r="K608" s="122">
        <f t="shared" si="66"/>
        <v>0</v>
      </c>
      <c r="L608" s="122">
        <f t="shared" si="66"/>
        <v>0</v>
      </c>
      <c r="M608" s="122">
        <f t="shared" si="66"/>
        <v>8935.6435643564364</v>
      </c>
      <c r="N608" s="122">
        <f t="shared" si="66"/>
        <v>8935.6435643564364</v>
      </c>
      <c r="O608" s="122">
        <f t="shared" si="66"/>
        <v>-8935.6435643564364</v>
      </c>
    </row>
    <row r="609" spans="1:15">
      <c r="A609" s="120" t="s">
        <v>403</v>
      </c>
      <c r="B609" s="120">
        <v>3713</v>
      </c>
      <c r="C609" s="120" t="s">
        <v>378</v>
      </c>
      <c r="D609" s="120" t="s">
        <v>185</v>
      </c>
      <c r="E609" s="121">
        <v>117</v>
      </c>
      <c r="F609" s="121">
        <v>0</v>
      </c>
      <c r="G609" s="121">
        <v>96</v>
      </c>
      <c r="H609" s="121">
        <v>3524</v>
      </c>
      <c r="I609" s="121">
        <f t="shared" si="63"/>
        <v>3620</v>
      </c>
      <c r="J609" s="121">
        <f t="shared" si="64"/>
        <v>-3620</v>
      </c>
      <c r="K609" s="121">
        <f t="shared" si="66"/>
        <v>0</v>
      </c>
      <c r="L609" s="121">
        <f t="shared" si="66"/>
        <v>820.51282051282044</v>
      </c>
      <c r="M609" s="121">
        <f t="shared" si="66"/>
        <v>30119.658119658121</v>
      </c>
      <c r="N609" s="121">
        <f t="shared" si="66"/>
        <v>30940.170940170941</v>
      </c>
      <c r="O609" s="121">
        <f t="shared" si="66"/>
        <v>-30940.170940170941</v>
      </c>
    </row>
    <row r="610" spans="1:15">
      <c r="A610" s="29" t="s">
        <v>403</v>
      </c>
      <c r="B610" s="29">
        <v>7509</v>
      </c>
      <c r="C610" s="29" t="s">
        <v>379</v>
      </c>
      <c r="D610" s="29" t="s">
        <v>223</v>
      </c>
      <c r="E610" s="122">
        <v>109</v>
      </c>
      <c r="F610" s="122">
        <v>0</v>
      </c>
      <c r="G610" s="122">
        <v>22</v>
      </c>
      <c r="H610" s="122">
        <v>1828</v>
      </c>
      <c r="I610" s="122">
        <f t="shared" si="63"/>
        <v>1850</v>
      </c>
      <c r="J610" s="122">
        <f t="shared" si="64"/>
        <v>-1850</v>
      </c>
      <c r="K610" s="122">
        <f t="shared" si="66"/>
        <v>0</v>
      </c>
      <c r="L610" s="122">
        <f t="shared" si="66"/>
        <v>201.83486238532112</v>
      </c>
      <c r="M610" s="122">
        <f t="shared" si="66"/>
        <v>16770.642201834864</v>
      </c>
      <c r="N610" s="122">
        <f t="shared" si="66"/>
        <v>16972.477064220184</v>
      </c>
      <c r="O610" s="122">
        <f t="shared" si="66"/>
        <v>-16972.477064220184</v>
      </c>
    </row>
    <row r="611" spans="1:15">
      <c r="A611" s="120" t="s">
        <v>403</v>
      </c>
      <c r="B611" s="120">
        <v>4902</v>
      </c>
      <c r="C611" s="120" t="s">
        <v>380</v>
      </c>
      <c r="D611" s="120" t="s">
        <v>195</v>
      </c>
      <c r="E611" s="121">
        <v>103</v>
      </c>
      <c r="F611" s="121">
        <v>0</v>
      </c>
      <c r="G611" s="121">
        <v>222</v>
      </c>
      <c r="H611" s="121">
        <v>1387</v>
      </c>
      <c r="I611" s="121">
        <f t="shared" ref="I611:I615" si="67">H611+G611</f>
        <v>1609</v>
      </c>
      <c r="J611" s="121">
        <f t="shared" ref="J611:J615" si="68">F611-I611</f>
        <v>-1609</v>
      </c>
      <c r="K611" s="121">
        <f t="shared" si="66"/>
        <v>0</v>
      </c>
      <c r="L611" s="121">
        <f t="shared" si="66"/>
        <v>2155.3398058252428</v>
      </c>
      <c r="M611" s="121">
        <f t="shared" si="66"/>
        <v>13466.019417475727</v>
      </c>
      <c r="N611" s="121">
        <f t="shared" si="66"/>
        <v>15621.359223300971</v>
      </c>
      <c r="O611" s="121">
        <f t="shared" si="66"/>
        <v>-15621.359223300971</v>
      </c>
    </row>
    <row r="612" spans="1:15">
      <c r="A612" s="29" t="s">
        <v>403</v>
      </c>
      <c r="B612" s="29">
        <v>6706</v>
      </c>
      <c r="C612" s="29" t="s">
        <v>381</v>
      </c>
      <c r="D612" s="29" t="s">
        <v>217</v>
      </c>
      <c r="E612" s="122">
        <v>91</v>
      </c>
      <c r="F612" s="122">
        <v>0</v>
      </c>
      <c r="G612" s="122"/>
      <c r="H612" s="122"/>
      <c r="I612" s="122">
        <f t="shared" si="67"/>
        <v>0</v>
      </c>
      <c r="J612" s="122">
        <f t="shared" si="68"/>
        <v>0</v>
      </c>
      <c r="K612" s="122">
        <f t="shared" si="66"/>
        <v>0</v>
      </c>
      <c r="L612" s="122">
        <f t="shared" si="66"/>
        <v>0</v>
      </c>
      <c r="M612" s="122">
        <f t="shared" si="66"/>
        <v>0</v>
      </c>
      <c r="N612" s="122">
        <f t="shared" si="66"/>
        <v>0</v>
      </c>
      <c r="O612" s="122">
        <f t="shared" si="66"/>
        <v>0</v>
      </c>
    </row>
    <row r="613" spans="1:15">
      <c r="A613" s="120" t="s">
        <v>403</v>
      </c>
      <c r="B613" s="120">
        <v>5611</v>
      </c>
      <c r="C613" s="120" t="s">
        <v>382</v>
      </c>
      <c r="D613" s="120" t="s">
        <v>201</v>
      </c>
      <c r="E613" s="121">
        <v>90</v>
      </c>
      <c r="F613" s="121">
        <v>942</v>
      </c>
      <c r="G613" s="121"/>
      <c r="H613" s="121">
        <v>2288</v>
      </c>
      <c r="I613" s="121">
        <f t="shared" si="67"/>
        <v>2288</v>
      </c>
      <c r="J613" s="121">
        <f t="shared" si="68"/>
        <v>-1346</v>
      </c>
      <c r="K613" s="121">
        <f t="shared" si="66"/>
        <v>10466.666666666666</v>
      </c>
      <c r="L613" s="121">
        <f t="shared" si="66"/>
        <v>0</v>
      </c>
      <c r="M613" s="121">
        <f t="shared" si="66"/>
        <v>25422.222222222219</v>
      </c>
      <c r="N613" s="121">
        <f t="shared" si="66"/>
        <v>25422.222222222219</v>
      </c>
      <c r="O613" s="121">
        <f t="shared" si="66"/>
        <v>-14955.555555555557</v>
      </c>
    </row>
    <row r="614" spans="1:15">
      <c r="A614" s="29" t="s">
        <v>403</v>
      </c>
      <c r="B614" s="29">
        <v>7505</v>
      </c>
      <c r="C614" s="29" t="s">
        <v>383</v>
      </c>
      <c r="D614" s="29" t="s">
        <v>222</v>
      </c>
      <c r="E614" s="122">
        <v>74</v>
      </c>
      <c r="F614" s="122">
        <v>83</v>
      </c>
      <c r="G614" s="122">
        <v>382</v>
      </c>
      <c r="H614" s="122">
        <v>2864</v>
      </c>
      <c r="I614" s="122">
        <f t="shared" si="67"/>
        <v>3246</v>
      </c>
      <c r="J614" s="122">
        <f t="shared" si="68"/>
        <v>-3163</v>
      </c>
      <c r="K614" s="122">
        <f t="shared" si="66"/>
        <v>1121.6216216216217</v>
      </c>
      <c r="L614" s="122">
        <f t="shared" si="66"/>
        <v>5162.1621621621625</v>
      </c>
      <c r="M614" s="122">
        <f t="shared" si="66"/>
        <v>38702.7027027027</v>
      </c>
      <c r="N614" s="122">
        <f t="shared" si="66"/>
        <v>43864.86486486486</v>
      </c>
      <c r="O614" s="122">
        <f t="shared" si="66"/>
        <v>-42743.24324324324</v>
      </c>
    </row>
    <row r="615" spans="1:15">
      <c r="A615" s="120" t="s">
        <v>403</v>
      </c>
      <c r="B615" s="120">
        <v>3710</v>
      </c>
      <c r="C615" s="120" t="s">
        <v>384</v>
      </c>
      <c r="D615" s="120" t="s">
        <v>183</v>
      </c>
      <c r="E615" s="121">
        <v>62</v>
      </c>
      <c r="F615" s="121">
        <v>0</v>
      </c>
      <c r="G615" s="121"/>
      <c r="H615" s="121">
        <v>1305</v>
      </c>
      <c r="I615" s="121">
        <f t="shared" si="67"/>
        <v>1305</v>
      </c>
      <c r="J615" s="121">
        <f t="shared" si="68"/>
        <v>-1305</v>
      </c>
      <c r="K615" s="121">
        <f t="shared" si="66"/>
        <v>0</v>
      </c>
      <c r="L615" s="121">
        <f t="shared" si="66"/>
        <v>0</v>
      </c>
      <c r="M615" s="121">
        <f t="shared" si="66"/>
        <v>21048.387096774193</v>
      </c>
      <c r="N615" s="121">
        <f t="shared" si="66"/>
        <v>21048.387096774193</v>
      </c>
      <c r="O615" s="121">
        <f t="shared" si="66"/>
        <v>-21048.387096774193</v>
      </c>
    </row>
    <row r="616" spans="1:15">
      <c r="A616" s="29" t="s">
        <v>403</v>
      </c>
      <c r="B616" s="29">
        <v>3506</v>
      </c>
      <c r="C616" s="29" t="s">
        <v>385</v>
      </c>
      <c r="D616" s="29" t="s">
        <v>179</v>
      </c>
      <c r="E616" s="122">
        <v>58</v>
      </c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</row>
    <row r="617" spans="1:15">
      <c r="A617" s="120" t="s">
        <v>403</v>
      </c>
      <c r="B617" s="120">
        <v>6611</v>
      </c>
      <c r="C617" s="120" t="s">
        <v>386</v>
      </c>
      <c r="D617" s="120" t="s">
        <v>215</v>
      </c>
      <c r="E617" s="121">
        <v>55</v>
      </c>
      <c r="F617" s="121">
        <v>0</v>
      </c>
      <c r="G617" s="121"/>
      <c r="H617" s="121">
        <v>274</v>
      </c>
      <c r="I617" s="121">
        <f>H617+G617</f>
        <v>274</v>
      </c>
      <c r="J617" s="121">
        <f>F617-I617</f>
        <v>-274</v>
      </c>
      <c r="K617" s="121">
        <f t="shared" ref="K617:O618" si="69">(F617/$E617)*1000</f>
        <v>0</v>
      </c>
      <c r="L617" s="121">
        <f t="shared" si="69"/>
        <v>0</v>
      </c>
      <c r="M617" s="121">
        <f t="shared" si="69"/>
        <v>4981.8181818181811</v>
      </c>
      <c r="N617" s="121">
        <f t="shared" si="69"/>
        <v>4981.8181818181811</v>
      </c>
      <c r="O617" s="121">
        <f t="shared" si="69"/>
        <v>-4981.8181818181811</v>
      </c>
    </row>
    <row r="618" spans="1:15">
      <c r="A618" s="29" t="s">
        <v>403</v>
      </c>
      <c r="B618" s="29">
        <v>4901</v>
      </c>
      <c r="C618" s="29" t="s">
        <v>387</v>
      </c>
      <c r="D618" s="29" t="s">
        <v>194</v>
      </c>
      <c r="E618" s="122">
        <v>40</v>
      </c>
      <c r="F618" s="122">
        <v>225</v>
      </c>
      <c r="G618" s="122"/>
      <c r="H618" s="122">
        <v>2219</v>
      </c>
      <c r="I618" s="122">
        <f>H618+G618</f>
        <v>2219</v>
      </c>
      <c r="J618" s="122">
        <f>F618-I618</f>
        <v>-1994</v>
      </c>
      <c r="K618" s="122">
        <f t="shared" si="69"/>
        <v>5625</v>
      </c>
      <c r="L618" s="122">
        <f t="shared" si="69"/>
        <v>0</v>
      </c>
      <c r="M618" s="122">
        <f t="shared" si="69"/>
        <v>55475</v>
      </c>
      <c r="N618" s="122">
        <f t="shared" si="69"/>
        <v>55475</v>
      </c>
      <c r="O618" s="122">
        <f t="shared" si="69"/>
        <v>-49850</v>
      </c>
    </row>
    <row r="619" spans="1:15">
      <c r="A619" s="29"/>
      <c r="B619" s="29"/>
      <c r="C619" s="29"/>
      <c r="D619" s="29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</row>
    <row r="620" spans="1:15">
      <c r="A620" s="29"/>
      <c r="B620" s="29"/>
      <c r="C620" s="29"/>
      <c r="D620" s="29"/>
      <c r="E620" s="123">
        <f>SUM(E547:E618)</f>
        <v>356991</v>
      </c>
      <c r="F620" s="123">
        <f t="shared" ref="F620:I620" si="70">SUM(F547:F618)</f>
        <v>2151094.2059999998</v>
      </c>
      <c r="G620" s="123">
        <f t="shared" si="70"/>
        <v>2366881.8800000004</v>
      </c>
      <c r="H620" s="123">
        <f t="shared" si="70"/>
        <v>2726846.2109999987</v>
      </c>
      <c r="I620" s="123">
        <f t="shared" si="70"/>
        <v>5093728.091</v>
      </c>
      <c r="J620" s="123">
        <f>SUM(J547:J618)</f>
        <v>-2942633.8849999998</v>
      </c>
      <c r="K620" s="123">
        <f t="shared" ref="K620:O620" si="71">(F620/$E620)*1000</f>
        <v>6025.625872921165</v>
      </c>
      <c r="L620" s="123">
        <f t="shared" si="71"/>
        <v>6630.0883775781476</v>
      </c>
      <c r="M620" s="123">
        <f t="shared" si="71"/>
        <v>7638.417245812916</v>
      </c>
      <c r="N620" s="123">
        <f t="shared" si="71"/>
        <v>14268.505623391065</v>
      </c>
      <c r="O620" s="123">
        <f t="shared" si="71"/>
        <v>-8242.8797504698996</v>
      </c>
    </row>
    <row r="621" spans="1:15">
      <c r="A621" s="29"/>
      <c r="B621" s="29"/>
      <c r="C621" s="29"/>
      <c r="D621" s="29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</row>
    <row r="622" spans="1:15">
      <c r="A622" s="29"/>
      <c r="B622" s="29"/>
      <c r="C622" s="29"/>
      <c r="D622" s="129" t="s">
        <v>91</v>
      </c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</row>
    <row r="623" spans="1:15">
      <c r="A623" s="29"/>
      <c r="B623" s="29"/>
      <c r="C623" s="29"/>
      <c r="D623" s="128" t="s">
        <v>301</v>
      </c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</row>
    <row r="624" spans="1:15">
      <c r="A624" s="120" t="s">
        <v>404</v>
      </c>
      <c r="B624" s="120">
        <v>0</v>
      </c>
      <c r="C624" s="120" t="s">
        <v>315</v>
      </c>
      <c r="D624" s="120" t="s">
        <v>19</v>
      </c>
      <c r="E624" s="121">
        <v>128793</v>
      </c>
      <c r="F624" s="121">
        <v>127843.607</v>
      </c>
      <c r="G624" s="121">
        <v>210458.96499999997</v>
      </c>
      <c r="H624" s="121">
        <v>7716752.2909999993</v>
      </c>
      <c r="I624" s="121">
        <f t="shared" ref="I624:I687" si="72">H624+G624</f>
        <v>7927211.2559999991</v>
      </c>
      <c r="J624" s="121">
        <f t="shared" ref="J624:J687" si="73">F624-I624</f>
        <v>-7799367.6489999993</v>
      </c>
      <c r="K624" s="121">
        <f t="shared" ref="K624:O655" si="74">(F624/$E624)*1000</f>
        <v>992.62853571234461</v>
      </c>
      <c r="L624" s="121">
        <f t="shared" si="74"/>
        <v>1634.086984541085</v>
      </c>
      <c r="M624" s="121">
        <f t="shared" si="74"/>
        <v>59915.92936727927</v>
      </c>
      <c r="N624" s="121">
        <f t="shared" si="74"/>
        <v>61550.016351820355</v>
      </c>
      <c r="O624" s="121">
        <f t="shared" si="74"/>
        <v>-60557.387816108014</v>
      </c>
    </row>
    <row r="625" spans="1:15">
      <c r="A625" s="29" t="s">
        <v>404</v>
      </c>
      <c r="B625" s="29">
        <v>1000</v>
      </c>
      <c r="C625" s="29" t="s">
        <v>316</v>
      </c>
      <c r="D625" s="29" t="s">
        <v>167</v>
      </c>
      <c r="E625" s="122">
        <v>36975</v>
      </c>
      <c r="F625" s="122">
        <v>2742.66</v>
      </c>
      <c r="G625" s="122"/>
      <c r="H625" s="122">
        <v>1133594.727</v>
      </c>
      <c r="I625" s="122">
        <f t="shared" si="72"/>
        <v>1133594.727</v>
      </c>
      <c r="J625" s="122">
        <f t="shared" si="73"/>
        <v>-1130852.067</v>
      </c>
      <c r="K625" s="122">
        <f t="shared" si="74"/>
        <v>74.176064908722111</v>
      </c>
      <c r="L625" s="122">
        <f t="shared" si="74"/>
        <v>0</v>
      </c>
      <c r="M625" s="122">
        <f t="shared" si="74"/>
        <v>30658.410466531441</v>
      </c>
      <c r="N625" s="122">
        <f t="shared" si="74"/>
        <v>30658.410466531441</v>
      </c>
      <c r="O625" s="122">
        <f t="shared" si="74"/>
        <v>-30584.234401622718</v>
      </c>
    </row>
    <row r="626" spans="1:15">
      <c r="A626" s="120" t="s">
        <v>404</v>
      </c>
      <c r="B626" s="120">
        <v>1400</v>
      </c>
      <c r="C626" s="120" t="s">
        <v>317</v>
      </c>
      <c r="D626" s="120" t="s">
        <v>170</v>
      </c>
      <c r="E626" s="121">
        <v>29799</v>
      </c>
      <c r="F626" s="121">
        <v>0</v>
      </c>
      <c r="G626" s="121"/>
      <c r="H626" s="121">
        <v>911529.74300000002</v>
      </c>
      <c r="I626" s="121">
        <f t="shared" si="72"/>
        <v>911529.74300000002</v>
      </c>
      <c r="J626" s="121">
        <f t="shared" si="73"/>
        <v>-911529.74300000002</v>
      </c>
      <c r="K626" s="121">
        <f t="shared" si="74"/>
        <v>0</v>
      </c>
      <c r="L626" s="121">
        <f t="shared" si="74"/>
        <v>0</v>
      </c>
      <c r="M626" s="121">
        <f t="shared" si="74"/>
        <v>30589.272895063594</v>
      </c>
      <c r="N626" s="121">
        <f t="shared" si="74"/>
        <v>30589.272895063594</v>
      </c>
      <c r="O626" s="121">
        <f t="shared" si="74"/>
        <v>-30589.272895063594</v>
      </c>
    </row>
    <row r="627" spans="1:15">
      <c r="A627" s="29" t="s">
        <v>404</v>
      </c>
      <c r="B627" s="29">
        <v>6000</v>
      </c>
      <c r="C627" s="29" t="s">
        <v>318</v>
      </c>
      <c r="D627" s="29" t="s">
        <v>204</v>
      </c>
      <c r="E627" s="122">
        <v>18925</v>
      </c>
      <c r="F627" s="122">
        <v>212151.32899999997</v>
      </c>
      <c r="G627" s="122">
        <v>196798.48199999999</v>
      </c>
      <c r="H627" s="122">
        <v>920834.48300000001</v>
      </c>
      <c r="I627" s="122">
        <f t="shared" si="72"/>
        <v>1117632.9650000001</v>
      </c>
      <c r="J627" s="122">
        <f t="shared" si="73"/>
        <v>-905481.63600000017</v>
      </c>
      <c r="K627" s="122">
        <f t="shared" si="74"/>
        <v>11210.109854689563</v>
      </c>
      <c r="L627" s="122">
        <f t="shared" si="74"/>
        <v>10398.862985468955</v>
      </c>
      <c r="M627" s="122">
        <f t="shared" si="74"/>
        <v>48657.040052840159</v>
      </c>
      <c r="N627" s="122">
        <f t="shared" si="74"/>
        <v>59055.903038309116</v>
      </c>
      <c r="O627" s="122">
        <f t="shared" si="74"/>
        <v>-47845.793183619564</v>
      </c>
    </row>
    <row r="628" spans="1:15">
      <c r="A628" s="120" t="s">
        <v>404</v>
      </c>
      <c r="B628" s="120">
        <v>2000</v>
      </c>
      <c r="C628" s="120" t="s">
        <v>319</v>
      </c>
      <c r="D628" s="120" t="s">
        <v>173</v>
      </c>
      <c r="E628" s="121">
        <v>18920</v>
      </c>
      <c r="F628" s="121">
        <v>121243.523</v>
      </c>
      <c r="G628" s="121"/>
      <c r="H628" s="121">
        <v>462376.23699999996</v>
      </c>
      <c r="I628" s="121">
        <f t="shared" si="72"/>
        <v>462376.23699999996</v>
      </c>
      <c r="J628" s="121">
        <f t="shared" si="73"/>
        <v>-341132.71399999998</v>
      </c>
      <c r="K628" s="121">
        <f t="shared" si="74"/>
        <v>6408.2200317124734</v>
      </c>
      <c r="L628" s="121">
        <f t="shared" si="74"/>
        <v>0</v>
      </c>
      <c r="M628" s="121">
        <f t="shared" si="74"/>
        <v>24438.490327695559</v>
      </c>
      <c r="N628" s="121">
        <f t="shared" si="74"/>
        <v>24438.490327695559</v>
      </c>
      <c r="O628" s="121">
        <f t="shared" si="74"/>
        <v>-18030.270295983086</v>
      </c>
    </row>
    <row r="629" spans="1:15">
      <c r="A629" s="29" t="s">
        <v>404</v>
      </c>
      <c r="B629" s="29">
        <v>1300</v>
      </c>
      <c r="C629" s="29" t="s">
        <v>320</v>
      </c>
      <c r="D629" s="29" t="s">
        <v>169</v>
      </c>
      <c r="E629" s="122">
        <v>16299</v>
      </c>
      <c r="F629" s="122">
        <v>3748.1419999999998</v>
      </c>
      <c r="G629" s="122"/>
      <c r="H629" s="122">
        <v>1040359.142</v>
      </c>
      <c r="I629" s="122">
        <f t="shared" si="72"/>
        <v>1040359.142</v>
      </c>
      <c r="J629" s="122">
        <f t="shared" si="73"/>
        <v>-1036611</v>
      </c>
      <c r="K629" s="122">
        <f t="shared" si="74"/>
        <v>229.96147002883609</v>
      </c>
      <c r="L629" s="122">
        <f t="shared" si="74"/>
        <v>0</v>
      </c>
      <c r="M629" s="122">
        <f t="shared" si="74"/>
        <v>63829.630161359586</v>
      </c>
      <c r="N629" s="122">
        <f t="shared" si="74"/>
        <v>63829.630161359586</v>
      </c>
      <c r="O629" s="122">
        <f t="shared" si="74"/>
        <v>-63599.668691330757</v>
      </c>
    </row>
    <row r="630" spans="1:15">
      <c r="A630" s="120" t="s">
        <v>404</v>
      </c>
      <c r="B630" s="120">
        <v>1604</v>
      </c>
      <c r="C630" s="120" t="s">
        <v>321</v>
      </c>
      <c r="D630" s="120" t="s">
        <v>171</v>
      </c>
      <c r="E630" s="121">
        <v>11463</v>
      </c>
      <c r="F630" s="121">
        <v>0</v>
      </c>
      <c r="G630" s="121">
        <v>2130</v>
      </c>
      <c r="H630" s="121">
        <v>418142.01300000004</v>
      </c>
      <c r="I630" s="121">
        <f t="shared" si="72"/>
        <v>420272.01300000004</v>
      </c>
      <c r="J630" s="121">
        <f t="shared" si="73"/>
        <v>-420272.01300000004</v>
      </c>
      <c r="K630" s="121">
        <f t="shared" si="74"/>
        <v>0</v>
      </c>
      <c r="L630" s="121">
        <f t="shared" si="74"/>
        <v>185.81523161476053</v>
      </c>
      <c r="M630" s="121">
        <f t="shared" si="74"/>
        <v>36477.537555613715</v>
      </c>
      <c r="N630" s="121">
        <f t="shared" si="74"/>
        <v>36663.352787228476</v>
      </c>
      <c r="O630" s="121">
        <f t="shared" si="74"/>
        <v>-36663.352787228476</v>
      </c>
    </row>
    <row r="631" spans="1:15">
      <c r="A631" s="29" t="s">
        <v>404</v>
      </c>
      <c r="B631" s="29">
        <v>8200</v>
      </c>
      <c r="C631" s="29" t="s">
        <v>322</v>
      </c>
      <c r="D631" s="29" t="s">
        <v>229</v>
      </c>
      <c r="E631" s="122">
        <v>9485</v>
      </c>
      <c r="F631" s="122">
        <v>4542.2700000000004</v>
      </c>
      <c r="G631" s="122">
        <v>4876.9970000000003</v>
      </c>
      <c r="H631" s="122">
        <v>292891.44700000004</v>
      </c>
      <c r="I631" s="122">
        <f t="shared" si="72"/>
        <v>297768.44400000002</v>
      </c>
      <c r="J631" s="122">
        <f t="shared" si="73"/>
        <v>-293226.174</v>
      </c>
      <c r="K631" s="122">
        <f t="shared" si="74"/>
        <v>478.8898260411176</v>
      </c>
      <c r="L631" s="122">
        <f t="shared" si="74"/>
        <v>514.1799683711123</v>
      </c>
      <c r="M631" s="122">
        <f t="shared" si="74"/>
        <v>30879.4356352135</v>
      </c>
      <c r="N631" s="122">
        <f t="shared" si="74"/>
        <v>31393.615603584611</v>
      </c>
      <c r="O631" s="122">
        <f t="shared" si="74"/>
        <v>-30914.725777543488</v>
      </c>
    </row>
    <row r="632" spans="1:15">
      <c r="A632" s="120" t="s">
        <v>404</v>
      </c>
      <c r="B632" s="120">
        <v>3000</v>
      </c>
      <c r="C632" s="120" t="s">
        <v>323</v>
      </c>
      <c r="D632" s="120" t="s">
        <v>178</v>
      </c>
      <c r="E632" s="121">
        <v>7411</v>
      </c>
      <c r="F632" s="121">
        <v>4703.12</v>
      </c>
      <c r="G632" s="121"/>
      <c r="H632" s="121">
        <v>228060.52600000001</v>
      </c>
      <c r="I632" s="121">
        <f t="shared" si="72"/>
        <v>228060.52600000001</v>
      </c>
      <c r="J632" s="121">
        <f t="shared" si="73"/>
        <v>-223357.40600000002</v>
      </c>
      <c r="K632" s="121">
        <f t="shared" si="74"/>
        <v>634.61341249494001</v>
      </c>
      <c r="L632" s="121">
        <f t="shared" si="74"/>
        <v>0</v>
      </c>
      <c r="M632" s="121">
        <f t="shared" si="74"/>
        <v>30773.24598569694</v>
      </c>
      <c r="N632" s="121">
        <f t="shared" si="74"/>
        <v>30773.24598569694</v>
      </c>
      <c r="O632" s="121">
        <f t="shared" si="74"/>
        <v>-30138.632573201998</v>
      </c>
    </row>
    <row r="633" spans="1:15">
      <c r="A633" s="29" t="s">
        <v>404</v>
      </c>
      <c r="B633" s="29">
        <v>7300</v>
      </c>
      <c r="C633" s="29" t="s">
        <v>324</v>
      </c>
      <c r="D633" s="29" t="s">
        <v>220</v>
      </c>
      <c r="E633" s="122">
        <v>5070</v>
      </c>
      <c r="F633" s="122">
        <v>46128.362000000001</v>
      </c>
      <c r="G633" s="122">
        <v>43063.944000000003</v>
      </c>
      <c r="H633" s="122">
        <v>285711.09600000002</v>
      </c>
      <c r="I633" s="122">
        <f t="shared" si="72"/>
        <v>328775.04000000004</v>
      </c>
      <c r="J633" s="122">
        <f t="shared" si="73"/>
        <v>-282646.67800000001</v>
      </c>
      <c r="K633" s="122">
        <f t="shared" si="74"/>
        <v>9098.2962524654831</v>
      </c>
      <c r="L633" s="122">
        <f t="shared" si="74"/>
        <v>8493.8745562130189</v>
      </c>
      <c r="M633" s="122">
        <f t="shared" si="74"/>
        <v>56353.27337278107</v>
      </c>
      <c r="N633" s="122">
        <f t="shared" si="74"/>
        <v>64847.147928994091</v>
      </c>
      <c r="O633" s="122">
        <f t="shared" si="74"/>
        <v>-55748.851676528604</v>
      </c>
    </row>
    <row r="634" spans="1:15">
      <c r="A634" s="120" t="s">
        <v>404</v>
      </c>
      <c r="B634" s="120">
        <v>1100</v>
      </c>
      <c r="C634" s="120" t="s">
        <v>325</v>
      </c>
      <c r="D634" s="120" t="s">
        <v>326</v>
      </c>
      <c r="E634" s="121">
        <v>4664</v>
      </c>
      <c r="F634" s="121">
        <v>2742.759</v>
      </c>
      <c r="G634" s="121"/>
      <c r="H634" s="121">
        <v>159778.90499999997</v>
      </c>
      <c r="I634" s="121">
        <f t="shared" si="72"/>
        <v>159778.90499999997</v>
      </c>
      <c r="J634" s="121">
        <f t="shared" si="73"/>
        <v>-157036.14599999998</v>
      </c>
      <c r="K634" s="121">
        <f t="shared" si="74"/>
        <v>588.07011149228128</v>
      </c>
      <c r="L634" s="121">
        <f t="shared" si="74"/>
        <v>0</v>
      </c>
      <c r="M634" s="121">
        <f t="shared" si="74"/>
        <v>34257.912735849044</v>
      </c>
      <c r="N634" s="121">
        <f t="shared" si="74"/>
        <v>34257.912735849044</v>
      </c>
      <c r="O634" s="121">
        <f t="shared" si="74"/>
        <v>-33669.842624356766</v>
      </c>
    </row>
    <row r="635" spans="1:15">
      <c r="A635" s="29" t="s">
        <v>404</v>
      </c>
      <c r="B635" s="29">
        <v>8000</v>
      </c>
      <c r="C635" s="29" t="s">
        <v>327</v>
      </c>
      <c r="D635" s="29" t="s">
        <v>228</v>
      </c>
      <c r="E635" s="122">
        <v>4301</v>
      </c>
      <c r="F635" s="122">
        <v>59997.502999999997</v>
      </c>
      <c r="G635" s="122"/>
      <c r="H635" s="122">
        <v>151822.76499999998</v>
      </c>
      <c r="I635" s="122">
        <f t="shared" si="72"/>
        <v>151822.76499999998</v>
      </c>
      <c r="J635" s="122">
        <f t="shared" si="73"/>
        <v>-91825.261999999988</v>
      </c>
      <c r="K635" s="122">
        <f t="shared" si="74"/>
        <v>13949.663566612415</v>
      </c>
      <c r="L635" s="122">
        <f t="shared" si="74"/>
        <v>0</v>
      </c>
      <c r="M635" s="122">
        <f t="shared" si="74"/>
        <v>35299.410602185533</v>
      </c>
      <c r="N635" s="122">
        <f t="shared" si="74"/>
        <v>35299.410602185533</v>
      </c>
      <c r="O635" s="122">
        <f t="shared" si="74"/>
        <v>-21349.74703557312</v>
      </c>
    </row>
    <row r="636" spans="1:15">
      <c r="A636" s="120" t="s">
        <v>404</v>
      </c>
      <c r="B636" s="120">
        <v>5200</v>
      </c>
      <c r="C636" s="120" t="s">
        <v>328</v>
      </c>
      <c r="D636" s="120" t="s">
        <v>197</v>
      </c>
      <c r="E636" s="121">
        <v>3992</v>
      </c>
      <c r="F636" s="121">
        <v>10.5</v>
      </c>
      <c r="G636" s="121">
        <v>759.67700000000013</v>
      </c>
      <c r="H636" s="121">
        <v>92179.383000000002</v>
      </c>
      <c r="I636" s="121">
        <f t="shared" si="72"/>
        <v>92939.06</v>
      </c>
      <c r="J636" s="121">
        <f t="shared" si="73"/>
        <v>-92928.56</v>
      </c>
      <c r="K636" s="121">
        <f t="shared" si="74"/>
        <v>2.6302605210420844</v>
      </c>
      <c r="L636" s="121">
        <f t="shared" si="74"/>
        <v>190.29984969939883</v>
      </c>
      <c r="M636" s="121">
        <f t="shared" si="74"/>
        <v>23091.027805611222</v>
      </c>
      <c r="N636" s="121">
        <f t="shared" si="74"/>
        <v>23281.327655310619</v>
      </c>
      <c r="O636" s="121">
        <f t="shared" si="74"/>
        <v>-23278.697394789579</v>
      </c>
    </row>
    <row r="637" spans="1:15">
      <c r="A637" s="29" t="s">
        <v>404</v>
      </c>
      <c r="B637" s="29">
        <v>3609</v>
      </c>
      <c r="C637" s="29" t="s">
        <v>329</v>
      </c>
      <c r="D637" s="29" t="s">
        <v>181</v>
      </c>
      <c r="E637" s="122">
        <v>3807</v>
      </c>
      <c r="F637" s="122">
        <v>2031.9389999999999</v>
      </c>
      <c r="G637" s="122">
        <v>411.85399999999998</v>
      </c>
      <c r="H637" s="122">
        <v>130879.682</v>
      </c>
      <c r="I637" s="122">
        <f t="shared" si="72"/>
        <v>131291.53599999999</v>
      </c>
      <c r="J637" s="122">
        <f t="shared" si="73"/>
        <v>-129259.59699999999</v>
      </c>
      <c r="K637" s="122">
        <f t="shared" si="74"/>
        <v>533.73758865248226</v>
      </c>
      <c r="L637" s="122">
        <f t="shared" si="74"/>
        <v>108.18334646703441</v>
      </c>
      <c r="M637" s="122">
        <f t="shared" si="74"/>
        <v>34378.692408720781</v>
      </c>
      <c r="N637" s="122">
        <f t="shared" si="74"/>
        <v>34486.875755187808</v>
      </c>
      <c r="O637" s="122">
        <f t="shared" si="74"/>
        <v>-33953.138166535326</v>
      </c>
    </row>
    <row r="638" spans="1:15">
      <c r="A638" s="120" t="s">
        <v>404</v>
      </c>
      <c r="B638" s="120">
        <v>4200</v>
      </c>
      <c r="C638" s="120" t="s">
        <v>330</v>
      </c>
      <c r="D638" s="120" t="s">
        <v>189</v>
      </c>
      <c r="E638" s="121">
        <v>3800</v>
      </c>
      <c r="F638" s="121">
        <v>24263.56</v>
      </c>
      <c r="G638" s="121"/>
      <c r="H638" s="121">
        <v>246689.92299999998</v>
      </c>
      <c r="I638" s="121">
        <f t="shared" si="72"/>
        <v>246689.92299999998</v>
      </c>
      <c r="J638" s="121">
        <f t="shared" si="73"/>
        <v>-222426.36299999998</v>
      </c>
      <c r="K638" s="121">
        <f t="shared" si="74"/>
        <v>6385.1473684210523</v>
      </c>
      <c r="L638" s="121">
        <f t="shared" si="74"/>
        <v>0</v>
      </c>
      <c r="M638" s="121">
        <f t="shared" si="74"/>
        <v>64918.400789473679</v>
      </c>
      <c r="N638" s="121">
        <f t="shared" si="74"/>
        <v>64918.400789473679</v>
      </c>
      <c r="O638" s="121">
        <f t="shared" si="74"/>
        <v>-58533.253421052628</v>
      </c>
    </row>
    <row r="639" spans="1:15">
      <c r="A639" s="29" t="s">
        <v>404</v>
      </c>
      <c r="B639" s="29">
        <v>7620</v>
      </c>
      <c r="C639" s="29" t="s">
        <v>331</v>
      </c>
      <c r="D639" s="29" t="s">
        <v>226</v>
      </c>
      <c r="E639" s="122">
        <v>3600</v>
      </c>
      <c r="F639" s="122">
        <v>1682.9469999999999</v>
      </c>
      <c r="G639" s="122">
        <v>15758.597</v>
      </c>
      <c r="H639" s="122">
        <v>250483.07399999996</v>
      </c>
      <c r="I639" s="122">
        <f t="shared" si="72"/>
        <v>266241.67099999997</v>
      </c>
      <c r="J639" s="122">
        <f t="shared" si="73"/>
        <v>-264558.72399999999</v>
      </c>
      <c r="K639" s="122">
        <f t="shared" si="74"/>
        <v>467.48527777777775</v>
      </c>
      <c r="L639" s="122">
        <f t="shared" si="74"/>
        <v>4377.3880555555552</v>
      </c>
      <c r="M639" s="122">
        <f t="shared" si="74"/>
        <v>69578.631666666653</v>
      </c>
      <c r="N639" s="122">
        <f t="shared" si="74"/>
        <v>73956.019722222205</v>
      </c>
      <c r="O639" s="122">
        <f t="shared" si="74"/>
        <v>-73488.534444444434</v>
      </c>
    </row>
    <row r="640" spans="1:15">
      <c r="A640" s="120" t="s">
        <v>404</v>
      </c>
      <c r="B640" s="120">
        <v>2510</v>
      </c>
      <c r="C640" s="120" t="s">
        <v>332</v>
      </c>
      <c r="D640" s="120" t="s">
        <v>294</v>
      </c>
      <c r="E640" s="121">
        <v>3480</v>
      </c>
      <c r="F640" s="121">
        <v>1243.78</v>
      </c>
      <c r="G640" s="121"/>
      <c r="H640" s="121">
        <v>136951.739</v>
      </c>
      <c r="I640" s="121">
        <f t="shared" si="72"/>
        <v>136951.739</v>
      </c>
      <c r="J640" s="121">
        <f t="shared" si="73"/>
        <v>-135707.959</v>
      </c>
      <c r="K640" s="121">
        <f t="shared" si="74"/>
        <v>357.40804597701145</v>
      </c>
      <c r="L640" s="121">
        <f t="shared" si="74"/>
        <v>0</v>
      </c>
      <c r="M640" s="121">
        <f t="shared" si="74"/>
        <v>39353.947988505744</v>
      </c>
      <c r="N640" s="121">
        <f t="shared" si="74"/>
        <v>39353.947988505744</v>
      </c>
      <c r="O640" s="121">
        <f t="shared" si="74"/>
        <v>-38996.539942528732</v>
      </c>
    </row>
    <row r="641" spans="1:15">
      <c r="A641" s="29" t="s">
        <v>404</v>
      </c>
      <c r="B641" s="29">
        <v>2300</v>
      </c>
      <c r="C641" s="29" t="s">
        <v>333</v>
      </c>
      <c r="D641" s="29" t="s">
        <v>174</v>
      </c>
      <c r="E641" s="122">
        <v>3427</v>
      </c>
      <c r="F641" s="122">
        <v>0</v>
      </c>
      <c r="G641" s="122"/>
      <c r="H641" s="122">
        <v>117168.575</v>
      </c>
      <c r="I641" s="122">
        <f t="shared" si="72"/>
        <v>117168.575</v>
      </c>
      <c r="J641" s="122">
        <f t="shared" si="73"/>
        <v>-117168.575</v>
      </c>
      <c r="K641" s="122">
        <f t="shared" si="74"/>
        <v>0</v>
      </c>
      <c r="L641" s="122">
        <f t="shared" si="74"/>
        <v>0</v>
      </c>
      <c r="M641" s="122">
        <f t="shared" si="74"/>
        <v>34189.838050773265</v>
      </c>
      <c r="N641" s="122">
        <f t="shared" si="74"/>
        <v>34189.838050773265</v>
      </c>
      <c r="O641" s="122">
        <f t="shared" si="74"/>
        <v>-34189.838050773265</v>
      </c>
    </row>
    <row r="642" spans="1:15">
      <c r="A642" s="120" t="s">
        <v>404</v>
      </c>
      <c r="B642" s="120">
        <v>6100</v>
      </c>
      <c r="C642" s="120" t="s">
        <v>334</v>
      </c>
      <c r="D642" s="120" t="s">
        <v>205</v>
      </c>
      <c r="E642" s="121">
        <v>3042</v>
      </c>
      <c r="F642" s="121">
        <v>1000</v>
      </c>
      <c r="G642" s="121"/>
      <c r="H642" s="121">
        <v>140810.068</v>
      </c>
      <c r="I642" s="121">
        <f t="shared" si="72"/>
        <v>140810.068</v>
      </c>
      <c r="J642" s="121">
        <f t="shared" si="73"/>
        <v>-139810.068</v>
      </c>
      <c r="K642" s="121">
        <f t="shared" si="74"/>
        <v>328.73109796186719</v>
      </c>
      <c r="L642" s="121">
        <f t="shared" si="74"/>
        <v>0</v>
      </c>
      <c r="M642" s="121">
        <f t="shared" si="74"/>
        <v>46288.648257725181</v>
      </c>
      <c r="N642" s="121">
        <f t="shared" si="74"/>
        <v>46288.648257725181</v>
      </c>
      <c r="O642" s="121">
        <f t="shared" si="74"/>
        <v>-45959.917159763318</v>
      </c>
    </row>
    <row r="643" spans="1:15">
      <c r="A643" s="29" t="s">
        <v>404</v>
      </c>
      <c r="B643" s="29">
        <v>8716</v>
      </c>
      <c r="C643" s="29" t="s">
        <v>335</v>
      </c>
      <c r="D643" s="29" t="s">
        <v>236</v>
      </c>
      <c r="E643" s="122">
        <v>2628</v>
      </c>
      <c r="F643" s="122">
        <v>0</v>
      </c>
      <c r="G643" s="122"/>
      <c r="H643" s="122">
        <v>74287.771999999997</v>
      </c>
      <c r="I643" s="122">
        <f t="shared" si="72"/>
        <v>74287.771999999997</v>
      </c>
      <c r="J643" s="122">
        <f t="shared" si="73"/>
        <v>-74287.771999999997</v>
      </c>
      <c r="K643" s="122">
        <f t="shared" si="74"/>
        <v>0</v>
      </c>
      <c r="L643" s="122">
        <f t="shared" si="74"/>
        <v>0</v>
      </c>
      <c r="M643" s="122">
        <f t="shared" si="74"/>
        <v>28267.797564687975</v>
      </c>
      <c r="N643" s="122">
        <f t="shared" si="74"/>
        <v>28267.797564687975</v>
      </c>
      <c r="O643" s="122">
        <f t="shared" si="74"/>
        <v>-28267.797564687975</v>
      </c>
    </row>
    <row r="644" spans="1:15">
      <c r="A644" s="120" t="s">
        <v>404</v>
      </c>
      <c r="B644" s="120">
        <v>7708</v>
      </c>
      <c r="C644" s="120" t="s">
        <v>336</v>
      </c>
      <c r="D644" s="120" t="s">
        <v>227</v>
      </c>
      <c r="E644" s="121">
        <v>2389</v>
      </c>
      <c r="F644" s="121">
        <v>755</v>
      </c>
      <c r="G644" s="121"/>
      <c r="H644" s="121">
        <v>24086.79</v>
      </c>
      <c r="I644" s="121">
        <f t="shared" si="72"/>
        <v>24086.79</v>
      </c>
      <c r="J644" s="121">
        <f t="shared" si="73"/>
        <v>-23331.79</v>
      </c>
      <c r="K644" s="121">
        <f t="shared" si="74"/>
        <v>316.03181247383844</v>
      </c>
      <c r="L644" s="121">
        <f t="shared" si="74"/>
        <v>0</v>
      </c>
      <c r="M644" s="121">
        <f t="shared" si="74"/>
        <v>10082.37337798242</v>
      </c>
      <c r="N644" s="121">
        <f t="shared" si="74"/>
        <v>10082.37337798242</v>
      </c>
      <c r="O644" s="121">
        <f t="shared" si="74"/>
        <v>-9766.341565508581</v>
      </c>
    </row>
    <row r="645" spans="1:15">
      <c r="A645" s="29" t="s">
        <v>404</v>
      </c>
      <c r="B645" s="29">
        <v>8717</v>
      </c>
      <c r="C645" s="29" t="s">
        <v>337</v>
      </c>
      <c r="D645" s="29" t="s">
        <v>237</v>
      </c>
      <c r="E645" s="122">
        <v>2153</v>
      </c>
      <c r="F645" s="122">
        <v>2080.875</v>
      </c>
      <c r="G645" s="122"/>
      <c r="H645" s="122">
        <v>46924.044000000009</v>
      </c>
      <c r="I645" s="122">
        <f t="shared" si="72"/>
        <v>46924.044000000009</v>
      </c>
      <c r="J645" s="122">
        <f t="shared" si="73"/>
        <v>-44843.169000000009</v>
      </c>
      <c r="K645" s="122">
        <f t="shared" si="74"/>
        <v>966.50023223409198</v>
      </c>
      <c r="L645" s="122">
        <f t="shared" si="74"/>
        <v>0</v>
      </c>
      <c r="M645" s="122">
        <f t="shared" si="74"/>
        <v>21794.725499303302</v>
      </c>
      <c r="N645" s="122">
        <f t="shared" si="74"/>
        <v>21794.725499303302</v>
      </c>
      <c r="O645" s="122">
        <f t="shared" si="74"/>
        <v>-20828.225267069211</v>
      </c>
    </row>
    <row r="646" spans="1:15">
      <c r="A646" s="120" t="s">
        <v>404</v>
      </c>
      <c r="B646" s="120">
        <v>6250</v>
      </c>
      <c r="C646" s="120" t="s">
        <v>338</v>
      </c>
      <c r="D646" s="120" t="s">
        <v>206</v>
      </c>
      <c r="E646" s="121">
        <v>2007</v>
      </c>
      <c r="F646" s="121">
        <v>0</v>
      </c>
      <c r="G646" s="121"/>
      <c r="H646" s="121">
        <v>153413.03100000002</v>
      </c>
      <c r="I646" s="121">
        <f t="shared" si="72"/>
        <v>153413.03100000002</v>
      </c>
      <c r="J646" s="121">
        <f t="shared" si="73"/>
        <v>-153413.03100000002</v>
      </c>
      <c r="K646" s="121">
        <f t="shared" si="74"/>
        <v>0</v>
      </c>
      <c r="L646" s="121">
        <f t="shared" si="74"/>
        <v>0</v>
      </c>
      <c r="M646" s="121">
        <f t="shared" si="74"/>
        <v>76438.979073243652</v>
      </c>
      <c r="N646" s="121">
        <f t="shared" si="74"/>
        <v>76438.979073243652</v>
      </c>
      <c r="O646" s="121">
        <f t="shared" si="74"/>
        <v>-76438.979073243652</v>
      </c>
    </row>
    <row r="647" spans="1:15">
      <c r="A647" s="29" t="s">
        <v>404</v>
      </c>
      <c r="B647" s="29">
        <v>8613</v>
      </c>
      <c r="C647" s="29" t="s">
        <v>339</v>
      </c>
      <c r="D647" s="29" t="s">
        <v>233</v>
      </c>
      <c r="E647" s="122">
        <v>1924</v>
      </c>
      <c r="F647" s="122">
        <v>1094.5239999999999</v>
      </c>
      <c r="G647" s="122">
        <v>0</v>
      </c>
      <c r="H647" s="122">
        <v>26197.627</v>
      </c>
      <c r="I647" s="122">
        <f t="shared" si="72"/>
        <v>26197.627</v>
      </c>
      <c r="J647" s="122">
        <f t="shared" si="73"/>
        <v>-25103.102999999999</v>
      </c>
      <c r="K647" s="122">
        <f t="shared" si="74"/>
        <v>568.87941787941782</v>
      </c>
      <c r="L647" s="122">
        <f t="shared" si="74"/>
        <v>0</v>
      </c>
      <c r="M647" s="122">
        <f t="shared" si="74"/>
        <v>13616.23024948025</v>
      </c>
      <c r="N647" s="122">
        <f t="shared" si="74"/>
        <v>13616.23024948025</v>
      </c>
      <c r="O647" s="122">
        <f t="shared" si="74"/>
        <v>-13047.35083160083</v>
      </c>
    </row>
    <row r="648" spans="1:15">
      <c r="A648" s="120" t="s">
        <v>404</v>
      </c>
      <c r="B648" s="120">
        <v>6400</v>
      </c>
      <c r="C648" s="120" t="s">
        <v>340</v>
      </c>
      <c r="D648" s="120" t="s">
        <v>207</v>
      </c>
      <c r="E648" s="121">
        <v>1905</v>
      </c>
      <c r="F648" s="121">
        <v>750</v>
      </c>
      <c r="G648" s="121">
        <v>2345.0170000000003</v>
      </c>
      <c r="H648" s="121">
        <v>75614.535000000003</v>
      </c>
      <c r="I648" s="121">
        <f t="shared" si="72"/>
        <v>77959.552000000011</v>
      </c>
      <c r="J648" s="121">
        <f t="shared" si="73"/>
        <v>-77209.552000000011</v>
      </c>
      <c r="K648" s="121">
        <f t="shared" si="74"/>
        <v>393.70078740157481</v>
      </c>
      <c r="L648" s="121">
        <f t="shared" si="74"/>
        <v>1230.9800524934385</v>
      </c>
      <c r="M648" s="121">
        <f t="shared" si="74"/>
        <v>39692.669291338585</v>
      </c>
      <c r="N648" s="121">
        <f t="shared" si="74"/>
        <v>40923.649343832025</v>
      </c>
      <c r="O648" s="121">
        <f t="shared" si="74"/>
        <v>-40529.948556430456</v>
      </c>
    </row>
    <row r="649" spans="1:15">
      <c r="A649" s="29" t="s">
        <v>404</v>
      </c>
      <c r="B649" s="29">
        <v>3714</v>
      </c>
      <c r="C649" s="29" t="s">
        <v>341</v>
      </c>
      <c r="D649" s="29" t="s">
        <v>186</v>
      </c>
      <c r="E649" s="122">
        <v>1674</v>
      </c>
      <c r="F649" s="122">
        <v>3550.0659999999998</v>
      </c>
      <c r="G649" s="122"/>
      <c r="H649" s="122">
        <v>30774.359</v>
      </c>
      <c r="I649" s="122">
        <f t="shared" si="72"/>
        <v>30774.359</v>
      </c>
      <c r="J649" s="122">
        <f t="shared" si="73"/>
        <v>-27224.293000000001</v>
      </c>
      <c r="K649" s="122">
        <f t="shared" si="74"/>
        <v>2120.7084826762243</v>
      </c>
      <c r="L649" s="122">
        <f t="shared" si="74"/>
        <v>0</v>
      </c>
      <c r="M649" s="122">
        <f t="shared" si="74"/>
        <v>18383.727001194744</v>
      </c>
      <c r="N649" s="122">
        <f t="shared" si="74"/>
        <v>18383.727001194744</v>
      </c>
      <c r="O649" s="122">
        <f t="shared" si="74"/>
        <v>-16263.018518518518</v>
      </c>
    </row>
    <row r="650" spans="1:15">
      <c r="A650" s="120" t="s">
        <v>404</v>
      </c>
      <c r="B650" s="120">
        <v>8614</v>
      </c>
      <c r="C650" s="120" t="s">
        <v>342</v>
      </c>
      <c r="D650" s="120" t="s">
        <v>234</v>
      </c>
      <c r="E650" s="121">
        <v>1636</v>
      </c>
      <c r="F650" s="121">
        <v>1900</v>
      </c>
      <c r="G650" s="121">
        <v>1002.1310000000001</v>
      </c>
      <c r="H650" s="121">
        <v>73814.257000000012</v>
      </c>
      <c r="I650" s="121">
        <f t="shared" si="72"/>
        <v>74816.388000000006</v>
      </c>
      <c r="J650" s="121">
        <f t="shared" si="73"/>
        <v>-72916.388000000006</v>
      </c>
      <c r="K650" s="121">
        <f t="shared" si="74"/>
        <v>1161.3691931540343</v>
      </c>
      <c r="L650" s="121">
        <f t="shared" si="74"/>
        <v>612.549511002445</v>
      </c>
      <c r="M650" s="121">
        <f t="shared" si="74"/>
        <v>45118.738997555018</v>
      </c>
      <c r="N650" s="121">
        <f t="shared" si="74"/>
        <v>45731.28850855746</v>
      </c>
      <c r="O650" s="121">
        <f t="shared" si="74"/>
        <v>-44569.919315403422</v>
      </c>
    </row>
    <row r="651" spans="1:15">
      <c r="A651" s="29" t="s">
        <v>404</v>
      </c>
      <c r="B651" s="29">
        <v>2506</v>
      </c>
      <c r="C651" s="29" t="s">
        <v>343</v>
      </c>
      <c r="D651" s="29" t="s">
        <v>177</v>
      </c>
      <c r="E651" s="122">
        <v>1286</v>
      </c>
      <c r="F651" s="122">
        <v>6121.0419999999995</v>
      </c>
      <c r="G651" s="122"/>
      <c r="H651" s="122">
        <v>37665.921999999999</v>
      </c>
      <c r="I651" s="122">
        <f t="shared" si="72"/>
        <v>37665.921999999999</v>
      </c>
      <c r="J651" s="122">
        <f t="shared" si="73"/>
        <v>-31544.879999999997</v>
      </c>
      <c r="K651" s="122">
        <f t="shared" si="74"/>
        <v>4759.7527216174176</v>
      </c>
      <c r="L651" s="122">
        <f t="shared" si="74"/>
        <v>0</v>
      </c>
      <c r="M651" s="122">
        <f t="shared" si="74"/>
        <v>29289.208398133749</v>
      </c>
      <c r="N651" s="122">
        <f t="shared" si="74"/>
        <v>29289.208398133749</v>
      </c>
      <c r="O651" s="122">
        <f t="shared" si="74"/>
        <v>-24529.455676516329</v>
      </c>
    </row>
    <row r="652" spans="1:15">
      <c r="A652" s="120" t="s">
        <v>404</v>
      </c>
      <c r="B652" s="120">
        <v>3711</v>
      </c>
      <c r="C652" s="120" t="s">
        <v>344</v>
      </c>
      <c r="D652" s="120" t="s">
        <v>184</v>
      </c>
      <c r="E652" s="121">
        <v>1201</v>
      </c>
      <c r="F652" s="121">
        <v>2535.0320000000002</v>
      </c>
      <c r="G652" s="121"/>
      <c r="H652" s="121">
        <v>31510.385000000002</v>
      </c>
      <c r="I652" s="121">
        <f t="shared" si="72"/>
        <v>31510.385000000002</v>
      </c>
      <c r="J652" s="121">
        <f t="shared" si="73"/>
        <v>-28975.353000000003</v>
      </c>
      <c r="K652" s="121">
        <f t="shared" si="74"/>
        <v>2110.7676935886761</v>
      </c>
      <c r="L652" s="121">
        <f t="shared" si="74"/>
        <v>0</v>
      </c>
      <c r="M652" s="121">
        <f t="shared" si="74"/>
        <v>26236.79017485429</v>
      </c>
      <c r="N652" s="121">
        <f t="shared" si="74"/>
        <v>26236.79017485429</v>
      </c>
      <c r="O652" s="121">
        <f t="shared" si="74"/>
        <v>-24126.022481265616</v>
      </c>
    </row>
    <row r="653" spans="1:15">
      <c r="A653" s="29" t="s">
        <v>404</v>
      </c>
      <c r="B653" s="29">
        <v>5508</v>
      </c>
      <c r="C653" s="29" t="s">
        <v>345</v>
      </c>
      <c r="D653" s="29" t="s">
        <v>198</v>
      </c>
      <c r="E653" s="122">
        <v>1181</v>
      </c>
      <c r="F653" s="122">
        <v>1800</v>
      </c>
      <c r="G653" s="122"/>
      <c r="H653" s="122">
        <v>44985.991000000002</v>
      </c>
      <c r="I653" s="122">
        <f t="shared" si="72"/>
        <v>44985.991000000002</v>
      </c>
      <c r="J653" s="122">
        <f t="shared" si="73"/>
        <v>-43185.991000000002</v>
      </c>
      <c r="K653" s="122">
        <f t="shared" si="74"/>
        <v>1524.1320914479254</v>
      </c>
      <c r="L653" s="122">
        <f t="shared" si="74"/>
        <v>0</v>
      </c>
      <c r="M653" s="122">
        <f t="shared" si="74"/>
        <v>38091.440304826421</v>
      </c>
      <c r="N653" s="122">
        <f t="shared" si="74"/>
        <v>38091.440304826421</v>
      </c>
      <c r="O653" s="122">
        <f t="shared" si="74"/>
        <v>-36567.308213378499</v>
      </c>
    </row>
    <row r="654" spans="1:15">
      <c r="A654" s="120" t="s">
        <v>404</v>
      </c>
      <c r="B654" s="120">
        <v>8721</v>
      </c>
      <c r="C654" s="120" t="s">
        <v>346</v>
      </c>
      <c r="D654" s="120" t="s">
        <v>240</v>
      </c>
      <c r="E654" s="121">
        <v>1121</v>
      </c>
      <c r="F654" s="121">
        <v>1800</v>
      </c>
      <c r="G654" s="121">
        <v>0</v>
      </c>
      <c r="H654" s="121">
        <v>38300.852000000006</v>
      </c>
      <c r="I654" s="121">
        <f t="shared" si="72"/>
        <v>38300.852000000006</v>
      </c>
      <c r="J654" s="121">
        <f t="shared" si="73"/>
        <v>-36500.852000000006</v>
      </c>
      <c r="K654" s="121">
        <f t="shared" si="74"/>
        <v>1605.7091882247994</v>
      </c>
      <c r="L654" s="121">
        <f t="shared" si="74"/>
        <v>0</v>
      </c>
      <c r="M654" s="121">
        <f t="shared" si="74"/>
        <v>34166.683318465657</v>
      </c>
      <c r="N654" s="121">
        <f t="shared" si="74"/>
        <v>34166.683318465657</v>
      </c>
      <c r="O654" s="121">
        <f t="shared" si="74"/>
        <v>-32560.974130240866</v>
      </c>
    </row>
    <row r="655" spans="1:15">
      <c r="A655" s="29" t="s">
        <v>404</v>
      </c>
      <c r="B655" s="29">
        <v>6513</v>
      </c>
      <c r="C655" s="29" t="s">
        <v>347</v>
      </c>
      <c r="D655" s="29" t="s">
        <v>208</v>
      </c>
      <c r="E655" s="122">
        <v>1042</v>
      </c>
      <c r="F655" s="122">
        <v>627.20699999999999</v>
      </c>
      <c r="G655" s="122"/>
      <c r="H655" s="122">
        <v>11688.475999999999</v>
      </c>
      <c r="I655" s="122">
        <f t="shared" si="72"/>
        <v>11688.475999999999</v>
      </c>
      <c r="J655" s="122">
        <f t="shared" si="73"/>
        <v>-11061.268999999998</v>
      </c>
      <c r="K655" s="122">
        <f t="shared" si="74"/>
        <v>601.92610364683298</v>
      </c>
      <c r="L655" s="122">
        <f t="shared" si="74"/>
        <v>0</v>
      </c>
      <c r="M655" s="122">
        <f t="shared" si="74"/>
        <v>11217.347408829173</v>
      </c>
      <c r="N655" s="122">
        <f t="shared" si="74"/>
        <v>11217.347408829173</v>
      </c>
      <c r="O655" s="122">
        <f t="shared" si="74"/>
        <v>-10615.421305182339</v>
      </c>
    </row>
    <row r="656" spans="1:15">
      <c r="A656" s="120" t="s">
        <v>404</v>
      </c>
      <c r="B656" s="120">
        <v>4607</v>
      </c>
      <c r="C656" s="120" t="s">
        <v>348</v>
      </c>
      <c r="D656" s="120" t="s">
        <v>192</v>
      </c>
      <c r="E656" s="121">
        <v>998</v>
      </c>
      <c r="F656" s="121">
        <v>20152.659</v>
      </c>
      <c r="G656" s="121">
        <v>0</v>
      </c>
      <c r="H656" s="121">
        <v>74833.407999999996</v>
      </c>
      <c r="I656" s="121">
        <f t="shared" si="72"/>
        <v>74833.407999999996</v>
      </c>
      <c r="J656" s="121">
        <f t="shared" si="73"/>
        <v>-54680.748999999996</v>
      </c>
      <c r="K656" s="121">
        <f t="shared" ref="K656:O692" si="75">(F656/$E656)*1000</f>
        <v>20193.04509018036</v>
      </c>
      <c r="L656" s="121">
        <f t="shared" si="75"/>
        <v>0</v>
      </c>
      <c r="M656" s="121">
        <f t="shared" si="75"/>
        <v>74983.374749498995</v>
      </c>
      <c r="N656" s="121">
        <f t="shared" si="75"/>
        <v>74983.374749498995</v>
      </c>
      <c r="O656" s="121">
        <f t="shared" si="75"/>
        <v>-54790.329659318639</v>
      </c>
    </row>
    <row r="657" spans="1:15">
      <c r="A657" s="29" t="s">
        <v>404</v>
      </c>
      <c r="B657" s="29">
        <v>4100</v>
      </c>
      <c r="C657" s="29" t="s">
        <v>349</v>
      </c>
      <c r="D657" s="29" t="s">
        <v>188</v>
      </c>
      <c r="E657" s="122">
        <v>953</v>
      </c>
      <c r="F657" s="122">
        <v>3338</v>
      </c>
      <c r="G657" s="122"/>
      <c r="H657" s="122">
        <v>26220.333999999999</v>
      </c>
      <c r="I657" s="122">
        <f t="shared" si="72"/>
        <v>26220.333999999999</v>
      </c>
      <c r="J657" s="122">
        <f t="shared" si="73"/>
        <v>-22882.333999999999</v>
      </c>
      <c r="K657" s="122">
        <f t="shared" si="75"/>
        <v>3502.623294858342</v>
      </c>
      <c r="L657" s="122">
        <f t="shared" si="75"/>
        <v>0</v>
      </c>
      <c r="M657" s="122">
        <f t="shared" si="75"/>
        <v>27513.466946484783</v>
      </c>
      <c r="N657" s="122">
        <f t="shared" si="75"/>
        <v>27513.466946484783</v>
      </c>
      <c r="O657" s="122">
        <f t="shared" si="75"/>
        <v>-24010.843651626441</v>
      </c>
    </row>
    <row r="658" spans="1:15">
      <c r="A658" s="120" t="s">
        <v>404</v>
      </c>
      <c r="B658" s="120">
        <v>5604</v>
      </c>
      <c r="C658" s="120" t="s">
        <v>350</v>
      </c>
      <c r="D658" s="120" t="s">
        <v>199</v>
      </c>
      <c r="E658" s="121">
        <v>939</v>
      </c>
      <c r="F658" s="121">
        <v>4975.3029999999999</v>
      </c>
      <c r="G658" s="121">
        <v>731.61099999999999</v>
      </c>
      <c r="H658" s="121">
        <v>25736.081999999999</v>
      </c>
      <c r="I658" s="121">
        <f t="shared" si="72"/>
        <v>26467.692999999999</v>
      </c>
      <c r="J658" s="121">
        <f t="shared" si="73"/>
        <v>-21492.39</v>
      </c>
      <c r="K658" s="121">
        <f t="shared" si="75"/>
        <v>5298.5122470713522</v>
      </c>
      <c r="L658" s="121">
        <f t="shared" si="75"/>
        <v>779.13844515441951</v>
      </c>
      <c r="M658" s="121">
        <f t="shared" si="75"/>
        <v>27407.968051118209</v>
      </c>
      <c r="N658" s="121">
        <f t="shared" si="75"/>
        <v>28187.10649627263</v>
      </c>
      <c r="O658" s="121">
        <f t="shared" si="75"/>
        <v>-22888.594249201276</v>
      </c>
    </row>
    <row r="659" spans="1:15">
      <c r="A659" s="29" t="s">
        <v>404</v>
      </c>
      <c r="B659" s="29">
        <v>6612</v>
      </c>
      <c r="C659" s="29" t="s">
        <v>351</v>
      </c>
      <c r="D659" s="29" t="s">
        <v>216</v>
      </c>
      <c r="E659" s="122">
        <v>894</v>
      </c>
      <c r="F659" s="122">
        <v>5905.3989999999994</v>
      </c>
      <c r="G659" s="122"/>
      <c r="H659" s="122">
        <v>30086.938999999998</v>
      </c>
      <c r="I659" s="122">
        <f t="shared" si="72"/>
        <v>30086.938999999998</v>
      </c>
      <c r="J659" s="122">
        <f t="shared" si="73"/>
        <v>-24181.54</v>
      </c>
      <c r="K659" s="122">
        <f t="shared" si="75"/>
        <v>6605.591722595078</v>
      </c>
      <c r="L659" s="122">
        <f t="shared" si="75"/>
        <v>0</v>
      </c>
      <c r="M659" s="122">
        <f t="shared" si="75"/>
        <v>33654.294183445185</v>
      </c>
      <c r="N659" s="122">
        <f t="shared" si="75"/>
        <v>33654.294183445185</v>
      </c>
      <c r="O659" s="122">
        <f t="shared" si="75"/>
        <v>-27048.702460850112</v>
      </c>
    </row>
    <row r="660" spans="1:15">
      <c r="A660" s="120" t="s">
        <v>404</v>
      </c>
      <c r="B660" s="120">
        <v>3709</v>
      </c>
      <c r="C660" s="120" t="s">
        <v>352</v>
      </c>
      <c r="D660" s="120" t="s">
        <v>182</v>
      </c>
      <c r="E660" s="121">
        <v>866</v>
      </c>
      <c r="F660" s="121">
        <v>44208.714999999997</v>
      </c>
      <c r="G660" s="121"/>
      <c r="H660" s="121">
        <v>91259.01</v>
      </c>
      <c r="I660" s="121">
        <f t="shared" si="72"/>
        <v>91259.01</v>
      </c>
      <c r="J660" s="121">
        <f t="shared" si="73"/>
        <v>-47050.294999999998</v>
      </c>
      <c r="K660" s="121">
        <f t="shared" si="75"/>
        <v>51049.324480369512</v>
      </c>
      <c r="L660" s="121">
        <f t="shared" si="75"/>
        <v>0</v>
      </c>
      <c r="M660" s="121">
        <f t="shared" si="75"/>
        <v>105379.91916859121</v>
      </c>
      <c r="N660" s="121">
        <f t="shared" si="75"/>
        <v>105379.91916859121</v>
      </c>
      <c r="O660" s="121">
        <f t="shared" si="75"/>
        <v>-54330.59468822171</v>
      </c>
    </row>
    <row r="661" spans="1:15">
      <c r="A661" s="29" t="s">
        <v>404</v>
      </c>
      <c r="B661" s="29">
        <v>8710</v>
      </c>
      <c r="C661" s="29" t="s">
        <v>353</v>
      </c>
      <c r="D661" s="29" t="s">
        <v>235</v>
      </c>
      <c r="E661" s="122">
        <v>786</v>
      </c>
      <c r="F661" s="122">
        <v>200</v>
      </c>
      <c r="G661" s="122"/>
      <c r="H661" s="122">
        <v>22034.298999999999</v>
      </c>
      <c r="I661" s="122">
        <f t="shared" si="72"/>
        <v>22034.298999999999</v>
      </c>
      <c r="J661" s="122">
        <f t="shared" si="73"/>
        <v>-21834.298999999999</v>
      </c>
      <c r="K661" s="122">
        <f t="shared" si="75"/>
        <v>254.45292620865141</v>
      </c>
      <c r="L661" s="122">
        <f t="shared" si="75"/>
        <v>0</v>
      </c>
      <c r="M661" s="122">
        <f t="shared" si="75"/>
        <v>28033.459287531805</v>
      </c>
      <c r="N661" s="122">
        <f t="shared" si="75"/>
        <v>28033.459287531805</v>
      </c>
      <c r="O661" s="122">
        <f t="shared" si="75"/>
        <v>-27779.006361323154</v>
      </c>
    </row>
    <row r="662" spans="1:15">
      <c r="A662" s="120" t="s">
        <v>404</v>
      </c>
      <c r="B662" s="120">
        <v>8508</v>
      </c>
      <c r="C662" s="120" t="s">
        <v>354</v>
      </c>
      <c r="D662" s="120" t="s">
        <v>230</v>
      </c>
      <c r="E662" s="121">
        <v>695</v>
      </c>
      <c r="F662" s="121">
        <v>5416.2929999999997</v>
      </c>
      <c r="G662" s="121"/>
      <c r="H662" s="121">
        <v>13077.195000000007</v>
      </c>
      <c r="I662" s="121">
        <f t="shared" si="72"/>
        <v>13077.195000000007</v>
      </c>
      <c r="J662" s="121">
        <f t="shared" si="73"/>
        <v>-7660.9020000000073</v>
      </c>
      <c r="K662" s="121">
        <f t="shared" si="75"/>
        <v>7793.2273381294963</v>
      </c>
      <c r="L662" s="121">
        <f t="shared" si="75"/>
        <v>0</v>
      </c>
      <c r="M662" s="121">
        <f t="shared" si="75"/>
        <v>18816.107913669075</v>
      </c>
      <c r="N662" s="121">
        <f t="shared" si="75"/>
        <v>18816.107913669075</v>
      </c>
      <c r="O662" s="121">
        <f t="shared" si="75"/>
        <v>-11022.880575539579</v>
      </c>
    </row>
    <row r="663" spans="1:15">
      <c r="A663" s="29" t="s">
        <v>404</v>
      </c>
      <c r="B663" s="29">
        <v>7000</v>
      </c>
      <c r="C663" s="29" t="s">
        <v>355</v>
      </c>
      <c r="D663" s="29" t="s">
        <v>219</v>
      </c>
      <c r="E663" s="122">
        <v>685</v>
      </c>
      <c r="F663" s="122">
        <v>12186.519</v>
      </c>
      <c r="G663" s="122"/>
      <c r="H663" s="122">
        <v>35784.262999999999</v>
      </c>
      <c r="I663" s="122">
        <f t="shared" si="72"/>
        <v>35784.262999999999</v>
      </c>
      <c r="J663" s="122">
        <f t="shared" si="73"/>
        <v>-23597.743999999999</v>
      </c>
      <c r="K663" s="122">
        <f t="shared" si="75"/>
        <v>17790.538686131389</v>
      </c>
      <c r="L663" s="122">
        <f t="shared" si="75"/>
        <v>0</v>
      </c>
      <c r="M663" s="122">
        <f t="shared" si="75"/>
        <v>52239.799999999996</v>
      </c>
      <c r="N663" s="122">
        <f t="shared" si="75"/>
        <v>52239.799999999996</v>
      </c>
      <c r="O663" s="122">
        <f t="shared" si="75"/>
        <v>-34449.261313868614</v>
      </c>
    </row>
    <row r="664" spans="1:15">
      <c r="A664" s="120" t="s">
        <v>404</v>
      </c>
      <c r="B664" s="120">
        <v>3811</v>
      </c>
      <c r="C664" s="120" t="s">
        <v>356</v>
      </c>
      <c r="D664" s="120" t="s">
        <v>187</v>
      </c>
      <c r="E664" s="121">
        <v>673</v>
      </c>
      <c r="F664" s="121">
        <v>1800</v>
      </c>
      <c r="G664" s="121"/>
      <c r="H664" s="121">
        <v>13425.241999999998</v>
      </c>
      <c r="I664" s="121">
        <f t="shared" si="72"/>
        <v>13425.241999999998</v>
      </c>
      <c r="J664" s="121">
        <f t="shared" si="73"/>
        <v>-11625.241999999998</v>
      </c>
      <c r="K664" s="121">
        <f t="shared" si="75"/>
        <v>2674.5913818722138</v>
      </c>
      <c r="L664" s="121">
        <f t="shared" si="75"/>
        <v>0</v>
      </c>
      <c r="M664" s="121">
        <f t="shared" si="75"/>
        <v>19948.353640416044</v>
      </c>
      <c r="N664" s="121">
        <f t="shared" si="75"/>
        <v>19948.353640416044</v>
      </c>
      <c r="O664" s="121">
        <f t="shared" si="75"/>
        <v>-17273.762258543829</v>
      </c>
    </row>
    <row r="665" spans="1:15">
      <c r="A665" s="29" t="s">
        <v>404</v>
      </c>
      <c r="B665" s="29">
        <v>8722</v>
      </c>
      <c r="C665" s="29" t="s">
        <v>357</v>
      </c>
      <c r="D665" s="29" t="s">
        <v>241</v>
      </c>
      <c r="E665" s="122">
        <v>667</v>
      </c>
      <c r="F665" s="122">
        <v>0</v>
      </c>
      <c r="G665" s="122"/>
      <c r="H665" s="122">
        <v>6791.9879999999994</v>
      </c>
      <c r="I665" s="122">
        <f t="shared" si="72"/>
        <v>6791.9879999999994</v>
      </c>
      <c r="J665" s="122">
        <f t="shared" si="73"/>
        <v>-6791.9879999999994</v>
      </c>
      <c r="K665" s="122">
        <f t="shared" si="75"/>
        <v>0</v>
      </c>
      <c r="L665" s="122">
        <f t="shared" si="75"/>
        <v>0</v>
      </c>
      <c r="M665" s="122">
        <f t="shared" si="75"/>
        <v>10182.890554722639</v>
      </c>
      <c r="N665" s="122">
        <f t="shared" si="75"/>
        <v>10182.890554722639</v>
      </c>
      <c r="O665" s="122">
        <f t="shared" si="75"/>
        <v>-10182.890554722639</v>
      </c>
    </row>
    <row r="666" spans="1:15">
      <c r="A666" s="120" t="s">
        <v>404</v>
      </c>
      <c r="B666" s="120">
        <v>7502</v>
      </c>
      <c r="C666" s="120" t="s">
        <v>358</v>
      </c>
      <c r="D666" s="120" t="s">
        <v>221</v>
      </c>
      <c r="E666" s="121">
        <v>660</v>
      </c>
      <c r="F666" s="121">
        <v>1373</v>
      </c>
      <c r="G666" s="121"/>
      <c r="H666" s="121">
        <v>11236.553000000002</v>
      </c>
      <c r="I666" s="121">
        <f t="shared" si="72"/>
        <v>11236.553000000002</v>
      </c>
      <c r="J666" s="121">
        <f t="shared" si="73"/>
        <v>-9863.5530000000017</v>
      </c>
      <c r="K666" s="121">
        <f t="shared" si="75"/>
        <v>2080.30303030303</v>
      </c>
      <c r="L666" s="121">
        <f t="shared" si="75"/>
        <v>0</v>
      </c>
      <c r="M666" s="121">
        <f t="shared" si="75"/>
        <v>17025.080303030303</v>
      </c>
      <c r="N666" s="121">
        <f t="shared" si="75"/>
        <v>17025.080303030303</v>
      </c>
      <c r="O666" s="121">
        <f t="shared" si="75"/>
        <v>-14944.777272727275</v>
      </c>
    </row>
    <row r="667" spans="1:15">
      <c r="A667" s="29" t="s">
        <v>404</v>
      </c>
      <c r="B667" s="29">
        <v>3511</v>
      </c>
      <c r="C667" s="29" t="s">
        <v>359</v>
      </c>
      <c r="D667" s="29" t="s">
        <v>180</v>
      </c>
      <c r="E667" s="122">
        <v>638</v>
      </c>
      <c r="F667" s="122">
        <v>0</v>
      </c>
      <c r="G667" s="122"/>
      <c r="H667" s="122">
        <v>15582.266</v>
      </c>
      <c r="I667" s="122">
        <f t="shared" si="72"/>
        <v>15582.266</v>
      </c>
      <c r="J667" s="122">
        <f t="shared" si="73"/>
        <v>-15582.266</v>
      </c>
      <c r="K667" s="122">
        <f t="shared" si="75"/>
        <v>0</v>
      </c>
      <c r="L667" s="122">
        <f t="shared" si="75"/>
        <v>0</v>
      </c>
      <c r="M667" s="122">
        <f t="shared" si="75"/>
        <v>24423.614420062695</v>
      </c>
      <c r="N667" s="122">
        <f t="shared" si="75"/>
        <v>24423.614420062695</v>
      </c>
      <c r="O667" s="122">
        <f t="shared" si="75"/>
        <v>-24423.614420062695</v>
      </c>
    </row>
    <row r="668" spans="1:15">
      <c r="A668" s="120" t="s">
        <v>404</v>
      </c>
      <c r="B668" s="120">
        <v>8720</v>
      </c>
      <c r="C668" s="120" t="s">
        <v>360</v>
      </c>
      <c r="D668" s="120" t="s">
        <v>239</v>
      </c>
      <c r="E668" s="121">
        <v>626</v>
      </c>
      <c r="F668" s="121">
        <v>0</v>
      </c>
      <c r="G668" s="121"/>
      <c r="H668" s="121">
        <v>14567.513999999999</v>
      </c>
      <c r="I668" s="121">
        <f t="shared" si="72"/>
        <v>14567.513999999999</v>
      </c>
      <c r="J668" s="121">
        <f t="shared" si="73"/>
        <v>-14567.513999999999</v>
      </c>
      <c r="K668" s="121">
        <f t="shared" si="75"/>
        <v>0</v>
      </c>
      <c r="L668" s="121">
        <f t="shared" si="75"/>
        <v>0</v>
      </c>
      <c r="M668" s="121">
        <f t="shared" si="75"/>
        <v>23270.78913738019</v>
      </c>
      <c r="N668" s="121">
        <f t="shared" si="75"/>
        <v>23270.78913738019</v>
      </c>
      <c r="O668" s="121">
        <f t="shared" si="75"/>
        <v>-23270.78913738019</v>
      </c>
    </row>
    <row r="669" spans="1:15">
      <c r="A669" s="29" t="s">
        <v>404</v>
      </c>
      <c r="B669" s="29">
        <v>6515</v>
      </c>
      <c r="C669" s="29" t="s">
        <v>361</v>
      </c>
      <c r="D669" s="29" t="s">
        <v>209</v>
      </c>
      <c r="E669" s="122">
        <v>616</v>
      </c>
      <c r="F669" s="122">
        <v>886.55</v>
      </c>
      <c r="G669" s="122"/>
      <c r="H669" s="122">
        <v>23373.165000000001</v>
      </c>
      <c r="I669" s="122">
        <f t="shared" si="72"/>
        <v>23373.165000000001</v>
      </c>
      <c r="J669" s="122">
        <f t="shared" si="73"/>
        <v>-22486.615000000002</v>
      </c>
      <c r="K669" s="122">
        <f t="shared" si="75"/>
        <v>1439.2045454545455</v>
      </c>
      <c r="L669" s="122">
        <f t="shared" si="75"/>
        <v>0</v>
      </c>
      <c r="M669" s="122">
        <f t="shared" si="75"/>
        <v>37943.449675324679</v>
      </c>
      <c r="N669" s="122">
        <f t="shared" si="75"/>
        <v>37943.449675324679</v>
      </c>
      <c r="O669" s="122">
        <f t="shared" si="75"/>
        <v>-36504.245129870134</v>
      </c>
    </row>
    <row r="670" spans="1:15">
      <c r="A670" s="120" t="s">
        <v>404</v>
      </c>
      <c r="B670" s="120">
        <v>8509</v>
      </c>
      <c r="C670" s="120" t="s">
        <v>362</v>
      </c>
      <c r="D670" s="120" t="s">
        <v>231</v>
      </c>
      <c r="E670" s="121">
        <v>583</v>
      </c>
      <c r="F670" s="121">
        <v>0</v>
      </c>
      <c r="G670" s="121"/>
      <c r="H670" s="121">
        <v>6595.3649999999998</v>
      </c>
      <c r="I670" s="121">
        <f t="shared" si="72"/>
        <v>6595.3649999999998</v>
      </c>
      <c r="J670" s="121">
        <f t="shared" si="73"/>
        <v>-6595.3649999999998</v>
      </c>
      <c r="K670" s="121">
        <f t="shared" si="75"/>
        <v>0</v>
      </c>
      <c r="L670" s="121">
        <f t="shared" si="75"/>
        <v>0</v>
      </c>
      <c r="M670" s="121">
        <f t="shared" si="75"/>
        <v>11312.804459691251</v>
      </c>
      <c r="N670" s="121">
        <f t="shared" si="75"/>
        <v>11312.804459691251</v>
      </c>
      <c r="O670" s="121">
        <f t="shared" si="75"/>
        <v>-11312.804459691251</v>
      </c>
    </row>
    <row r="671" spans="1:15">
      <c r="A671" s="29" t="s">
        <v>404</v>
      </c>
      <c r="B671" s="29">
        <v>6709</v>
      </c>
      <c r="C671" s="29" t="s">
        <v>363</v>
      </c>
      <c r="D671" s="29" t="s">
        <v>218</v>
      </c>
      <c r="E671" s="122">
        <v>504</v>
      </c>
      <c r="F671" s="122">
        <v>-404.45999999999958</v>
      </c>
      <c r="G671" s="122"/>
      <c r="H671" s="122">
        <v>19274.423000000003</v>
      </c>
      <c r="I671" s="122">
        <f t="shared" si="72"/>
        <v>19274.423000000003</v>
      </c>
      <c r="J671" s="122">
        <f t="shared" si="73"/>
        <v>-19678.883000000002</v>
      </c>
      <c r="K671" s="122">
        <f t="shared" si="75"/>
        <v>-802.4999999999992</v>
      </c>
      <c r="L671" s="122">
        <f t="shared" si="75"/>
        <v>0</v>
      </c>
      <c r="M671" s="122">
        <f t="shared" si="75"/>
        <v>38242.902777777788</v>
      </c>
      <c r="N671" s="122">
        <f t="shared" si="75"/>
        <v>38242.902777777788</v>
      </c>
      <c r="O671" s="122">
        <f t="shared" si="75"/>
        <v>-39045.402777777781</v>
      </c>
    </row>
    <row r="672" spans="1:15">
      <c r="A672" s="120" t="s">
        <v>404</v>
      </c>
      <c r="B672" s="120">
        <v>6607</v>
      </c>
      <c r="C672" s="120" t="s">
        <v>364</v>
      </c>
      <c r="D672" s="120" t="s">
        <v>214</v>
      </c>
      <c r="E672" s="121">
        <v>502</v>
      </c>
      <c r="F672" s="121">
        <v>0</v>
      </c>
      <c r="G672" s="121"/>
      <c r="H672" s="121">
        <v>8704.994999999999</v>
      </c>
      <c r="I672" s="121">
        <f t="shared" si="72"/>
        <v>8704.994999999999</v>
      </c>
      <c r="J672" s="121">
        <f t="shared" si="73"/>
        <v>-8704.994999999999</v>
      </c>
      <c r="K672" s="121">
        <f t="shared" si="75"/>
        <v>0</v>
      </c>
      <c r="L672" s="121">
        <f t="shared" si="75"/>
        <v>0</v>
      </c>
      <c r="M672" s="121">
        <f t="shared" si="75"/>
        <v>17340.627490039838</v>
      </c>
      <c r="N672" s="121">
        <f t="shared" si="75"/>
        <v>17340.627490039838</v>
      </c>
      <c r="O672" s="121">
        <f t="shared" si="75"/>
        <v>-17340.627490039838</v>
      </c>
    </row>
    <row r="673" spans="1:15">
      <c r="A673" s="29" t="s">
        <v>404</v>
      </c>
      <c r="B673" s="29">
        <v>8719</v>
      </c>
      <c r="C673" s="29" t="s">
        <v>365</v>
      </c>
      <c r="D673" s="29" t="s">
        <v>238</v>
      </c>
      <c r="E673" s="122">
        <v>493</v>
      </c>
      <c r="F673" s="122">
        <v>86.8</v>
      </c>
      <c r="G673" s="122">
        <v>156.202</v>
      </c>
      <c r="H673" s="122">
        <v>27160.794000000002</v>
      </c>
      <c r="I673" s="122">
        <f t="shared" si="72"/>
        <v>27316.996000000003</v>
      </c>
      <c r="J673" s="122">
        <f t="shared" si="73"/>
        <v>-27230.196000000004</v>
      </c>
      <c r="K673" s="122">
        <f t="shared" si="75"/>
        <v>176.06490872210952</v>
      </c>
      <c r="L673" s="122">
        <f t="shared" si="75"/>
        <v>316.83975659229208</v>
      </c>
      <c r="M673" s="122">
        <f t="shared" si="75"/>
        <v>55092.888438133879</v>
      </c>
      <c r="N673" s="122">
        <f t="shared" si="75"/>
        <v>55409.728194726173</v>
      </c>
      <c r="O673" s="122">
        <f t="shared" si="75"/>
        <v>-55233.66328600407</v>
      </c>
    </row>
    <row r="674" spans="1:15">
      <c r="A674" s="120" t="s">
        <v>404</v>
      </c>
      <c r="B674" s="120">
        <v>6601</v>
      </c>
      <c r="C674" s="120" t="s">
        <v>366</v>
      </c>
      <c r="D674" s="120" t="s">
        <v>210</v>
      </c>
      <c r="E674" s="121">
        <v>491</v>
      </c>
      <c r="F674" s="121">
        <v>0</v>
      </c>
      <c r="G674" s="121"/>
      <c r="H674" s="121">
        <v>13429.921000000002</v>
      </c>
      <c r="I674" s="121">
        <f t="shared" si="72"/>
        <v>13429.921000000002</v>
      </c>
      <c r="J674" s="121">
        <f t="shared" si="73"/>
        <v>-13429.921000000002</v>
      </c>
      <c r="K674" s="121">
        <f t="shared" si="75"/>
        <v>0</v>
      </c>
      <c r="L674" s="121">
        <f t="shared" si="75"/>
        <v>0</v>
      </c>
      <c r="M674" s="121">
        <f t="shared" si="75"/>
        <v>27352.181262729129</v>
      </c>
      <c r="N674" s="121">
        <f t="shared" si="75"/>
        <v>27352.181262729129</v>
      </c>
      <c r="O674" s="121">
        <f t="shared" si="75"/>
        <v>-27352.181262729129</v>
      </c>
    </row>
    <row r="675" spans="1:15">
      <c r="A675" s="29" t="s">
        <v>404</v>
      </c>
      <c r="B675" s="29">
        <v>7617</v>
      </c>
      <c r="C675" s="29" t="s">
        <v>367</v>
      </c>
      <c r="D675" s="29" t="s">
        <v>225</v>
      </c>
      <c r="E675" s="122">
        <v>472</v>
      </c>
      <c r="F675" s="122">
        <v>11670.566999999999</v>
      </c>
      <c r="G675" s="122"/>
      <c r="H675" s="122">
        <v>23240</v>
      </c>
      <c r="I675" s="122">
        <f t="shared" si="72"/>
        <v>23240</v>
      </c>
      <c r="J675" s="122">
        <f t="shared" si="73"/>
        <v>-11569.433000000001</v>
      </c>
      <c r="K675" s="122">
        <f t="shared" si="75"/>
        <v>24725.777542372878</v>
      </c>
      <c r="L675" s="122">
        <f t="shared" si="75"/>
        <v>0</v>
      </c>
      <c r="M675" s="122">
        <f t="shared" si="75"/>
        <v>49237.288135593219</v>
      </c>
      <c r="N675" s="122">
        <f t="shared" si="75"/>
        <v>49237.288135593219</v>
      </c>
      <c r="O675" s="122">
        <f t="shared" si="75"/>
        <v>-24511.510593220341</v>
      </c>
    </row>
    <row r="676" spans="1:15">
      <c r="A676" s="120" t="s">
        <v>404</v>
      </c>
      <c r="B676" s="120">
        <v>5609</v>
      </c>
      <c r="C676" s="120" t="s">
        <v>368</v>
      </c>
      <c r="D676" s="120" t="s">
        <v>200</v>
      </c>
      <c r="E676" s="121">
        <v>452</v>
      </c>
      <c r="F676" s="121">
        <v>0</v>
      </c>
      <c r="G676" s="121"/>
      <c r="H676" s="121">
        <v>10226.248</v>
      </c>
      <c r="I676" s="121">
        <f t="shared" si="72"/>
        <v>10226.248</v>
      </c>
      <c r="J676" s="121">
        <f t="shared" si="73"/>
        <v>-10226.248</v>
      </c>
      <c r="K676" s="121">
        <f t="shared" si="75"/>
        <v>0</v>
      </c>
      <c r="L676" s="121">
        <f t="shared" si="75"/>
        <v>0</v>
      </c>
      <c r="M676" s="121">
        <f t="shared" si="75"/>
        <v>22624.442477876106</v>
      </c>
      <c r="N676" s="121">
        <f t="shared" si="75"/>
        <v>22624.442477876106</v>
      </c>
      <c r="O676" s="121">
        <f t="shared" si="75"/>
        <v>-22624.442477876106</v>
      </c>
    </row>
    <row r="677" spans="1:15">
      <c r="A677" s="29" t="s">
        <v>404</v>
      </c>
      <c r="B677" s="29">
        <v>4911</v>
      </c>
      <c r="C677" s="29" t="s">
        <v>369</v>
      </c>
      <c r="D677" s="29" t="s">
        <v>196</v>
      </c>
      <c r="E677" s="122">
        <v>449</v>
      </c>
      <c r="F677" s="122">
        <v>281</v>
      </c>
      <c r="G677" s="122"/>
      <c r="H677" s="122">
        <v>11191.076000000001</v>
      </c>
      <c r="I677" s="122">
        <f t="shared" si="72"/>
        <v>11191.076000000001</v>
      </c>
      <c r="J677" s="122">
        <f t="shared" si="73"/>
        <v>-10910.076000000001</v>
      </c>
      <c r="K677" s="122">
        <f t="shared" si="75"/>
        <v>625.83518930957678</v>
      </c>
      <c r="L677" s="122">
        <f t="shared" si="75"/>
        <v>0</v>
      </c>
      <c r="M677" s="122">
        <f t="shared" si="75"/>
        <v>24924.445434298446</v>
      </c>
      <c r="N677" s="122">
        <f t="shared" si="75"/>
        <v>24924.445434298446</v>
      </c>
      <c r="O677" s="122">
        <f t="shared" si="75"/>
        <v>-24298.610244988864</v>
      </c>
    </row>
    <row r="678" spans="1:15">
      <c r="A678" s="120" t="s">
        <v>404</v>
      </c>
      <c r="B678" s="120">
        <v>5612</v>
      </c>
      <c r="C678" s="120" t="s">
        <v>370</v>
      </c>
      <c r="D678" s="120" t="s">
        <v>202</v>
      </c>
      <c r="E678" s="121">
        <v>371</v>
      </c>
      <c r="F678" s="121">
        <v>3700</v>
      </c>
      <c r="G678" s="121"/>
      <c r="H678" s="121">
        <v>7277.0140000000001</v>
      </c>
      <c r="I678" s="121">
        <f t="shared" si="72"/>
        <v>7277.0140000000001</v>
      </c>
      <c r="J678" s="121">
        <f t="shared" si="73"/>
        <v>-3577.0140000000001</v>
      </c>
      <c r="K678" s="121">
        <f t="shared" si="75"/>
        <v>9973.0458221024255</v>
      </c>
      <c r="L678" s="121">
        <f t="shared" si="75"/>
        <v>0</v>
      </c>
      <c r="M678" s="121">
        <f t="shared" si="75"/>
        <v>19614.592991913745</v>
      </c>
      <c r="N678" s="121">
        <f t="shared" si="75"/>
        <v>19614.592991913745</v>
      </c>
      <c r="O678" s="121">
        <f t="shared" si="75"/>
        <v>-9641.5471698113215</v>
      </c>
    </row>
    <row r="679" spans="1:15">
      <c r="A679" s="29" t="s">
        <v>404</v>
      </c>
      <c r="B679" s="29">
        <v>6602</v>
      </c>
      <c r="C679" s="29" t="s">
        <v>371</v>
      </c>
      <c r="D679" s="29" t="s">
        <v>213</v>
      </c>
      <c r="E679" s="122">
        <v>371</v>
      </c>
      <c r="F679" s="122">
        <v>0</v>
      </c>
      <c r="G679" s="122"/>
      <c r="H679" s="122">
        <v>19386.999</v>
      </c>
      <c r="I679" s="122">
        <f t="shared" si="72"/>
        <v>19386.999</v>
      </c>
      <c r="J679" s="122">
        <f t="shared" si="73"/>
        <v>-19386.999</v>
      </c>
      <c r="K679" s="122">
        <f t="shared" si="75"/>
        <v>0</v>
      </c>
      <c r="L679" s="122">
        <f t="shared" si="75"/>
        <v>0</v>
      </c>
      <c r="M679" s="122">
        <f t="shared" si="75"/>
        <v>52256.061994609161</v>
      </c>
      <c r="N679" s="122">
        <f t="shared" si="75"/>
        <v>52256.061994609161</v>
      </c>
      <c r="O679" s="122">
        <f t="shared" si="75"/>
        <v>-52256.061994609161</v>
      </c>
    </row>
    <row r="680" spans="1:15">
      <c r="A680" s="120" t="s">
        <v>404</v>
      </c>
      <c r="B680" s="120">
        <v>4502</v>
      </c>
      <c r="C680" s="120" t="s">
        <v>372</v>
      </c>
      <c r="D680" s="120" t="s">
        <v>190</v>
      </c>
      <c r="E680" s="121">
        <v>258</v>
      </c>
      <c r="F680" s="121">
        <v>2276.1999999999998</v>
      </c>
      <c r="G680" s="121"/>
      <c r="H680" s="121">
        <v>7167.5369999999984</v>
      </c>
      <c r="I680" s="121">
        <f t="shared" si="72"/>
        <v>7167.5369999999984</v>
      </c>
      <c r="J680" s="121">
        <f t="shared" si="73"/>
        <v>-4891.3369999999986</v>
      </c>
      <c r="K680" s="121">
        <f t="shared" si="75"/>
        <v>8822.4806201550364</v>
      </c>
      <c r="L680" s="121">
        <f t="shared" si="75"/>
        <v>0</v>
      </c>
      <c r="M680" s="121">
        <f t="shared" si="75"/>
        <v>27781.151162790691</v>
      </c>
      <c r="N680" s="121">
        <f t="shared" si="75"/>
        <v>27781.151162790691</v>
      </c>
      <c r="O680" s="121">
        <f t="shared" si="75"/>
        <v>-18958.670542635657</v>
      </c>
    </row>
    <row r="681" spans="1:15">
      <c r="A681" s="29" t="s">
        <v>404</v>
      </c>
      <c r="B681" s="29">
        <v>4604</v>
      </c>
      <c r="C681" s="29" t="s">
        <v>373</v>
      </c>
      <c r="D681" s="29" t="s">
        <v>191</v>
      </c>
      <c r="E681" s="122">
        <v>258</v>
      </c>
      <c r="F681" s="122">
        <v>0</v>
      </c>
      <c r="G681" s="122"/>
      <c r="H681" s="122">
        <v>9027.5619999999999</v>
      </c>
      <c r="I681" s="122">
        <f t="shared" si="72"/>
        <v>9027.5619999999999</v>
      </c>
      <c r="J681" s="122">
        <f t="shared" si="73"/>
        <v>-9027.5619999999999</v>
      </c>
      <c r="K681" s="122">
        <f t="shared" si="75"/>
        <v>0</v>
      </c>
      <c r="L681" s="122">
        <f t="shared" si="75"/>
        <v>0</v>
      </c>
      <c r="M681" s="122">
        <f t="shared" si="75"/>
        <v>34990.550387596901</v>
      </c>
      <c r="N681" s="122">
        <f t="shared" si="75"/>
        <v>34990.550387596901</v>
      </c>
      <c r="O681" s="122">
        <f t="shared" si="75"/>
        <v>-34990.550387596901</v>
      </c>
    </row>
    <row r="682" spans="1:15">
      <c r="A682" s="120" t="s">
        <v>404</v>
      </c>
      <c r="B682" s="120">
        <v>8610</v>
      </c>
      <c r="C682" s="120" t="s">
        <v>374</v>
      </c>
      <c r="D682" s="120" t="s">
        <v>232</v>
      </c>
      <c r="E682" s="121">
        <v>248</v>
      </c>
      <c r="F682" s="121">
        <v>0</v>
      </c>
      <c r="G682" s="121"/>
      <c r="H682" s="121">
        <v>15987.142</v>
      </c>
      <c r="I682" s="121">
        <f t="shared" si="72"/>
        <v>15987.142</v>
      </c>
      <c r="J682" s="121">
        <f t="shared" si="73"/>
        <v>-15987.142</v>
      </c>
      <c r="K682" s="121">
        <f t="shared" si="75"/>
        <v>0</v>
      </c>
      <c r="L682" s="121">
        <f t="shared" si="75"/>
        <v>0</v>
      </c>
      <c r="M682" s="121">
        <f t="shared" si="75"/>
        <v>64464.282258064515</v>
      </c>
      <c r="N682" s="121">
        <f t="shared" si="75"/>
        <v>64464.282258064515</v>
      </c>
      <c r="O682" s="121">
        <f t="shared" si="75"/>
        <v>-64464.282258064515</v>
      </c>
    </row>
    <row r="683" spans="1:15">
      <c r="A683" s="29" t="s">
        <v>404</v>
      </c>
      <c r="B683" s="29">
        <v>1606</v>
      </c>
      <c r="C683" s="29" t="s">
        <v>375</v>
      </c>
      <c r="D683" s="29" t="s">
        <v>172</v>
      </c>
      <c r="E683" s="122">
        <v>238</v>
      </c>
      <c r="F683" s="122">
        <v>0</v>
      </c>
      <c r="G683" s="122">
        <v>73.531999999999996</v>
      </c>
      <c r="H683" s="122">
        <v>4022.7350000000001</v>
      </c>
      <c r="I683" s="122">
        <f t="shared" si="72"/>
        <v>4096.2669999999998</v>
      </c>
      <c r="J683" s="122">
        <f t="shared" si="73"/>
        <v>-4096.2669999999998</v>
      </c>
      <c r="K683" s="122">
        <f t="shared" si="75"/>
        <v>0</v>
      </c>
      <c r="L683" s="122">
        <f t="shared" si="75"/>
        <v>308.9579831932773</v>
      </c>
      <c r="M683" s="122">
        <f t="shared" si="75"/>
        <v>16902.247899159665</v>
      </c>
      <c r="N683" s="122">
        <f t="shared" si="75"/>
        <v>17211.205882352941</v>
      </c>
      <c r="O683" s="122">
        <f t="shared" si="75"/>
        <v>-17211.205882352941</v>
      </c>
    </row>
    <row r="684" spans="1:15">
      <c r="A684" s="120" t="s">
        <v>404</v>
      </c>
      <c r="B684" s="120">
        <v>4803</v>
      </c>
      <c r="C684" s="120" t="s">
        <v>376</v>
      </c>
      <c r="D684" s="120" t="s">
        <v>193</v>
      </c>
      <c r="E684" s="121">
        <v>204</v>
      </c>
      <c r="F684" s="121">
        <v>0</v>
      </c>
      <c r="G684" s="121"/>
      <c r="H684" s="121">
        <v>5533.3989999999994</v>
      </c>
      <c r="I684" s="121">
        <f t="shared" si="72"/>
        <v>5533.3989999999994</v>
      </c>
      <c r="J684" s="121">
        <f t="shared" si="73"/>
        <v>-5533.3989999999994</v>
      </c>
      <c r="K684" s="121">
        <f t="shared" si="75"/>
        <v>0</v>
      </c>
      <c r="L684" s="121">
        <f t="shared" si="75"/>
        <v>0</v>
      </c>
      <c r="M684" s="121">
        <f t="shared" si="75"/>
        <v>27124.50490196078</v>
      </c>
      <c r="N684" s="121">
        <f t="shared" si="75"/>
        <v>27124.50490196078</v>
      </c>
      <c r="O684" s="121">
        <f t="shared" si="75"/>
        <v>-27124.50490196078</v>
      </c>
    </row>
    <row r="685" spans="1:15">
      <c r="A685" s="29" t="s">
        <v>404</v>
      </c>
      <c r="B685" s="29">
        <v>5706</v>
      </c>
      <c r="C685" s="29" t="s">
        <v>377</v>
      </c>
      <c r="D685" s="29" t="s">
        <v>203</v>
      </c>
      <c r="E685" s="122">
        <v>202</v>
      </c>
      <c r="F685" s="122">
        <v>0</v>
      </c>
      <c r="G685" s="122"/>
      <c r="H685" s="122">
        <v>28</v>
      </c>
      <c r="I685" s="122">
        <f t="shared" si="72"/>
        <v>28</v>
      </c>
      <c r="J685" s="122">
        <f t="shared" si="73"/>
        <v>-28</v>
      </c>
      <c r="K685" s="122">
        <f t="shared" si="75"/>
        <v>0</v>
      </c>
      <c r="L685" s="122">
        <f t="shared" si="75"/>
        <v>0</v>
      </c>
      <c r="M685" s="122">
        <f t="shared" si="75"/>
        <v>138.61386138613864</v>
      </c>
      <c r="N685" s="122">
        <f t="shared" si="75"/>
        <v>138.61386138613864</v>
      </c>
      <c r="O685" s="122">
        <f t="shared" si="75"/>
        <v>-138.61386138613864</v>
      </c>
    </row>
    <row r="686" spans="1:15">
      <c r="A686" s="120" t="s">
        <v>404</v>
      </c>
      <c r="B686" s="120">
        <v>3713</v>
      </c>
      <c r="C686" s="120" t="s">
        <v>378</v>
      </c>
      <c r="D686" s="120" t="s">
        <v>185</v>
      </c>
      <c r="E686" s="121">
        <v>117</v>
      </c>
      <c r="F686" s="121">
        <v>0</v>
      </c>
      <c r="G686" s="121"/>
      <c r="H686" s="121">
        <v>1531</v>
      </c>
      <c r="I686" s="121">
        <f t="shared" si="72"/>
        <v>1531</v>
      </c>
      <c r="J686" s="121">
        <f t="shared" si="73"/>
        <v>-1531</v>
      </c>
      <c r="K686" s="121">
        <f t="shared" si="75"/>
        <v>0</v>
      </c>
      <c r="L686" s="121">
        <f t="shared" si="75"/>
        <v>0</v>
      </c>
      <c r="M686" s="121">
        <f t="shared" si="75"/>
        <v>13085.470085470086</v>
      </c>
      <c r="N686" s="121">
        <f t="shared" si="75"/>
        <v>13085.470085470086</v>
      </c>
      <c r="O686" s="121">
        <f t="shared" si="75"/>
        <v>-13085.470085470086</v>
      </c>
    </row>
    <row r="687" spans="1:15">
      <c r="A687" s="29" t="s">
        <v>404</v>
      </c>
      <c r="B687" s="29">
        <v>7509</v>
      </c>
      <c r="C687" s="29" t="s">
        <v>379</v>
      </c>
      <c r="D687" s="29" t="s">
        <v>223</v>
      </c>
      <c r="E687" s="122">
        <v>109</v>
      </c>
      <c r="F687" s="122">
        <v>0</v>
      </c>
      <c r="G687" s="122"/>
      <c r="H687" s="122">
        <v>3083</v>
      </c>
      <c r="I687" s="122">
        <f t="shared" si="72"/>
        <v>3083</v>
      </c>
      <c r="J687" s="122">
        <f t="shared" si="73"/>
        <v>-3083</v>
      </c>
      <c r="K687" s="122">
        <f t="shared" si="75"/>
        <v>0</v>
      </c>
      <c r="L687" s="122">
        <f t="shared" si="75"/>
        <v>0</v>
      </c>
      <c r="M687" s="122">
        <f t="shared" si="75"/>
        <v>28284.403669724772</v>
      </c>
      <c r="N687" s="122">
        <f t="shared" si="75"/>
        <v>28284.403669724772</v>
      </c>
      <c r="O687" s="122">
        <f t="shared" si="75"/>
        <v>-28284.403669724772</v>
      </c>
    </row>
    <row r="688" spans="1:15">
      <c r="A688" s="120" t="s">
        <v>404</v>
      </c>
      <c r="B688" s="120">
        <v>4902</v>
      </c>
      <c r="C688" s="120" t="s">
        <v>380</v>
      </c>
      <c r="D688" s="120" t="s">
        <v>195</v>
      </c>
      <c r="E688" s="121">
        <v>103</v>
      </c>
      <c r="F688" s="121">
        <v>350</v>
      </c>
      <c r="G688" s="121"/>
      <c r="H688" s="121">
        <v>1946</v>
      </c>
      <c r="I688" s="121">
        <f t="shared" ref="I688:I692" si="76">H688+G688</f>
        <v>1946</v>
      </c>
      <c r="J688" s="121">
        <f t="shared" ref="J688:J692" si="77">F688-I688</f>
        <v>-1596</v>
      </c>
      <c r="K688" s="121">
        <f t="shared" si="75"/>
        <v>3398.0582524271845</v>
      </c>
      <c r="L688" s="121">
        <f t="shared" si="75"/>
        <v>0</v>
      </c>
      <c r="M688" s="121">
        <f t="shared" si="75"/>
        <v>18893.203883495145</v>
      </c>
      <c r="N688" s="121">
        <f t="shared" si="75"/>
        <v>18893.203883495145</v>
      </c>
      <c r="O688" s="121">
        <f t="shared" si="75"/>
        <v>-15495.14563106796</v>
      </c>
    </row>
    <row r="689" spans="1:15">
      <c r="A689" s="29" t="s">
        <v>404</v>
      </c>
      <c r="B689" s="29">
        <v>6706</v>
      </c>
      <c r="C689" s="29" t="s">
        <v>381</v>
      </c>
      <c r="D689" s="29" t="s">
        <v>217</v>
      </c>
      <c r="E689" s="122">
        <v>91</v>
      </c>
      <c r="F689" s="122">
        <v>0</v>
      </c>
      <c r="G689" s="122"/>
      <c r="H689" s="122">
        <v>652</v>
      </c>
      <c r="I689" s="122">
        <f t="shared" si="76"/>
        <v>652</v>
      </c>
      <c r="J689" s="122">
        <f t="shared" si="77"/>
        <v>-652</v>
      </c>
      <c r="K689" s="122">
        <f t="shared" si="75"/>
        <v>0</v>
      </c>
      <c r="L689" s="122">
        <f t="shared" si="75"/>
        <v>0</v>
      </c>
      <c r="M689" s="122">
        <f t="shared" si="75"/>
        <v>7164.8351648351654</v>
      </c>
      <c r="N689" s="122">
        <f t="shared" si="75"/>
        <v>7164.8351648351654</v>
      </c>
      <c r="O689" s="122">
        <f t="shared" si="75"/>
        <v>-7164.8351648351654</v>
      </c>
    </row>
    <row r="690" spans="1:15">
      <c r="A690" s="120" t="s">
        <v>404</v>
      </c>
      <c r="B690" s="120">
        <v>5611</v>
      </c>
      <c r="C690" s="120" t="s">
        <v>382</v>
      </c>
      <c r="D690" s="120" t="s">
        <v>201</v>
      </c>
      <c r="E690" s="121">
        <v>90</v>
      </c>
      <c r="F690" s="121">
        <v>0</v>
      </c>
      <c r="G690" s="121"/>
      <c r="H690" s="121">
        <v>191</v>
      </c>
      <c r="I690" s="121">
        <f t="shared" si="76"/>
        <v>191</v>
      </c>
      <c r="J690" s="121">
        <f t="shared" si="77"/>
        <v>-191</v>
      </c>
      <c r="K690" s="121">
        <f t="shared" si="75"/>
        <v>0</v>
      </c>
      <c r="L690" s="121">
        <f t="shared" si="75"/>
        <v>0</v>
      </c>
      <c r="M690" s="121">
        <f t="shared" si="75"/>
        <v>2122.2222222222222</v>
      </c>
      <c r="N690" s="121">
        <f t="shared" si="75"/>
        <v>2122.2222222222222</v>
      </c>
      <c r="O690" s="121">
        <f t="shared" si="75"/>
        <v>-2122.2222222222222</v>
      </c>
    </row>
    <row r="691" spans="1:15">
      <c r="A691" s="29" t="s">
        <v>404</v>
      </c>
      <c r="B691" s="29">
        <v>7505</v>
      </c>
      <c r="C691" s="29" t="s">
        <v>383</v>
      </c>
      <c r="D691" s="29" t="s">
        <v>222</v>
      </c>
      <c r="E691" s="122">
        <v>74</v>
      </c>
      <c r="F691" s="122">
        <v>1219</v>
      </c>
      <c r="G691" s="122"/>
      <c r="H691" s="122">
        <v>15473</v>
      </c>
      <c r="I691" s="122">
        <f t="shared" si="76"/>
        <v>15473</v>
      </c>
      <c r="J691" s="122">
        <f t="shared" si="77"/>
        <v>-14254</v>
      </c>
      <c r="K691" s="122">
        <f t="shared" si="75"/>
        <v>16472.972972972973</v>
      </c>
      <c r="L691" s="122">
        <f t="shared" si="75"/>
        <v>0</v>
      </c>
      <c r="M691" s="122">
        <f t="shared" si="75"/>
        <v>209094.59459459459</v>
      </c>
      <c r="N691" s="122">
        <f t="shared" si="75"/>
        <v>209094.59459459459</v>
      </c>
      <c r="O691" s="122">
        <f t="shared" si="75"/>
        <v>-192621.62162162163</v>
      </c>
    </row>
    <row r="692" spans="1:15">
      <c r="A692" s="120" t="s">
        <v>404</v>
      </c>
      <c r="B692" s="120">
        <v>3710</v>
      </c>
      <c r="C692" s="120" t="s">
        <v>384</v>
      </c>
      <c r="D692" s="120" t="s">
        <v>183</v>
      </c>
      <c r="E692" s="121">
        <v>62</v>
      </c>
      <c r="F692" s="121">
        <v>0</v>
      </c>
      <c r="G692" s="121"/>
      <c r="H692" s="121">
        <v>218</v>
      </c>
      <c r="I692" s="121">
        <f t="shared" si="76"/>
        <v>218</v>
      </c>
      <c r="J692" s="121">
        <f t="shared" si="77"/>
        <v>-218</v>
      </c>
      <c r="K692" s="121">
        <f t="shared" si="75"/>
        <v>0</v>
      </c>
      <c r="L692" s="121">
        <f t="shared" si="75"/>
        <v>0</v>
      </c>
      <c r="M692" s="121">
        <f t="shared" si="75"/>
        <v>3516.1290322580644</v>
      </c>
      <c r="N692" s="121">
        <f t="shared" si="75"/>
        <v>3516.1290322580644</v>
      </c>
      <c r="O692" s="121">
        <f t="shared" si="75"/>
        <v>-3516.1290322580644</v>
      </c>
    </row>
    <row r="693" spans="1:15">
      <c r="A693" s="29" t="s">
        <v>404</v>
      </c>
      <c r="B693" s="29">
        <v>3506</v>
      </c>
      <c r="C693" s="29" t="s">
        <v>385</v>
      </c>
      <c r="D693" s="29" t="s">
        <v>179</v>
      </c>
      <c r="E693" s="122">
        <v>58</v>
      </c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</row>
    <row r="694" spans="1:15">
      <c r="A694" s="120" t="s">
        <v>404</v>
      </c>
      <c r="B694" s="120">
        <v>6611</v>
      </c>
      <c r="C694" s="120" t="s">
        <v>386</v>
      </c>
      <c r="D694" s="120" t="s">
        <v>215</v>
      </c>
      <c r="E694" s="121">
        <v>55</v>
      </c>
      <c r="F694" s="121">
        <v>0</v>
      </c>
      <c r="G694" s="121"/>
      <c r="H694" s="121">
        <v>87</v>
      </c>
      <c r="I694" s="121">
        <f>H694+G694</f>
        <v>87</v>
      </c>
      <c r="J694" s="121">
        <f>F694-I694</f>
        <v>-87</v>
      </c>
      <c r="K694" s="121">
        <f t="shared" ref="K694:O695" si="78">(F694/$E694)*1000</f>
        <v>0</v>
      </c>
      <c r="L694" s="121">
        <f t="shared" si="78"/>
        <v>0</v>
      </c>
      <c r="M694" s="121">
        <f t="shared" si="78"/>
        <v>1581.8181818181818</v>
      </c>
      <c r="N694" s="121">
        <f t="shared" si="78"/>
        <v>1581.8181818181818</v>
      </c>
      <c r="O694" s="121">
        <f t="shared" si="78"/>
        <v>-1581.8181818181818</v>
      </c>
    </row>
    <row r="695" spans="1:15">
      <c r="A695" s="29" t="s">
        <v>404</v>
      </c>
      <c r="B695" s="29">
        <v>4901</v>
      </c>
      <c r="C695" s="29" t="s">
        <v>387</v>
      </c>
      <c r="D695" s="29" t="s">
        <v>194</v>
      </c>
      <c r="E695" s="122">
        <v>40</v>
      </c>
      <c r="F695" s="122">
        <v>0</v>
      </c>
      <c r="G695" s="122"/>
      <c r="H695" s="122">
        <v>1653</v>
      </c>
      <c r="I695" s="122">
        <f>H695+G695</f>
        <v>1653</v>
      </c>
      <c r="J695" s="122">
        <f>F695-I695</f>
        <v>-1653</v>
      </c>
      <c r="K695" s="122">
        <f t="shared" si="78"/>
        <v>0</v>
      </c>
      <c r="L695" s="122">
        <f t="shared" si="78"/>
        <v>0</v>
      </c>
      <c r="M695" s="122">
        <f t="shared" si="78"/>
        <v>41325</v>
      </c>
      <c r="N695" s="122">
        <f t="shared" si="78"/>
        <v>41325</v>
      </c>
      <c r="O695" s="122">
        <f t="shared" si="78"/>
        <v>-41325</v>
      </c>
    </row>
    <row r="696" spans="1:15">
      <c r="A696" s="29"/>
      <c r="B696" s="29"/>
      <c r="C696" s="29"/>
      <c r="D696" s="29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</row>
    <row r="697" spans="1:15">
      <c r="A697" s="29"/>
      <c r="B697" s="29"/>
      <c r="C697" s="29"/>
      <c r="D697" s="29"/>
      <c r="E697" s="123">
        <f>SUM(E624:E695)</f>
        <v>356991</v>
      </c>
      <c r="F697" s="123">
        <f t="shared" ref="F697:I697" si="79">SUM(F624:F695)</f>
        <v>758711.29200000013</v>
      </c>
      <c r="G697" s="123">
        <f t="shared" si="79"/>
        <v>478567.0089999999</v>
      </c>
      <c r="H697" s="123">
        <f t="shared" si="79"/>
        <v>16123375.328</v>
      </c>
      <c r="I697" s="123">
        <f t="shared" si="79"/>
        <v>16601942.337000003</v>
      </c>
      <c r="J697" s="123">
        <f>SUM(J624:J695)</f>
        <v>-15843231.045000002</v>
      </c>
      <c r="K697" s="123">
        <f t="shared" ref="K697:O697" si="80">(F697/$E697)*1000</f>
        <v>2125.2952931586515</v>
      </c>
      <c r="L697" s="123">
        <f t="shared" si="80"/>
        <v>1340.5576303044052</v>
      </c>
      <c r="M697" s="123">
        <f t="shared" si="80"/>
        <v>45164.654929676093</v>
      </c>
      <c r="N697" s="123">
        <f t="shared" si="80"/>
        <v>46505.212559980515</v>
      </c>
      <c r="O697" s="123">
        <f t="shared" si="80"/>
        <v>-44379.917266821853</v>
      </c>
    </row>
    <row r="698" spans="1:15">
      <c r="A698" s="29"/>
      <c r="B698" s="29"/>
      <c r="C698" s="29"/>
      <c r="D698" s="29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</row>
    <row r="699" spans="1:15">
      <c r="A699" s="29"/>
      <c r="B699" s="29"/>
      <c r="C699" s="29"/>
      <c r="D699" s="129" t="s">
        <v>92</v>
      </c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</row>
    <row r="700" spans="1:15">
      <c r="A700" s="29"/>
      <c r="B700" s="29"/>
      <c r="C700" s="29"/>
      <c r="D700" s="128" t="s">
        <v>301</v>
      </c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</row>
    <row r="701" spans="1:15">
      <c r="A701" s="120" t="s">
        <v>405</v>
      </c>
      <c r="B701" s="120">
        <v>0</v>
      </c>
      <c r="C701" s="120" t="s">
        <v>315</v>
      </c>
      <c r="D701" s="120" t="s">
        <v>19</v>
      </c>
      <c r="E701" s="121">
        <v>128793</v>
      </c>
      <c r="F701" s="121">
        <v>203345.359</v>
      </c>
      <c r="G701" s="121">
        <v>389422.24699999997</v>
      </c>
      <c r="H701" s="121">
        <v>798158.37300000002</v>
      </c>
      <c r="I701" s="121">
        <f t="shared" ref="I701:I764" si="81">H701+G701</f>
        <v>1187580.6200000001</v>
      </c>
      <c r="J701" s="121">
        <f t="shared" ref="J701:J764" si="82">F701-I701</f>
        <v>-984235.26100000017</v>
      </c>
      <c r="K701" s="121">
        <f t="shared" ref="K701:O732" si="83">(F701/$E701)*1000</f>
        <v>1578.8541225066579</v>
      </c>
      <c r="L701" s="121">
        <f t="shared" si="83"/>
        <v>3023.6289782829808</v>
      </c>
      <c r="M701" s="121">
        <f t="shared" si="83"/>
        <v>6197.2185833080994</v>
      </c>
      <c r="N701" s="121">
        <f t="shared" si="83"/>
        <v>9220.8475615910811</v>
      </c>
      <c r="O701" s="121">
        <f t="shared" si="83"/>
        <v>-7641.9934390844237</v>
      </c>
    </row>
    <row r="702" spans="1:15">
      <c r="A702" s="29" t="s">
        <v>405</v>
      </c>
      <c r="B702" s="29">
        <v>1000</v>
      </c>
      <c r="C702" s="29" t="s">
        <v>316</v>
      </c>
      <c r="D702" s="29" t="s">
        <v>167</v>
      </c>
      <c r="E702" s="122">
        <v>36975</v>
      </c>
      <c r="F702" s="122">
        <v>1156.29</v>
      </c>
      <c r="G702" s="122"/>
      <c r="H702" s="122">
        <v>391510.65299999999</v>
      </c>
      <c r="I702" s="122">
        <f t="shared" si="81"/>
        <v>391510.65299999999</v>
      </c>
      <c r="J702" s="122">
        <f t="shared" si="82"/>
        <v>-390354.36300000001</v>
      </c>
      <c r="K702" s="122">
        <f t="shared" si="83"/>
        <v>31.272210953346853</v>
      </c>
      <c r="L702" s="122">
        <f t="shared" si="83"/>
        <v>0</v>
      </c>
      <c r="M702" s="122">
        <f t="shared" si="83"/>
        <v>10588.523407707911</v>
      </c>
      <c r="N702" s="122">
        <f t="shared" si="83"/>
        <v>10588.523407707911</v>
      </c>
      <c r="O702" s="122">
        <f t="shared" si="83"/>
        <v>-10557.251196754563</v>
      </c>
    </row>
    <row r="703" spans="1:15">
      <c r="A703" s="120" t="s">
        <v>405</v>
      </c>
      <c r="B703" s="120">
        <v>1400</v>
      </c>
      <c r="C703" s="120" t="s">
        <v>317</v>
      </c>
      <c r="D703" s="120" t="s">
        <v>170</v>
      </c>
      <c r="E703" s="121">
        <v>29799</v>
      </c>
      <c r="F703" s="121">
        <v>0</v>
      </c>
      <c r="G703" s="121"/>
      <c r="H703" s="121">
        <v>141933</v>
      </c>
      <c r="I703" s="121">
        <f t="shared" si="81"/>
        <v>141933</v>
      </c>
      <c r="J703" s="121">
        <f t="shared" si="82"/>
        <v>-141933</v>
      </c>
      <c r="K703" s="121">
        <f t="shared" si="83"/>
        <v>0</v>
      </c>
      <c r="L703" s="121">
        <f t="shared" si="83"/>
        <v>0</v>
      </c>
      <c r="M703" s="121">
        <f t="shared" si="83"/>
        <v>4763.0121816168321</v>
      </c>
      <c r="N703" s="121">
        <f t="shared" si="83"/>
        <v>4763.0121816168321</v>
      </c>
      <c r="O703" s="121">
        <f t="shared" si="83"/>
        <v>-4763.0121816168321</v>
      </c>
    </row>
    <row r="704" spans="1:15">
      <c r="A704" s="29" t="s">
        <v>405</v>
      </c>
      <c r="B704" s="29">
        <v>6000</v>
      </c>
      <c r="C704" s="29" t="s">
        <v>318</v>
      </c>
      <c r="D704" s="29" t="s">
        <v>204</v>
      </c>
      <c r="E704" s="122">
        <v>18925</v>
      </c>
      <c r="F704" s="122">
        <v>21254.187000000002</v>
      </c>
      <c r="G704" s="122">
        <v>31975.725999999999</v>
      </c>
      <c r="H704" s="122">
        <v>347929.10599999997</v>
      </c>
      <c r="I704" s="122">
        <f t="shared" si="81"/>
        <v>379904.83199999999</v>
      </c>
      <c r="J704" s="122">
        <f t="shared" si="82"/>
        <v>-358650.64500000002</v>
      </c>
      <c r="K704" s="122">
        <f t="shared" si="83"/>
        <v>1123.0746103038309</v>
      </c>
      <c r="L704" s="122">
        <f t="shared" si="83"/>
        <v>1689.6024306472918</v>
      </c>
      <c r="M704" s="122">
        <f t="shared" si="83"/>
        <v>18384.629114927342</v>
      </c>
      <c r="N704" s="122">
        <f t="shared" si="83"/>
        <v>20074.231545574636</v>
      </c>
      <c r="O704" s="122">
        <f t="shared" si="83"/>
        <v>-18951.156935270807</v>
      </c>
    </row>
    <row r="705" spans="1:15">
      <c r="A705" s="120" t="s">
        <v>405</v>
      </c>
      <c r="B705" s="120">
        <v>2000</v>
      </c>
      <c r="C705" s="120" t="s">
        <v>319</v>
      </c>
      <c r="D705" s="120" t="s">
        <v>173</v>
      </c>
      <c r="E705" s="121">
        <v>18920</v>
      </c>
      <c r="F705" s="121">
        <v>0</v>
      </c>
      <c r="G705" s="121"/>
      <c r="H705" s="121">
        <v>106007.62300000002</v>
      </c>
      <c r="I705" s="121">
        <f t="shared" si="81"/>
        <v>106007.62300000002</v>
      </c>
      <c r="J705" s="121">
        <f t="shared" si="82"/>
        <v>-106007.62300000002</v>
      </c>
      <c r="K705" s="121">
        <f t="shared" si="83"/>
        <v>0</v>
      </c>
      <c r="L705" s="121">
        <f t="shared" si="83"/>
        <v>0</v>
      </c>
      <c r="M705" s="121">
        <f t="shared" si="83"/>
        <v>5602.9399048625801</v>
      </c>
      <c r="N705" s="121">
        <f t="shared" si="83"/>
        <v>5602.9399048625801</v>
      </c>
      <c r="O705" s="121">
        <f t="shared" si="83"/>
        <v>-5602.9399048625801</v>
      </c>
    </row>
    <row r="706" spans="1:15">
      <c r="A706" s="29" t="s">
        <v>405</v>
      </c>
      <c r="B706" s="29">
        <v>1300</v>
      </c>
      <c r="C706" s="29" t="s">
        <v>320</v>
      </c>
      <c r="D706" s="29" t="s">
        <v>169</v>
      </c>
      <c r="E706" s="122">
        <v>16299</v>
      </c>
      <c r="F706" s="122">
        <v>108599.103</v>
      </c>
      <c r="G706" s="122">
        <v>274084.94</v>
      </c>
      <c r="H706" s="122">
        <v>229241.198</v>
      </c>
      <c r="I706" s="122">
        <f t="shared" si="81"/>
        <v>503326.13800000004</v>
      </c>
      <c r="J706" s="122">
        <f t="shared" si="82"/>
        <v>-394727.03500000003</v>
      </c>
      <c r="K706" s="122">
        <f t="shared" si="83"/>
        <v>6662.9304251794592</v>
      </c>
      <c r="L706" s="122">
        <f t="shared" si="83"/>
        <v>16816.058653905147</v>
      </c>
      <c r="M706" s="122">
        <f t="shared" si="83"/>
        <v>14064.740045401559</v>
      </c>
      <c r="N706" s="122">
        <f t="shared" si="83"/>
        <v>30880.79869930671</v>
      </c>
      <c r="O706" s="122">
        <f t="shared" si="83"/>
        <v>-24217.86827412725</v>
      </c>
    </row>
    <row r="707" spans="1:15">
      <c r="A707" s="120" t="s">
        <v>405</v>
      </c>
      <c r="B707" s="120">
        <v>1604</v>
      </c>
      <c r="C707" s="120" t="s">
        <v>321</v>
      </c>
      <c r="D707" s="120" t="s">
        <v>171</v>
      </c>
      <c r="E707" s="121">
        <v>11463</v>
      </c>
      <c r="F707" s="121">
        <v>9606.2549999999992</v>
      </c>
      <c r="G707" s="121">
        <v>51691.968999999997</v>
      </c>
      <c r="H707" s="121">
        <v>95408.156000000003</v>
      </c>
      <c r="I707" s="121">
        <f t="shared" si="81"/>
        <v>147100.125</v>
      </c>
      <c r="J707" s="121">
        <f t="shared" si="82"/>
        <v>-137493.87</v>
      </c>
      <c r="K707" s="121">
        <f t="shared" si="83"/>
        <v>838.02276890866256</v>
      </c>
      <c r="L707" s="121">
        <f t="shared" si="83"/>
        <v>4509.4625316234842</v>
      </c>
      <c r="M707" s="121">
        <f t="shared" si="83"/>
        <v>8323.1401901770914</v>
      </c>
      <c r="N707" s="121">
        <f t="shared" si="83"/>
        <v>12832.602721800577</v>
      </c>
      <c r="O707" s="121">
        <f t="shared" si="83"/>
        <v>-11994.579952891912</v>
      </c>
    </row>
    <row r="708" spans="1:15">
      <c r="A708" s="29" t="s">
        <v>405</v>
      </c>
      <c r="B708" s="29">
        <v>8200</v>
      </c>
      <c r="C708" s="29" t="s">
        <v>322</v>
      </c>
      <c r="D708" s="29" t="s">
        <v>229</v>
      </c>
      <c r="E708" s="122">
        <v>9485</v>
      </c>
      <c r="F708" s="122">
        <v>0</v>
      </c>
      <c r="G708" s="122">
        <v>11.67</v>
      </c>
      <c r="H708" s="122">
        <v>140181.78899999999</v>
      </c>
      <c r="I708" s="122">
        <f t="shared" si="81"/>
        <v>140193.459</v>
      </c>
      <c r="J708" s="122">
        <f t="shared" si="82"/>
        <v>-140193.459</v>
      </c>
      <c r="K708" s="122">
        <f t="shared" si="83"/>
        <v>0</v>
      </c>
      <c r="L708" s="122">
        <f t="shared" si="83"/>
        <v>1.2303637322087506</v>
      </c>
      <c r="M708" s="122">
        <f t="shared" si="83"/>
        <v>14779.313547706905</v>
      </c>
      <c r="N708" s="122">
        <f t="shared" si="83"/>
        <v>14780.543911439114</v>
      </c>
      <c r="O708" s="122">
        <f t="shared" si="83"/>
        <v>-14780.543911439114</v>
      </c>
    </row>
    <row r="709" spans="1:15">
      <c r="A709" s="120" t="s">
        <v>405</v>
      </c>
      <c r="B709" s="120">
        <v>3000</v>
      </c>
      <c r="C709" s="120" t="s">
        <v>323</v>
      </c>
      <c r="D709" s="120" t="s">
        <v>178</v>
      </c>
      <c r="E709" s="121">
        <v>7411</v>
      </c>
      <c r="F709" s="121">
        <v>6464.7080000000005</v>
      </c>
      <c r="G709" s="121">
        <v>16351.727000000001</v>
      </c>
      <c r="H709" s="121">
        <v>54494.899000000005</v>
      </c>
      <c r="I709" s="121">
        <f t="shared" si="81"/>
        <v>70846.626000000004</v>
      </c>
      <c r="J709" s="121">
        <f t="shared" si="82"/>
        <v>-64381.918000000005</v>
      </c>
      <c r="K709" s="121">
        <f t="shared" si="83"/>
        <v>872.3125084334099</v>
      </c>
      <c r="L709" s="121">
        <f t="shared" si="83"/>
        <v>2206.4130346781812</v>
      </c>
      <c r="M709" s="121">
        <f t="shared" si="83"/>
        <v>7353.2450411550408</v>
      </c>
      <c r="N709" s="121">
        <f t="shared" si="83"/>
        <v>9559.658075833222</v>
      </c>
      <c r="O709" s="121">
        <f t="shared" si="83"/>
        <v>-8687.3455673998105</v>
      </c>
    </row>
    <row r="710" spans="1:15">
      <c r="A710" s="29" t="s">
        <v>405</v>
      </c>
      <c r="B710" s="29">
        <v>7300</v>
      </c>
      <c r="C710" s="29" t="s">
        <v>324</v>
      </c>
      <c r="D710" s="29" t="s">
        <v>220</v>
      </c>
      <c r="E710" s="122">
        <v>5070</v>
      </c>
      <c r="F710" s="122">
        <v>36689.489000000001</v>
      </c>
      <c r="G710" s="122">
        <v>97874.697</v>
      </c>
      <c r="H710" s="122">
        <v>124188.49399999999</v>
      </c>
      <c r="I710" s="122">
        <f t="shared" si="81"/>
        <v>222063.19099999999</v>
      </c>
      <c r="J710" s="122">
        <f t="shared" si="82"/>
        <v>-185373.70199999999</v>
      </c>
      <c r="K710" s="122">
        <f t="shared" si="83"/>
        <v>7236.58560157791</v>
      </c>
      <c r="L710" s="122">
        <f t="shared" si="83"/>
        <v>19304.67396449704</v>
      </c>
      <c r="M710" s="122">
        <f t="shared" si="83"/>
        <v>24494.771992110451</v>
      </c>
      <c r="N710" s="122">
        <f t="shared" si="83"/>
        <v>43799.445956607495</v>
      </c>
      <c r="O710" s="122">
        <f t="shared" si="83"/>
        <v>-36562.860355029588</v>
      </c>
    </row>
    <row r="711" spans="1:15">
      <c r="A711" s="120" t="s">
        <v>405</v>
      </c>
      <c r="B711" s="120">
        <v>1100</v>
      </c>
      <c r="C711" s="120" t="s">
        <v>325</v>
      </c>
      <c r="D711" s="120" t="s">
        <v>326</v>
      </c>
      <c r="E711" s="121">
        <v>4664</v>
      </c>
      <c r="F711" s="121">
        <v>1029.807</v>
      </c>
      <c r="G711" s="121">
        <v>49308.931000000004</v>
      </c>
      <c r="H711" s="121">
        <v>50851.768000000004</v>
      </c>
      <c r="I711" s="121">
        <f t="shared" si="81"/>
        <v>100160.69900000001</v>
      </c>
      <c r="J711" s="121">
        <f t="shared" si="82"/>
        <v>-99130.892000000007</v>
      </c>
      <c r="K711" s="121">
        <f t="shared" si="83"/>
        <v>220.79909948542024</v>
      </c>
      <c r="L711" s="121">
        <f t="shared" si="83"/>
        <v>10572.240780445971</v>
      </c>
      <c r="M711" s="121">
        <f t="shared" si="83"/>
        <v>10903.037735849057</v>
      </c>
      <c r="N711" s="121">
        <f t="shared" si="83"/>
        <v>21475.278516295028</v>
      </c>
      <c r="O711" s="121">
        <f t="shared" si="83"/>
        <v>-21254.479416809605</v>
      </c>
    </row>
    <row r="712" spans="1:15">
      <c r="A712" s="29" t="s">
        <v>405</v>
      </c>
      <c r="B712" s="29">
        <v>8000</v>
      </c>
      <c r="C712" s="29" t="s">
        <v>327</v>
      </c>
      <c r="D712" s="29" t="s">
        <v>228</v>
      </c>
      <c r="E712" s="122">
        <v>4301</v>
      </c>
      <c r="F712" s="122">
        <v>190.04599999999999</v>
      </c>
      <c r="G712" s="122">
        <v>27470.03</v>
      </c>
      <c r="H712" s="122">
        <v>42648.500999999989</v>
      </c>
      <c r="I712" s="122">
        <f t="shared" si="81"/>
        <v>70118.530999999988</v>
      </c>
      <c r="J712" s="122">
        <f t="shared" si="82"/>
        <v>-69928.484999999986</v>
      </c>
      <c r="K712" s="122">
        <f t="shared" si="83"/>
        <v>44.186468263194605</v>
      </c>
      <c r="L712" s="122">
        <f t="shared" si="83"/>
        <v>6386.8937456405483</v>
      </c>
      <c r="M712" s="122">
        <f t="shared" si="83"/>
        <v>9915.9500116252002</v>
      </c>
      <c r="N712" s="122">
        <f t="shared" si="83"/>
        <v>16302.843757265748</v>
      </c>
      <c r="O712" s="122">
        <f t="shared" si="83"/>
        <v>-16258.657289002553</v>
      </c>
    </row>
    <row r="713" spans="1:15">
      <c r="A713" s="120" t="s">
        <v>405</v>
      </c>
      <c r="B713" s="120">
        <v>5200</v>
      </c>
      <c r="C713" s="120" t="s">
        <v>328</v>
      </c>
      <c r="D713" s="120" t="s">
        <v>197</v>
      </c>
      <c r="E713" s="121">
        <v>3992</v>
      </c>
      <c r="F713" s="121">
        <v>5397.1570000000002</v>
      </c>
      <c r="G713" s="121">
        <v>33558.169000000002</v>
      </c>
      <c r="H713" s="121">
        <v>54698.534000000007</v>
      </c>
      <c r="I713" s="121">
        <f t="shared" si="81"/>
        <v>88256.703000000009</v>
      </c>
      <c r="J713" s="121">
        <f t="shared" si="82"/>
        <v>-82859.546000000002</v>
      </c>
      <c r="K713" s="121">
        <f t="shared" si="83"/>
        <v>1351.9932364729459</v>
      </c>
      <c r="L713" s="121">
        <f t="shared" si="83"/>
        <v>8406.3549599198395</v>
      </c>
      <c r="M713" s="121">
        <f t="shared" si="83"/>
        <v>13702.037575150303</v>
      </c>
      <c r="N713" s="121">
        <f t="shared" si="83"/>
        <v>22108.392535070143</v>
      </c>
      <c r="O713" s="121">
        <f t="shared" si="83"/>
        <v>-20756.399298597196</v>
      </c>
    </row>
    <row r="714" spans="1:15">
      <c r="A714" s="29" t="s">
        <v>405</v>
      </c>
      <c r="B714" s="29">
        <v>3609</v>
      </c>
      <c r="C714" s="29" t="s">
        <v>329</v>
      </c>
      <c r="D714" s="29" t="s">
        <v>181</v>
      </c>
      <c r="E714" s="122">
        <v>3807</v>
      </c>
      <c r="F714" s="122">
        <v>2506.857</v>
      </c>
      <c r="G714" s="122">
        <v>6893.5739999999996</v>
      </c>
      <c r="H714" s="122">
        <v>48588.163</v>
      </c>
      <c r="I714" s="122">
        <f t="shared" si="81"/>
        <v>55481.737000000001</v>
      </c>
      <c r="J714" s="122">
        <f t="shared" si="82"/>
        <v>-52974.880000000005</v>
      </c>
      <c r="K714" s="122">
        <f t="shared" si="83"/>
        <v>658.48620961386916</v>
      </c>
      <c r="L714" s="122">
        <f t="shared" si="83"/>
        <v>1810.7628053585499</v>
      </c>
      <c r="M714" s="122">
        <f t="shared" si="83"/>
        <v>12762.848174415551</v>
      </c>
      <c r="N714" s="122">
        <f t="shared" si="83"/>
        <v>14573.610979774101</v>
      </c>
      <c r="O714" s="122">
        <f t="shared" si="83"/>
        <v>-13915.124770160233</v>
      </c>
    </row>
    <row r="715" spans="1:15">
      <c r="A715" s="120" t="s">
        <v>405</v>
      </c>
      <c r="B715" s="120">
        <v>4200</v>
      </c>
      <c r="C715" s="120" t="s">
        <v>330</v>
      </c>
      <c r="D715" s="120" t="s">
        <v>189</v>
      </c>
      <c r="E715" s="121">
        <v>3800</v>
      </c>
      <c r="F715" s="121">
        <v>6759.598</v>
      </c>
      <c r="G715" s="121">
        <v>13040.053999999998</v>
      </c>
      <c r="H715" s="121">
        <v>59008.565000000002</v>
      </c>
      <c r="I715" s="121">
        <f t="shared" si="81"/>
        <v>72048.619000000006</v>
      </c>
      <c r="J715" s="121">
        <f t="shared" si="82"/>
        <v>-65289.021000000008</v>
      </c>
      <c r="K715" s="121">
        <f t="shared" si="83"/>
        <v>1778.8415789473684</v>
      </c>
      <c r="L715" s="121">
        <f t="shared" si="83"/>
        <v>3431.5931578947361</v>
      </c>
      <c r="M715" s="121">
        <f t="shared" si="83"/>
        <v>15528.569736842106</v>
      </c>
      <c r="N715" s="121">
        <f t="shared" si="83"/>
        <v>18960.162894736844</v>
      </c>
      <c r="O715" s="121">
        <f t="shared" si="83"/>
        <v>-17181.321315789475</v>
      </c>
    </row>
    <row r="716" spans="1:15">
      <c r="A716" s="29" t="s">
        <v>405</v>
      </c>
      <c r="B716" s="29">
        <v>7620</v>
      </c>
      <c r="C716" s="29" t="s">
        <v>331</v>
      </c>
      <c r="D716" s="29" t="s">
        <v>226</v>
      </c>
      <c r="E716" s="122">
        <v>3600</v>
      </c>
      <c r="F716" s="122">
        <v>3854.067</v>
      </c>
      <c r="G716" s="122">
        <v>21042.589</v>
      </c>
      <c r="H716" s="122">
        <v>37336.540000000008</v>
      </c>
      <c r="I716" s="122">
        <f t="shared" si="81"/>
        <v>58379.129000000008</v>
      </c>
      <c r="J716" s="122">
        <f t="shared" si="82"/>
        <v>-54525.062000000005</v>
      </c>
      <c r="K716" s="122">
        <f t="shared" si="83"/>
        <v>1070.5741666666665</v>
      </c>
      <c r="L716" s="122">
        <f t="shared" si="83"/>
        <v>5845.1636111111111</v>
      </c>
      <c r="M716" s="122">
        <f t="shared" si="83"/>
        <v>10371.261111111115</v>
      </c>
      <c r="N716" s="122">
        <f t="shared" si="83"/>
        <v>16216.424722222226</v>
      </c>
      <c r="O716" s="122">
        <f t="shared" si="83"/>
        <v>-15145.850555555557</v>
      </c>
    </row>
    <row r="717" spans="1:15">
      <c r="A717" s="120" t="s">
        <v>405</v>
      </c>
      <c r="B717" s="120">
        <v>2510</v>
      </c>
      <c r="C717" s="120" t="s">
        <v>332</v>
      </c>
      <c r="D717" s="120" t="s">
        <v>294</v>
      </c>
      <c r="E717" s="121">
        <v>3480</v>
      </c>
      <c r="F717" s="121">
        <v>97.5</v>
      </c>
      <c r="G717" s="121">
        <v>6248.1210000000001</v>
      </c>
      <c r="H717" s="121">
        <v>61494.770000000004</v>
      </c>
      <c r="I717" s="121">
        <f t="shared" si="81"/>
        <v>67742.891000000003</v>
      </c>
      <c r="J717" s="121">
        <f t="shared" si="82"/>
        <v>-67645.391000000003</v>
      </c>
      <c r="K717" s="121">
        <f t="shared" si="83"/>
        <v>28.017241379310345</v>
      </c>
      <c r="L717" s="121">
        <f t="shared" si="83"/>
        <v>1795.4370689655173</v>
      </c>
      <c r="M717" s="121">
        <f t="shared" si="83"/>
        <v>17670.910919540231</v>
      </c>
      <c r="N717" s="121">
        <f t="shared" si="83"/>
        <v>19466.34798850575</v>
      </c>
      <c r="O717" s="121">
        <f t="shared" si="83"/>
        <v>-19438.330747126438</v>
      </c>
    </row>
    <row r="718" spans="1:15">
      <c r="A718" s="29" t="s">
        <v>405</v>
      </c>
      <c r="B718" s="29">
        <v>2300</v>
      </c>
      <c r="C718" s="29" t="s">
        <v>333</v>
      </c>
      <c r="D718" s="29" t="s">
        <v>174</v>
      </c>
      <c r="E718" s="122">
        <v>3427</v>
      </c>
      <c r="F718" s="122">
        <v>151.44</v>
      </c>
      <c r="G718" s="122">
        <v>858.59699999999998</v>
      </c>
      <c r="H718" s="122">
        <v>28615.87</v>
      </c>
      <c r="I718" s="122">
        <f t="shared" si="81"/>
        <v>29474.467000000001</v>
      </c>
      <c r="J718" s="122">
        <f t="shared" si="82"/>
        <v>-29323.027000000002</v>
      </c>
      <c r="K718" s="122">
        <f t="shared" si="83"/>
        <v>44.190253866355413</v>
      </c>
      <c r="L718" s="122">
        <f t="shared" si="83"/>
        <v>250.53895535453751</v>
      </c>
      <c r="M718" s="122">
        <f t="shared" si="83"/>
        <v>8350.1225561715783</v>
      </c>
      <c r="N718" s="122">
        <f t="shared" si="83"/>
        <v>8600.6615115261156</v>
      </c>
      <c r="O718" s="122">
        <f t="shared" si="83"/>
        <v>-8556.4712576597612</v>
      </c>
    </row>
    <row r="719" spans="1:15">
      <c r="A719" s="120" t="s">
        <v>405</v>
      </c>
      <c r="B719" s="120">
        <v>6100</v>
      </c>
      <c r="C719" s="120" t="s">
        <v>334</v>
      </c>
      <c r="D719" s="120" t="s">
        <v>205</v>
      </c>
      <c r="E719" s="121">
        <v>3042</v>
      </c>
      <c r="F719" s="121">
        <v>4075.299</v>
      </c>
      <c r="G719" s="121">
        <v>14113.517</v>
      </c>
      <c r="H719" s="121">
        <v>57116.877</v>
      </c>
      <c r="I719" s="121">
        <f t="shared" si="81"/>
        <v>71230.394</v>
      </c>
      <c r="J719" s="121">
        <f t="shared" si="82"/>
        <v>-67155.095000000001</v>
      </c>
      <c r="K719" s="121">
        <f t="shared" si="83"/>
        <v>1339.6775147928995</v>
      </c>
      <c r="L719" s="121">
        <f t="shared" si="83"/>
        <v>4639.5519395134779</v>
      </c>
      <c r="M719" s="121">
        <f t="shared" si="83"/>
        <v>18776.093688362918</v>
      </c>
      <c r="N719" s="121">
        <f t="shared" si="83"/>
        <v>23415.645627876398</v>
      </c>
      <c r="O719" s="121">
        <f t="shared" si="83"/>
        <v>-22075.968113083498</v>
      </c>
    </row>
    <row r="720" spans="1:15">
      <c r="A720" s="29" t="s">
        <v>405</v>
      </c>
      <c r="B720" s="29">
        <v>8716</v>
      </c>
      <c r="C720" s="29" t="s">
        <v>335</v>
      </c>
      <c r="D720" s="29" t="s">
        <v>236</v>
      </c>
      <c r="E720" s="122">
        <v>2628</v>
      </c>
      <c r="F720" s="122">
        <v>22447.208999999999</v>
      </c>
      <c r="G720" s="122">
        <v>23647.216</v>
      </c>
      <c r="H720" s="122">
        <v>43535.965999999993</v>
      </c>
      <c r="I720" s="122">
        <f t="shared" si="81"/>
        <v>67183.182000000001</v>
      </c>
      <c r="J720" s="122">
        <f t="shared" si="82"/>
        <v>-44735.972999999998</v>
      </c>
      <c r="K720" s="122">
        <f t="shared" si="83"/>
        <v>8541.5559360730604</v>
      </c>
      <c r="L720" s="122">
        <f t="shared" si="83"/>
        <v>8998.1796042617971</v>
      </c>
      <c r="M720" s="122">
        <f t="shared" si="83"/>
        <v>16566.197108066968</v>
      </c>
      <c r="N720" s="122">
        <f t="shared" si="83"/>
        <v>25564.376712328765</v>
      </c>
      <c r="O720" s="122">
        <f t="shared" si="83"/>
        <v>-17022.820776255707</v>
      </c>
    </row>
    <row r="721" spans="1:15">
      <c r="A721" s="120" t="s">
        <v>405</v>
      </c>
      <c r="B721" s="120">
        <v>7708</v>
      </c>
      <c r="C721" s="120" t="s">
        <v>336</v>
      </c>
      <c r="D721" s="120" t="s">
        <v>227</v>
      </c>
      <c r="E721" s="121">
        <v>2389</v>
      </c>
      <c r="F721" s="121">
        <v>1044.5630000000001</v>
      </c>
      <c r="G721" s="121">
        <v>1690.5909999999999</v>
      </c>
      <c r="H721" s="121">
        <v>35672.337</v>
      </c>
      <c r="I721" s="121">
        <f t="shared" si="81"/>
        <v>37362.928</v>
      </c>
      <c r="J721" s="121">
        <f t="shared" si="82"/>
        <v>-36318.364999999998</v>
      </c>
      <c r="K721" s="121">
        <f t="shared" si="83"/>
        <v>437.23859355378823</v>
      </c>
      <c r="L721" s="121">
        <f t="shared" si="83"/>
        <v>707.65634156550846</v>
      </c>
      <c r="M721" s="121">
        <f t="shared" si="83"/>
        <v>14931.91167852658</v>
      </c>
      <c r="N721" s="121">
        <f t="shared" si="83"/>
        <v>15639.568020092089</v>
      </c>
      <c r="O721" s="121">
        <f t="shared" si="83"/>
        <v>-15202.329426538301</v>
      </c>
    </row>
    <row r="722" spans="1:15">
      <c r="A722" s="29" t="s">
        <v>405</v>
      </c>
      <c r="B722" s="29">
        <v>8717</v>
      </c>
      <c r="C722" s="29" t="s">
        <v>337</v>
      </c>
      <c r="D722" s="29" t="s">
        <v>237</v>
      </c>
      <c r="E722" s="122">
        <v>2153</v>
      </c>
      <c r="F722" s="122">
        <v>14642.947</v>
      </c>
      <c r="G722" s="122">
        <v>5333.2239999999993</v>
      </c>
      <c r="H722" s="122">
        <v>41700.962999999996</v>
      </c>
      <c r="I722" s="122">
        <f t="shared" si="81"/>
        <v>47034.186999999998</v>
      </c>
      <c r="J722" s="122">
        <f t="shared" si="82"/>
        <v>-32391.239999999998</v>
      </c>
      <c r="K722" s="122">
        <f t="shared" si="83"/>
        <v>6801.183000464468</v>
      </c>
      <c r="L722" s="122">
        <f t="shared" si="83"/>
        <v>2477.1128657686945</v>
      </c>
      <c r="M722" s="122">
        <f t="shared" si="83"/>
        <v>19368.770552717138</v>
      </c>
      <c r="N722" s="122">
        <f t="shared" si="83"/>
        <v>21845.883418485831</v>
      </c>
      <c r="O722" s="122">
        <f t="shared" si="83"/>
        <v>-15044.700418021364</v>
      </c>
    </row>
    <row r="723" spans="1:15">
      <c r="A723" s="120" t="s">
        <v>405</v>
      </c>
      <c r="B723" s="120">
        <v>6250</v>
      </c>
      <c r="C723" s="120" t="s">
        <v>338</v>
      </c>
      <c r="D723" s="120" t="s">
        <v>206</v>
      </c>
      <c r="E723" s="121">
        <v>2007</v>
      </c>
      <c r="F723" s="121">
        <v>5603.85</v>
      </c>
      <c r="G723" s="121">
        <v>25799.926000000003</v>
      </c>
      <c r="H723" s="121">
        <v>62497.953000000009</v>
      </c>
      <c r="I723" s="121">
        <f t="shared" si="81"/>
        <v>88297.879000000015</v>
      </c>
      <c r="J723" s="121">
        <f t="shared" si="82"/>
        <v>-82694.02900000001</v>
      </c>
      <c r="K723" s="121">
        <f t="shared" si="83"/>
        <v>2792.1524663677133</v>
      </c>
      <c r="L723" s="121">
        <f t="shared" si="83"/>
        <v>12854.970602889887</v>
      </c>
      <c r="M723" s="121">
        <f t="shared" si="83"/>
        <v>31139.986547085209</v>
      </c>
      <c r="N723" s="121">
        <f t="shared" si="83"/>
        <v>43994.957149975096</v>
      </c>
      <c r="O723" s="121">
        <f t="shared" si="83"/>
        <v>-41202.804683607377</v>
      </c>
    </row>
    <row r="724" spans="1:15">
      <c r="A724" s="29" t="s">
        <v>405</v>
      </c>
      <c r="B724" s="29">
        <v>8613</v>
      </c>
      <c r="C724" s="29" t="s">
        <v>339</v>
      </c>
      <c r="D724" s="29" t="s">
        <v>233</v>
      </c>
      <c r="E724" s="122">
        <v>1924</v>
      </c>
      <c r="F724" s="122">
        <v>1199.3920000000001</v>
      </c>
      <c r="G724" s="122">
        <v>672.93399999999997</v>
      </c>
      <c r="H724" s="122">
        <v>32395.955000000002</v>
      </c>
      <c r="I724" s="122">
        <f t="shared" si="81"/>
        <v>33068.889000000003</v>
      </c>
      <c r="J724" s="122">
        <f t="shared" si="82"/>
        <v>-31869.497000000003</v>
      </c>
      <c r="K724" s="122">
        <f t="shared" si="83"/>
        <v>623.38461538461547</v>
      </c>
      <c r="L724" s="122">
        <f t="shared" si="83"/>
        <v>349.75779625779626</v>
      </c>
      <c r="M724" s="122">
        <f t="shared" si="83"/>
        <v>16837.814449064448</v>
      </c>
      <c r="N724" s="122">
        <f t="shared" si="83"/>
        <v>17187.572245322248</v>
      </c>
      <c r="O724" s="122">
        <f t="shared" si="83"/>
        <v>-16564.187629937631</v>
      </c>
    </row>
    <row r="725" spans="1:15">
      <c r="A725" s="120" t="s">
        <v>405</v>
      </c>
      <c r="B725" s="120">
        <v>6400</v>
      </c>
      <c r="C725" s="120" t="s">
        <v>340</v>
      </c>
      <c r="D725" s="120" t="s">
        <v>207</v>
      </c>
      <c r="E725" s="121">
        <v>1905</v>
      </c>
      <c r="F725" s="121">
        <v>27660.749</v>
      </c>
      <c r="G725" s="121">
        <v>16890.374</v>
      </c>
      <c r="H725" s="121">
        <v>57829.323999999993</v>
      </c>
      <c r="I725" s="121">
        <f t="shared" si="81"/>
        <v>74719.697999999989</v>
      </c>
      <c r="J725" s="121">
        <f t="shared" si="82"/>
        <v>-47058.948999999993</v>
      </c>
      <c r="K725" s="121">
        <f t="shared" si="83"/>
        <v>14520.078215223099</v>
      </c>
      <c r="L725" s="121">
        <f t="shared" si="83"/>
        <v>8866.3380577427815</v>
      </c>
      <c r="M725" s="121">
        <f t="shared" si="83"/>
        <v>30356.60052493438</v>
      </c>
      <c r="N725" s="121">
        <f t="shared" si="83"/>
        <v>39222.938582677161</v>
      </c>
      <c r="O725" s="121">
        <f t="shared" si="83"/>
        <v>-24702.860367454065</v>
      </c>
    </row>
    <row r="726" spans="1:15">
      <c r="A726" s="29" t="s">
        <v>405</v>
      </c>
      <c r="B726" s="29">
        <v>3714</v>
      </c>
      <c r="C726" s="29" t="s">
        <v>341</v>
      </c>
      <c r="D726" s="29" t="s">
        <v>186</v>
      </c>
      <c r="E726" s="122">
        <v>1674</v>
      </c>
      <c r="F726" s="122">
        <v>254.16399999999999</v>
      </c>
      <c r="G726" s="122">
        <v>8612.3060000000005</v>
      </c>
      <c r="H726" s="122">
        <v>30248.63</v>
      </c>
      <c r="I726" s="122">
        <f t="shared" si="81"/>
        <v>38860.936000000002</v>
      </c>
      <c r="J726" s="122">
        <f t="shared" si="82"/>
        <v>-38606.772000000004</v>
      </c>
      <c r="K726" s="122">
        <f t="shared" si="83"/>
        <v>151.83034647550775</v>
      </c>
      <c r="L726" s="122">
        <f t="shared" si="83"/>
        <v>5144.7467144563925</v>
      </c>
      <c r="M726" s="122">
        <f t="shared" si="83"/>
        <v>18069.671445639186</v>
      </c>
      <c r="N726" s="122">
        <f t="shared" si="83"/>
        <v>23214.418160095578</v>
      </c>
      <c r="O726" s="122">
        <f t="shared" si="83"/>
        <v>-23062.587813620074</v>
      </c>
    </row>
    <row r="727" spans="1:15">
      <c r="A727" s="120" t="s">
        <v>405</v>
      </c>
      <c r="B727" s="120">
        <v>8614</v>
      </c>
      <c r="C727" s="120" t="s">
        <v>342</v>
      </c>
      <c r="D727" s="120" t="s">
        <v>234</v>
      </c>
      <c r="E727" s="121">
        <v>1636</v>
      </c>
      <c r="F727" s="121">
        <v>2026.8780000000002</v>
      </c>
      <c r="G727" s="121">
        <v>319.06100000000004</v>
      </c>
      <c r="H727" s="121">
        <v>29224.7</v>
      </c>
      <c r="I727" s="121">
        <f t="shared" si="81"/>
        <v>29543.761000000002</v>
      </c>
      <c r="J727" s="121">
        <f t="shared" si="82"/>
        <v>-27516.883000000002</v>
      </c>
      <c r="K727" s="121">
        <f t="shared" si="83"/>
        <v>1238.9229828850857</v>
      </c>
      <c r="L727" s="121">
        <f t="shared" si="83"/>
        <v>195.02506112469439</v>
      </c>
      <c r="M727" s="121">
        <f t="shared" si="83"/>
        <v>17863.508557457211</v>
      </c>
      <c r="N727" s="121">
        <f t="shared" si="83"/>
        <v>18058.533618581907</v>
      </c>
      <c r="O727" s="121">
        <f t="shared" si="83"/>
        <v>-16819.610635696823</v>
      </c>
    </row>
    <row r="728" spans="1:15">
      <c r="A728" s="29" t="s">
        <v>405</v>
      </c>
      <c r="B728" s="29">
        <v>2506</v>
      </c>
      <c r="C728" s="29" t="s">
        <v>343</v>
      </c>
      <c r="D728" s="29" t="s">
        <v>177</v>
      </c>
      <c r="E728" s="122">
        <v>1286</v>
      </c>
      <c r="F728" s="122">
        <v>3322.28</v>
      </c>
      <c r="G728" s="122">
        <v>40350.008999999998</v>
      </c>
      <c r="H728" s="122">
        <v>21296.99</v>
      </c>
      <c r="I728" s="122">
        <f t="shared" si="81"/>
        <v>61646.998999999996</v>
      </c>
      <c r="J728" s="122">
        <f t="shared" si="82"/>
        <v>-58324.718999999997</v>
      </c>
      <c r="K728" s="122">
        <f t="shared" si="83"/>
        <v>2583.4214618973565</v>
      </c>
      <c r="L728" s="122">
        <f t="shared" si="83"/>
        <v>31376.367807153965</v>
      </c>
      <c r="M728" s="122">
        <f t="shared" si="83"/>
        <v>16560.645412130641</v>
      </c>
      <c r="N728" s="122">
        <f t="shared" si="83"/>
        <v>47937.013219284599</v>
      </c>
      <c r="O728" s="122">
        <f t="shared" si="83"/>
        <v>-45353.591757387243</v>
      </c>
    </row>
    <row r="729" spans="1:15">
      <c r="A729" s="120" t="s">
        <v>405</v>
      </c>
      <c r="B729" s="120">
        <v>3711</v>
      </c>
      <c r="C729" s="120" t="s">
        <v>344</v>
      </c>
      <c r="D729" s="120" t="s">
        <v>184</v>
      </c>
      <c r="E729" s="121">
        <v>1201</v>
      </c>
      <c r="F729" s="121">
        <v>0</v>
      </c>
      <c r="G729" s="121">
        <v>92.537999999999997</v>
      </c>
      <c r="H729" s="121">
        <v>23724.453000000005</v>
      </c>
      <c r="I729" s="121">
        <f t="shared" si="81"/>
        <v>23816.991000000005</v>
      </c>
      <c r="J729" s="121">
        <f t="shared" si="82"/>
        <v>-23816.991000000005</v>
      </c>
      <c r="K729" s="121">
        <f t="shared" si="83"/>
        <v>0</v>
      </c>
      <c r="L729" s="121">
        <f t="shared" si="83"/>
        <v>77.050791007493743</v>
      </c>
      <c r="M729" s="121">
        <f t="shared" si="83"/>
        <v>19753.915903413828</v>
      </c>
      <c r="N729" s="121">
        <f t="shared" si="83"/>
        <v>19830.96669442132</v>
      </c>
      <c r="O729" s="121">
        <f t="shared" si="83"/>
        <v>-19830.96669442132</v>
      </c>
    </row>
    <row r="730" spans="1:15">
      <c r="A730" s="29" t="s">
        <v>405</v>
      </c>
      <c r="B730" s="29">
        <v>5508</v>
      </c>
      <c r="C730" s="29" t="s">
        <v>345</v>
      </c>
      <c r="D730" s="29" t="s">
        <v>198</v>
      </c>
      <c r="E730" s="122">
        <v>1181</v>
      </c>
      <c r="F730" s="122">
        <v>13526.168000000001</v>
      </c>
      <c r="G730" s="122">
        <v>17397.707999999999</v>
      </c>
      <c r="H730" s="122">
        <v>28032.170000000002</v>
      </c>
      <c r="I730" s="122">
        <f t="shared" si="81"/>
        <v>45429.877999999997</v>
      </c>
      <c r="J730" s="122">
        <f t="shared" si="82"/>
        <v>-31903.709999999995</v>
      </c>
      <c r="K730" s="122">
        <f t="shared" si="83"/>
        <v>11453.148179508891</v>
      </c>
      <c r="L730" s="122">
        <f t="shared" si="83"/>
        <v>14731.336155800169</v>
      </c>
      <c r="M730" s="122">
        <f t="shared" si="83"/>
        <v>23735.961049957667</v>
      </c>
      <c r="N730" s="122">
        <f t="shared" si="83"/>
        <v>38467.29720575783</v>
      </c>
      <c r="O730" s="122">
        <f t="shared" si="83"/>
        <v>-27014.149026248939</v>
      </c>
    </row>
    <row r="731" spans="1:15">
      <c r="A731" s="120" t="s">
        <v>405</v>
      </c>
      <c r="B731" s="120">
        <v>8721</v>
      </c>
      <c r="C731" s="120" t="s">
        <v>346</v>
      </c>
      <c r="D731" s="120" t="s">
        <v>240</v>
      </c>
      <c r="E731" s="121">
        <v>1121</v>
      </c>
      <c r="F731" s="121">
        <v>0</v>
      </c>
      <c r="G731" s="121">
        <v>0</v>
      </c>
      <c r="H731" s="121">
        <v>20491.996999999999</v>
      </c>
      <c r="I731" s="121">
        <f t="shared" si="81"/>
        <v>20491.996999999999</v>
      </c>
      <c r="J731" s="121">
        <f t="shared" si="82"/>
        <v>-20491.996999999999</v>
      </c>
      <c r="K731" s="121">
        <f t="shared" si="83"/>
        <v>0</v>
      </c>
      <c r="L731" s="121">
        <f t="shared" si="83"/>
        <v>0</v>
      </c>
      <c r="M731" s="121">
        <f t="shared" si="83"/>
        <v>18280.104371097234</v>
      </c>
      <c r="N731" s="121">
        <f t="shared" si="83"/>
        <v>18280.104371097234</v>
      </c>
      <c r="O731" s="121">
        <f t="shared" si="83"/>
        <v>-18280.104371097234</v>
      </c>
    </row>
    <row r="732" spans="1:15">
      <c r="A732" s="29" t="s">
        <v>405</v>
      </c>
      <c r="B732" s="29">
        <v>6513</v>
      </c>
      <c r="C732" s="29" t="s">
        <v>347</v>
      </c>
      <c r="D732" s="29" t="s">
        <v>208</v>
      </c>
      <c r="E732" s="122">
        <v>1042</v>
      </c>
      <c r="F732" s="122">
        <v>724</v>
      </c>
      <c r="G732" s="122">
        <v>224.524</v>
      </c>
      <c r="H732" s="122">
        <v>2750.8580000000002</v>
      </c>
      <c r="I732" s="122">
        <f t="shared" si="81"/>
        <v>2975.3820000000001</v>
      </c>
      <c r="J732" s="122">
        <f t="shared" si="82"/>
        <v>-2251.3820000000001</v>
      </c>
      <c r="K732" s="122">
        <f t="shared" si="83"/>
        <v>694.81765834932821</v>
      </c>
      <c r="L732" s="122">
        <f t="shared" si="83"/>
        <v>215.47408829174663</v>
      </c>
      <c r="M732" s="122">
        <f t="shared" si="83"/>
        <v>2639.9788867562384</v>
      </c>
      <c r="N732" s="122">
        <f t="shared" si="83"/>
        <v>2855.4529750479846</v>
      </c>
      <c r="O732" s="122">
        <f t="shared" si="83"/>
        <v>-2160.6353166986564</v>
      </c>
    </row>
    <row r="733" spans="1:15">
      <c r="A733" s="120" t="s">
        <v>405</v>
      </c>
      <c r="B733" s="120">
        <v>4607</v>
      </c>
      <c r="C733" s="120" t="s">
        <v>348</v>
      </c>
      <c r="D733" s="120" t="s">
        <v>192</v>
      </c>
      <c r="E733" s="121">
        <v>998</v>
      </c>
      <c r="F733" s="121">
        <v>0</v>
      </c>
      <c r="G733" s="121"/>
      <c r="H733" s="121">
        <v>27693.963000000003</v>
      </c>
      <c r="I733" s="121">
        <f t="shared" si="81"/>
        <v>27693.963000000003</v>
      </c>
      <c r="J733" s="121">
        <f t="shared" si="82"/>
        <v>-27693.963000000003</v>
      </c>
      <c r="K733" s="121">
        <f t="shared" ref="K733:O769" si="84">(F733/$E733)*1000</f>
        <v>0</v>
      </c>
      <c r="L733" s="121">
        <f t="shared" si="84"/>
        <v>0</v>
      </c>
      <c r="M733" s="121">
        <f t="shared" si="84"/>
        <v>27749.461923847699</v>
      </c>
      <c r="N733" s="121">
        <f t="shared" si="84"/>
        <v>27749.461923847699</v>
      </c>
      <c r="O733" s="121">
        <f t="shared" si="84"/>
        <v>-27749.461923847699</v>
      </c>
    </row>
    <row r="734" spans="1:15">
      <c r="A734" s="29" t="s">
        <v>405</v>
      </c>
      <c r="B734" s="29">
        <v>4100</v>
      </c>
      <c r="C734" s="29" t="s">
        <v>349</v>
      </c>
      <c r="D734" s="29" t="s">
        <v>188</v>
      </c>
      <c r="E734" s="122">
        <v>953</v>
      </c>
      <c r="F734" s="122">
        <v>157.19999999999999</v>
      </c>
      <c r="G734" s="122">
        <v>7234.9949999999999</v>
      </c>
      <c r="H734" s="122">
        <v>12184.272999999999</v>
      </c>
      <c r="I734" s="122">
        <f t="shared" si="81"/>
        <v>19419.268</v>
      </c>
      <c r="J734" s="122">
        <f t="shared" si="82"/>
        <v>-19262.067999999999</v>
      </c>
      <c r="K734" s="122">
        <f t="shared" si="84"/>
        <v>164.95278069254985</v>
      </c>
      <c r="L734" s="122">
        <f t="shared" si="84"/>
        <v>7591.8100734522559</v>
      </c>
      <c r="M734" s="122">
        <f t="shared" si="84"/>
        <v>12785.17628541448</v>
      </c>
      <c r="N734" s="122">
        <f t="shared" si="84"/>
        <v>20376.986358866739</v>
      </c>
      <c r="O734" s="122">
        <f t="shared" si="84"/>
        <v>-20212.033578174185</v>
      </c>
    </row>
    <row r="735" spans="1:15">
      <c r="A735" s="120" t="s">
        <v>405</v>
      </c>
      <c r="B735" s="120">
        <v>5604</v>
      </c>
      <c r="C735" s="120" t="s">
        <v>350</v>
      </c>
      <c r="D735" s="120" t="s">
        <v>199</v>
      </c>
      <c r="E735" s="121">
        <v>939</v>
      </c>
      <c r="F735" s="121">
        <v>527.28700000000003</v>
      </c>
      <c r="G735" s="121">
        <v>2762.5979999999995</v>
      </c>
      <c r="H735" s="121">
        <v>16309.468999999999</v>
      </c>
      <c r="I735" s="121">
        <f t="shared" si="81"/>
        <v>19072.066999999999</v>
      </c>
      <c r="J735" s="121">
        <f t="shared" si="82"/>
        <v>-18544.78</v>
      </c>
      <c r="K735" s="121">
        <f t="shared" si="84"/>
        <v>561.54100106496276</v>
      </c>
      <c r="L735" s="121">
        <f t="shared" si="84"/>
        <v>2942.0638977635776</v>
      </c>
      <c r="M735" s="121">
        <f t="shared" si="84"/>
        <v>17368.976570820021</v>
      </c>
      <c r="N735" s="121">
        <f t="shared" si="84"/>
        <v>20311.0404685836</v>
      </c>
      <c r="O735" s="121">
        <f t="shared" si="84"/>
        <v>-19749.499467518635</v>
      </c>
    </row>
    <row r="736" spans="1:15">
      <c r="A736" s="29" t="s">
        <v>405</v>
      </c>
      <c r="B736" s="29">
        <v>6612</v>
      </c>
      <c r="C736" s="29" t="s">
        <v>351</v>
      </c>
      <c r="D736" s="29" t="s">
        <v>216</v>
      </c>
      <c r="E736" s="122">
        <v>894</v>
      </c>
      <c r="F736" s="122">
        <v>3901.547</v>
      </c>
      <c r="G736" s="122">
        <v>7411.8760000000002</v>
      </c>
      <c r="H736" s="122">
        <v>5377.759</v>
      </c>
      <c r="I736" s="122">
        <f t="shared" si="81"/>
        <v>12789.635</v>
      </c>
      <c r="J736" s="122">
        <f t="shared" si="82"/>
        <v>-8888.0879999999997</v>
      </c>
      <c r="K736" s="122">
        <f t="shared" si="84"/>
        <v>4364.146532438479</v>
      </c>
      <c r="L736" s="122">
        <f t="shared" si="84"/>
        <v>8290.6890380313216</v>
      </c>
      <c r="M736" s="122">
        <f t="shared" si="84"/>
        <v>6015.3903803131989</v>
      </c>
      <c r="N736" s="122">
        <f t="shared" si="84"/>
        <v>14306.079418344518</v>
      </c>
      <c r="O736" s="122">
        <f t="shared" si="84"/>
        <v>-9941.9328859060388</v>
      </c>
    </row>
    <row r="737" spans="1:15">
      <c r="A737" s="120" t="s">
        <v>405</v>
      </c>
      <c r="B737" s="120">
        <v>3709</v>
      </c>
      <c r="C737" s="120" t="s">
        <v>352</v>
      </c>
      <c r="D737" s="120" t="s">
        <v>182</v>
      </c>
      <c r="E737" s="121">
        <v>866</v>
      </c>
      <c r="F737" s="121">
        <v>716</v>
      </c>
      <c r="G737" s="121"/>
      <c r="H737" s="121">
        <v>14497.316999999999</v>
      </c>
      <c r="I737" s="121">
        <f t="shared" si="81"/>
        <v>14497.316999999999</v>
      </c>
      <c r="J737" s="121">
        <f t="shared" si="82"/>
        <v>-13781.316999999999</v>
      </c>
      <c r="K737" s="121">
        <f t="shared" si="84"/>
        <v>826.78983833718246</v>
      </c>
      <c r="L737" s="121">
        <f t="shared" si="84"/>
        <v>0</v>
      </c>
      <c r="M737" s="121">
        <f t="shared" si="84"/>
        <v>16740.550808314085</v>
      </c>
      <c r="N737" s="121">
        <f t="shared" si="84"/>
        <v>16740.550808314085</v>
      </c>
      <c r="O737" s="121">
        <f t="shared" si="84"/>
        <v>-15913.760969976904</v>
      </c>
    </row>
    <row r="738" spans="1:15">
      <c r="A738" s="29" t="s">
        <v>405</v>
      </c>
      <c r="B738" s="29">
        <v>8710</v>
      </c>
      <c r="C738" s="29" t="s">
        <v>353</v>
      </c>
      <c r="D738" s="29" t="s">
        <v>235</v>
      </c>
      <c r="E738" s="122">
        <v>786</v>
      </c>
      <c r="F738" s="122">
        <v>295.99299999999999</v>
      </c>
      <c r="G738" s="122">
        <v>1372.3019999999999</v>
      </c>
      <c r="H738" s="122">
        <v>9177.9359999999997</v>
      </c>
      <c r="I738" s="122">
        <f t="shared" si="81"/>
        <v>10550.237999999999</v>
      </c>
      <c r="J738" s="122">
        <f t="shared" si="82"/>
        <v>-10254.244999999999</v>
      </c>
      <c r="K738" s="122">
        <f t="shared" si="84"/>
        <v>376.58142493638672</v>
      </c>
      <c r="L738" s="122">
        <f t="shared" si="84"/>
        <v>1745.9312977099235</v>
      </c>
      <c r="M738" s="122">
        <f t="shared" si="84"/>
        <v>11676.763358778626</v>
      </c>
      <c r="N738" s="122">
        <f t="shared" si="84"/>
        <v>13422.694656488549</v>
      </c>
      <c r="O738" s="122">
        <f t="shared" si="84"/>
        <v>-13046.113231552163</v>
      </c>
    </row>
    <row r="739" spans="1:15">
      <c r="A739" s="120" t="s">
        <v>405</v>
      </c>
      <c r="B739" s="120">
        <v>8508</v>
      </c>
      <c r="C739" s="120" t="s">
        <v>354</v>
      </c>
      <c r="D739" s="120" t="s">
        <v>230</v>
      </c>
      <c r="E739" s="121">
        <v>695</v>
      </c>
      <c r="F739" s="121">
        <v>0</v>
      </c>
      <c r="G739" s="121"/>
      <c r="H739" s="121">
        <v>8683.1410000000014</v>
      </c>
      <c r="I739" s="121">
        <f t="shared" si="81"/>
        <v>8683.1410000000014</v>
      </c>
      <c r="J739" s="121">
        <f t="shared" si="82"/>
        <v>-8683.1410000000014</v>
      </c>
      <c r="K739" s="121">
        <f t="shared" si="84"/>
        <v>0</v>
      </c>
      <c r="L739" s="121">
        <f t="shared" si="84"/>
        <v>0</v>
      </c>
      <c r="M739" s="121">
        <f t="shared" si="84"/>
        <v>12493.728057553959</v>
      </c>
      <c r="N739" s="121">
        <f t="shared" si="84"/>
        <v>12493.728057553959</v>
      </c>
      <c r="O739" s="121">
        <f t="shared" si="84"/>
        <v>-12493.728057553959</v>
      </c>
    </row>
    <row r="740" spans="1:15">
      <c r="A740" s="29" t="s">
        <v>405</v>
      </c>
      <c r="B740" s="29">
        <v>7000</v>
      </c>
      <c r="C740" s="29" t="s">
        <v>355</v>
      </c>
      <c r="D740" s="29" t="s">
        <v>219</v>
      </c>
      <c r="E740" s="122">
        <v>685</v>
      </c>
      <c r="F740" s="122">
        <v>1315.59</v>
      </c>
      <c r="G740" s="122">
        <v>14904.349</v>
      </c>
      <c r="H740" s="122">
        <v>6408.7809999999999</v>
      </c>
      <c r="I740" s="122">
        <f t="shared" si="81"/>
        <v>21313.13</v>
      </c>
      <c r="J740" s="122">
        <f t="shared" si="82"/>
        <v>-19997.54</v>
      </c>
      <c r="K740" s="122">
        <f t="shared" si="84"/>
        <v>1920.5693430656934</v>
      </c>
      <c r="L740" s="122">
        <f t="shared" si="84"/>
        <v>21758.17372262774</v>
      </c>
      <c r="M740" s="122">
        <f t="shared" si="84"/>
        <v>9355.8846715328473</v>
      </c>
      <c r="N740" s="122">
        <f t="shared" si="84"/>
        <v>31114.058394160587</v>
      </c>
      <c r="O740" s="122">
        <f t="shared" si="84"/>
        <v>-29193.489051094894</v>
      </c>
    </row>
    <row r="741" spans="1:15">
      <c r="A741" s="120" t="s">
        <v>405</v>
      </c>
      <c r="B741" s="120">
        <v>3811</v>
      </c>
      <c r="C741" s="120" t="s">
        <v>356</v>
      </c>
      <c r="D741" s="120" t="s">
        <v>187</v>
      </c>
      <c r="E741" s="121">
        <v>673</v>
      </c>
      <c r="F741" s="121">
        <v>5780.8639999999996</v>
      </c>
      <c r="G741" s="121"/>
      <c r="H741" s="121">
        <v>18743.114999999998</v>
      </c>
      <c r="I741" s="121">
        <f t="shared" si="81"/>
        <v>18743.114999999998</v>
      </c>
      <c r="J741" s="121">
        <f t="shared" si="82"/>
        <v>-12962.250999999998</v>
      </c>
      <c r="K741" s="121">
        <f t="shared" si="84"/>
        <v>8589.6939078751857</v>
      </c>
      <c r="L741" s="121">
        <f t="shared" si="84"/>
        <v>0</v>
      </c>
      <c r="M741" s="121">
        <f t="shared" si="84"/>
        <v>27850.096582466565</v>
      </c>
      <c r="N741" s="121">
        <f t="shared" si="84"/>
        <v>27850.096582466565</v>
      </c>
      <c r="O741" s="121">
        <f t="shared" si="84"/>
        <v>-19260.40267459138</v>
      </c>
    </row>
    <row r="742" spans="1:15">
      <c r="A742" s="29" t="s">
        <v>405</v>
      </c>
      <c r="B742" s="29">
        <v>8722</v>
      </c>
      <c r="C742" s="29" t="s">
        <v>357</v>
      </c>
      <c r="D742" s="29" t="s">
        <v>241</v>
      </c>
      <c r="E742" s="122">
        <v>667</v>
      </c>
      <c r="F742" s="122">
        <v>0</v>
      </c>
      <c r="G742" s="122"/>
      <c r="H742" s="122">
        <v>597.95299999999997</v>
      </c>
      <c r="I742" s="122">
        <f t="shared" si="81"/>
        <v>597.95299999999997</v>
      </c>
      <c r="J742" s="122">
        <f t="shared" si="82"/>
        <v>-597.95299999999997</v>
      </c>
      <c r="K742" s="122">
        <f t="shared" si="84"/>
        <v>0</v>
      </c>
      <c r="L742" s="122">
        <f t="shared" si="84"/>
        <v>0</v>
      </c>
      <c r="M742" s="122">
        <f t="shared" si="84"/>
        <v>896.48125937031477</v>
      </c>
      <c r="N742" s="122">
        <f t="shared" si="84"/>
        <v>896.48125937031477</v>
      </c>
      <c r="O742" s="122">
        <f t="shared" si="84"/>
        <v>-896.48125937031477</v>
      </c>
    </row>
    <row r="743" spans="1:15">
      <c r="A743" s="120" t="s">
        <v>405</v>
      </c>
      <c r="B743" s="120">
        <v>7502</v>
      </c>
      <c r="C743" s="120" t="s">
        <v>358</v>
      </c>
      <c r="D743" s="120" t="s">
        <v>221</v>
      </c>
      <c r="E743" s="121">
        <v>660</v>
      </c>
      <c r="F743" s="121">
        <v>2375.4589999999998</v>
      </c>
      <c r="G743" s="121">
        <v>20295.909</v>
      </c>
      <c r="H743" s="121">
        <v>9602.7270000000008</v>
      </c>
      <c r="I743" s="121">
        <f t="shared" si="81"/>
        <v>29898.635999999999</v>
      </c>
      <c r="J743" s="121">
        <f t="shared" si="82"/>
        <v>-27523.177</v>
      </c>
      <c r="K743" s="121">
        <f t="shared" si="84"/>
        <v>3599.1803030303026</v>
      </c>
      <c r="L743" s="121">
        <f t="shared" si="84"/>
        <v>30751.37727272727</v>
      </c>
      <c r="M743" s="121">
        <f t="shared" si="84"/>
        <v>14549.586363636365</v>
      </c>
      <c r="N743" s="121">
        <f t="shared" si="84"/>
        <v>45300.963636363631</v>
      </c>
      <c r="O743" s="121">
        <f t="shared" si="84"/>
        <v>-41701.783333333333</v>
      </c>
    </row>
    <row r="744" spans="1:15">
      <c r="A744" s="29" t="s">
        <v>405</v>
      </c>
      <c r="B744" s="29">
        <v>3511</v>
      </c>
      <c r="C744" s="29" t="s">
        <v>359</v>
      </c>
      <c r="D744" s="29" t="s">
        <v>180</v>
      </c>
      <c r="E744" s="122">
        <v>638</v>
      </c>
      <c r="F744" s="122">
        <v>1011.35</v>
      </c>
      <c r="G744" s="122">
        <v>986.96499999999992</v>
      </c>
      <c r="H744" s="122">
        <v>6039.2300000000005</v>
      </c>
      <c r="I744" s="122">
        <f t="shared" si="81"/>
        <v>7026.1950000000006</v>
      </c>
      <c r="J744" s="122">
        <f t="shared" si="82"/>
        <v>-6014.8450000000003</v>
      </c>
      <c r="K744" s="122">
        <f t="shared" si="84"/>
        <v>1585.1880877742947</v>
      </c>
      <c r="L744" s="122">
        <f t="shared" si="84"/>
        <v>1546.9670846394984</v>
      </c>
      <c r="M744" s="122">
        <f t="shared" si="84"/>
        <v>9465.87774294671</v>
      </c>
      <c r="N744" s="122">
        <f t="shared" si="84"/>
        <v>11012.844827586208</v>
      </c>
      <c r="O744" s="122">
        <f t="shared" si="84"/>
        <v>-9427.6567398119114</v>
      </c>
    </row>
    <row r="745" spans="1:15">
      <c r="A745" s="120" t="s">
        <v>405</v>
      </c>
      <c r="B745" s="120">
        <v>8720</v>
      </c>
      <c r="C745" s="120" t="s">
        <v>360</v>
      </c>
      <c r="D745" s="120" t="s">
        <v>239</v>
      </c>
      <c r="E745" s="121">
        <v>626</v>
      </c>
      <c r="F745" s="121">
        <v>516.17700000000002</v>
      </c>
      <c r="G745" s="121">
        <v>130.60300000000001</v>
      </c>
      <c r="H745" s="121">
        <v>5933.75</v>
      </c>
      <c r="I745" s="121">
        <f t="shared" si="81"/>
        <v>6064.3530000000001</v>
      </c>
      <c r="J745" s="121">
        <f t="shared" si="82"/>
        <v>-5548.1760000000004</v>
      </c>
      <c r="K745" s="121">
        <f t="shared" si="84"/>
        <v>824.56389776357832</v>
      </c>
      <c r="L745" s="121">
        <f t="shared" si="84"/>
        <v>208.63099041533548</v>
      </c>
      <c r="M745" s="121">
        <f t="shared" si="84"/>
        <v>9478.8338658146968</v>
      </c>
      <c r="N745" s="121">
        <f t="shared" si="84"/>
        <v>9687.4648562300317</v>
      </c>
      <c r="O745" s="121">
        <f t="shared" si="84"/>
        <v>-8862.9009584664545</v>
      </c>
    </row>
    <row r="746" spans="1:15">
      <c r="A746" s="29" t="s">
        <v>405</v>
      </c>
      <c r="B746" s="29">
        <v>6515</v>
      </c>
      <c r="C746" s="29" t="s">
        <v>361</v>
      </c>
      <c r="D746" s="29" t="s">
        <v>209</v>
      </c>
      <c r="E746" s="122">
        <v>616</v>
      </c>
      <c r="F746" s="122">
        <v>430.32100000000003</v>
      </c>
      <c r="G746" s="122"/>
      <c r="H746" s="122">
        <v>31358.923000000003</v>
      </c>
      <c r="I746" s="122">
        <f t="shared" si="81"/>
        <v>31358.923000000003</v>
      </c>
      <c r="J746" s="122">
        <f t="shared" si="82"/>
        <v>-30928.602000000003</v>
      </c>
      <c r="K746" s="122">
        <f t="shared" si="84"/>
        <v>698.57305194805201</v>
      </c>
      <c r="L746" s="122">
        <f t="shared" si="84"/>
        <v>0</v>
      </c>
      <c r="M746" s="122">
        <f t="shared" si="84"/>
        <v>50907.342532467541</v>
      </c>
      <c r="N746" s="122">
        <f t="shared" si="84"/>
        <v>50907.342532467541</v>
      </c>
      <c r="O746" s="122">
        <f t="shared" si="84"/>
        <v>-50208.769480519484</v>
      </c>
    </row>
    <row r="747" spans="1:15">
      <c r="A747" s="120" t="s">
        <v>405</v>
      </c>
      <c r="B747" s="120">
        <v>8509</v>
      </c>
      <c r="C747" s="120" t="s">
        <v>362</v>
      </c>
      <c r="D747" s="120" t="s">
        <v>231</v>
      </c>
      <c r="E747" s="121">
        <v>583</v>
      </c>
      <c r="F747" s="121">
        <v>1262.25</v>
      </c>
      <c r="G747" s="121">
        <v>235.93699999999998</v>
      </c>
      <c r="H747" s="121">
        <v>5308.92</v>
      </c>
      <c r="I747" s="121">
        <f t="shared" si="81"/>
        <v>5544.857</v>
      </c>
      <c r="J747" s="121">
        <f t="shared" si="82"/>
        <v>-4282.607</v>
      </c>
      <c r="K747" s="121">
        <f t="shared" si="84"/>
        <v>2165.0943396226412</v>
      </c>
      <c r="L747" s="121">
        <f t="shared" si="84"/>
        <v>404.6946826758147</v>
      </c>
      <c r="M747" s="121">
        <f t="shared" si="84"/>
        <v>9106.2092624356792</v>
      </c>
      <c r="N747" s="121">
        <f t="shared" si="84"/>
        <v>9510.9039451114913</v>
      </c>
      <c r="O747" s="121">
        <f t="shared" si="84"/>
        <v>-7345.809605488851</v>
      </c>
    </row>
    <row r="748" spans="1:15">
      <c r="A748" s="29" t="s">
        <v>405</v>
      </c>
      <c r="B748" s="29">
        <v>6709</v>
      </c>
      <c r="C748" s="29" t="s">
        <v>363</v>
      </c>
      <c r="D748" s="29" t="s">
        <v>218</v>
      </c>
      <c r="E748" s="122">
        <v>504</v>
      </c>
      <c r="F748" s="122">
        <v>1255.7260000000001</v>
      </c>
      <c r="G748" s="122"/>
      <c r="H748" s="122">
        <v>11669.829999999998</v>
      </c>
      <c r="I748" s="122">
        <f t="shared" si="81"/>
        <v>11669.829999999998</v>
      </c>
      <c r="J748" s="122">
        <f t="shared" si="82"/>
        <v>-10414.103999999998</v>
      </c>
      <c r="K748" s="122">
        <f t="shared" si="84"/>
        <v>2491.5198412698414</v>
      </c>
      <c r="L748" s="122">
        <f t="shared" si="84"/>
        <v>0</v>
      </c>
      <c r="M748" s="122">
        <f t="shared" si="84"/>
        <v>23154.424603174601</v>
      </c>
      <c r="N748" s="122">
        <f t="shared" si="84"/>
        <v>23154.424603174601</v>
      </c>
      <c r="O748" s="122">
        <f t="shared" si="84"/>
        <v>-20662.904761904756</v>
      </c>
    </row>
    <row r="749" spans="1:15">
      <c r="A749" s="120" t="s">
        <v>405</v>
      </c>
      <c r="B749" s="120">
        <v>6607</v>
      </c>
      <c r="C749" s="120" t="s">
        <v>364</v>
      </c>
      <c r="D749" s="120" t="s">
        <v>214</v>
      </c>
      <c r="E749" s="121">
        <v>502</v>
      </c>
      <c r="F749" s="121">
        <v>2330.0410000000002</v>
      </c>
      <c r="G749" s="121">
        <v>18336.676000000003</v>
      </c>
      <c r="H749" s="121">
        <v>5608.6809999999996</v>
      </c>
      <c r="I749" s="121">
        <f t="shared" si="81"/>
        <v>23945.357000000004</v>
      </c>
      <c r="J749" s="121">
        <f t="shared" si="82"/>
        <v>-21615.316000000003</v>
      </c>
      <c r="K749" s="121">
        <f t="shared" si="84"/>
        <v>4641.5159362549803</v>
      </c>
      <c r="L749" s="121">
        <f t="shared" si="84"/>
        <v>36527.243027888449</v>
      </c>
      <c r="M749" s="121">
        <f t="shared" si="84"/>
        <v>11172.671314741034</v>
      </c>
      <c r="N749" s="121">
        <f t="shared" si="84"/>
        <v>47699.91434262949</v>
      </c>
      <c r="O749" s="121">
        <f t="shared" si="84"/>
        <v>-43058.398406374508</v>
      </c>
    </row>
    <row r="750" spans="1:15">
      <c r="A750" s="29" t="s">
        <v>405</v>
      </c>
      <c r="B750" s="29">
        <v>8719</v>
      </c>
      <c r="C750" s="29" t="s">
        <v>365</v>
      </c>
      <c r="D750" s="29" t="s">
        <v>238</v>
      </c>
      <c r="E750" s="122">
        <v>493</v>
      </c>
      <c r="F750" s="122">
        <v>2996.0910000000003</v>
      </c>
      <c r="G750" s="122">
        <v>85.346999999999994</v>
      </c>
      <c r="H750" s="122">
        <v>5282.1450000000004</v>
      </c>
      <c r="I750" s="122">
        <f t="shared" si="81"/>
        <v>5367.4920000000002</v>
      </c>
      <c r="J750" s="122">
        <f t="shared" si="82"/>
        <v>-2371.4009999999998</v>
      </c>
      <c r="K750" s="122">
        <f t="shared" si="84"/>
        <v>6077.26369168357</v>
      </c>
      <c r="L750" s="122">
        <f t="shared" si="84"/>
        <v>173.11764705882351</v>
      </c>
      <c r="M750" s="122">
        <f t="shared" si="84"/>
        <v>10714.290060851929</v>
      </c>
      <c r="N750" s="122">
        <f t="shared" si="84"/>
        <v>10887.40770791075</v>
      </c>
      <c r="O750" s="122">
        <f t="shared" si="84"/>
        <v>-4810.1440162271801</v>
      </c>
    </row>
    <row r="751" spans="1:15">
      <c r="A751" s="120" t="s">
        <v>405</v>
      </c>
      <c r="B751" s="120">
        <v>6601</v>
      </c>
      <c r="C751" s="120" t="s">
        <v>366</v>
      </c>
      <c r="D751" s="120" t="s">
        <v>210</v>
      </c>
      <c r="E751" s="121">
        <v>491</v>
      </c>
      <c r="F751" s="121">
        <v>0</v>
      </c>
      <c r="G751" s="121">
        <v>344.30799999999999</v>
      </c>
      <c r="H751" s="121">
        <v>3121.0129999999999</v>
      </c>
      <c r="I751" s="121">
        <f t="shared" si="81"/>
        <v>3465.3209999999999</v>
      </c>
      <c r="J751" s="121">
        <f t="shared" si="82"/>
        <v>-3465.3209999999999</v>
      </c>
      <c r="K751" s="121">
        <f t="shared" si="84"/>
        <v>0</v>
      </c>
      <c r="L751" s="121">
        <f t="shared" si="84"/>
        <v>701.23828920570259</v>
      </c>
      <c r="M751" s="121">
        <f t="shared" si="84"/>
        <v>6356.4419551934825</v>
      </c>
      <c r="N751" s="121">
        <f t="shared" si="84"/>
        <v>7057.6802443991846</v>
      </c>
      <c r="O751" s="121">
        <f t="shared" si="84"/>
        <v>-7057.6802443991846</v>
      </c>
    </row>
    <row r="752" spans="1:15">
      <c r="A752" s="29" t="s">
        <v>405</v>
      </c>
      <c r="B752" s="29">
        <v>7617</v>
      </c>
      <c r="C752" s="29" t="s">
        <v>367</v>
      </c>
      <c r="D752" s="29" t="s">
        <v>225</v>
      </c>
      <c r="E752" s="122">
        <v>472</v>
      </c>
      <c r="F752" s="122">
        <v>820.76199999999994</v>
      </c>
      <c r="G752" s="122">
        <v>509.82099999999997</v>
      </c>
      <c r="H752" s="122">
        <v>4496.2999999999993</v>
      </c>
      <c r="I752" s="122">
        <f t="shared" si="81"/>
        <v>5006.1209999999992</v>
      </c>
      <c r="J752" s="122">
        <f t="shared" si="82"/>
        <v>-4185.3589999999995</v>
      </c>
      <c r="K752" s="122">
        <f t="shared" si="84"/>
        <v>1738.9025423728813</v>
      </c>
      <c r="L752" s="122">
        <f t="shared" si="84"/>
        <v>1080.1292372881355</v>
      </c>
      <c r="M752" s="122">
        <f t="shared" si="84"/>
        <v>9526.059322033896</v>
      </c>
      <c r="N752" s="122">
        <f t="shared" si="84"/>
        <v>10606.188559322032</v>
      </c>
      <c r="O752" s="122">
        <f t="shared" si="84"/>
        <v>-8867.2860169491505</v>
      </c>
    </row>
    <row r="753" spans="1:15">
      <c r="A753" s="120" t="s">
        <v>405</v>
      </c>
      <c r="B753" s="120">
        <v>5609</v>
      </c>
      <c r="C753" s="120" t="s">
        <v>368</v>
      </c>
      <c r="D753" s="120" t="s">
        <v>200</v>
      </c>
      <c r="E753" s="121">
        <v>452</v>
      </c>
      <c r="F753" s="121">
        <v>25.25</v>
      </c>
      <c r="G753" s="121"/>
      <c r="H753" s="121">
        <v>8745.634</v>
      </c>
      <c r="I753" s="121">
        <f t="shared" si="81"/>
        <v>8745.634</v>
      </c>
      <c r="J753" s="121">
        <f t="shared" si="82"/>
        <v>-8720.384</v>
      </c>
      <c r="K753" s="121">
        <f t="shared" si="84"/>
        <v>55.862831858407077</v>
      </c>
      <c r="L753" s="121">
        <f t="shared" si="84"/>
        <v>0</v>
      </c>
      <c r="M753" s="121">
        <f t="shared" si="84"/>
        <v>19348.74778761062</v>
      </c>
      <c r="N753" s="121">
        <f t="shared" si="84"/>
        <v>19348.74778761062</v>
      </c>
      <c r="O753" s="121">
        <f t="shared" si="84"/>
        <v>-19292.884955752215</v>
      </c>
    </row>
    <row r="754" spans="1:15">
      <c r="A754" s="29" t="s">
        <v>405</v>
      </c>
      <c r="B754" s="29">
        <v>4911</v>
      </c>
      <c r="C754" s="29" t="s">
        <v>369</v>
      </c>
      <c r="D754" s="29" t="s">
        <v>196</v>
      </c>
      <c r="E754" s="122">
        <v>449</v>
      </c>
      <c r="F754" s="122">
        <v>887.17700000000002</v>
      </c>
      <c r="G754" s="122"/>
      <c r="H754" s="122">
        <v>12149.87</v>
      </c>
      <c r="I754" s="122">
        <f t="shared" si="81"/>
        <v>12149.87</v>
      </c>
      <c r="J754" s="122">
        <f t="shared" si="82"/>
        <v>-11262.693000000001</v>
      </c>
      <c r="K754" s="122">
        <f t="shared" si="84"/>
        <v>1975.8953229398664</v>
      </c>
      <c r="L754" s="122">
        <f t="shared" si="84"/>
        <v>0</v>
      </c>
      <c r="M754" s="122">
        <f t="shared" si="84"/>
        <v>27059.844097995549</v>
      </c>
      <c r="N754" s="122">
        <f t="shared" si="84"/>
        <v>27059.844097995549</v>
      </c>
      <c r="O754" s="122">
        <f t="shared" si="84"/>
        <v>-25083.94877505568</v>
      </c>
    </row>
    <row r="755" spans="1:15">
      <c r="A755" s="120" t="s">
        <v>405</v>
      </c>
      <c r="B755" s="120">
        <v>5612</v>
      </c>
      <c r="C755" s="120" t="s">
        <v>370</v>
      </c>
      <c r="D755" s="120" t="s">
        <v>202</v>
      </c>
      <c r="E755" s="121">
        <v>371</v>
      </c>
      <c r="F755" s="121">
        <v>1717.67</v>
      </c>
      <c r="G755" s="121"/>
      <c r="H755" s="121">
        <v>7842.3010000000004</v>
      </c>
      <c r="I755" s="121">
        <f t="shared" si="81"/>
        <v>7842.3010000000004</v>
      </c>
      <c r="J755" s="121">
        <f t="shared" si="82"/>
        <v>-6124.6310000000003</v>
      </c>
      <c r="K755" s="121">
        <f t="shared" si="84"/>
        <v>4629.8382749326147</v>
      </c>
      <c r="L755" s="121">
        <f t="shared" si="84"/>
        <v>0</v>
      </c>
      <c r="M755" s="121">
        <f t="shared" si="84"/>
        <v>21138.277628032345</v>
      </c>
      <c r="N755" s="121">
        <f t="shared" si="84"/>
        <v>21138.277628032345</v>
      </c>
      <c r="O755" s="121">
        <f t="shared" si="84"/>
        <v>-16508.439353099733</v>
      </c>
    </row>
    <row r="756" spans="1:15">
      <c r="A756" s="29" t="s">
        <v>405</v>
      </c>
      <c r="B756" s="29">
        <v>6602</v>
      </c>
      <c r="C756" s="29" t="s">
        <v>371</v>
      </c>
      <c r="D756" s="29" t="s">
        <v>213</v>
      </c>
      <c r="E756" s="122">
        <v>371</v>
      </c>
      <c r="F756" s="122">
        <v>268.44099999999997</v>
      </c>
      <c r="G756" s="122"/>
      <c r="H756" s="122">
        <v>9556.7610000000004</v>
      </c>
      <c r="I756" s="122">
        <f t="shared" si="81"/>
        <v>9556.7610000000004</v>
      </c>
      <c r="J756" s="122">
        <f t="shared" si="82"/>
        <v>-9288.32</v>
      </c>
      <c r="K756" s="122">
        <f t="shared" si="84"/>
        <v>723.56064690026949</v>
      </c>
      <c r="L756" s="122">
        <f t="shared" si="84"/>
        <v>0</v>
      </c>
      <c r="M756" s="122">
        <f t="shared" si="84"/>
        <v>25759.463611859839</v>
      </c>
      <c r="N756" s="122">
        <f t="shared" si="84"/>
        <v>25759.463611859839</v>
      </c>
      <c r="O756" s="122">
        <f t="shared" si="84"/>
        <v>-25035.902964959569</v>
      </c>
    </row>
    <row r="757" spans="1:15">
      <c r="A757" s="120" t="s">
        <v>405</v>
      </c>
      <c r="B757" s="120">
        <v>4502</v>
      </c>
      <c r="C757" s="120" t="s">
        <v>372</v>
      </c>
      <c r="D757" s="120" t="s">
        <v>190</v>
      </c>
      <c r="E757" s="121">
        <v>258</v>
      </c>
      <c r="F757" s="121">
        <v>1119.2270000000001</v>
      </c>
      <c r="G757" s="121">
        <v>110.005</v>
      </c>
      <c r="H757" s="121">
        <v>4983.41</v>
      </c>
      <c r="I757" s="121">
        <f t="shared" si="81"/>
        <v>5093.415</v>
      </c>
      <c r="J757" s="121">
        <f t="shared" si="82"/>
        <v>-3974.1880000000001</v>
      </c>
      <c r="K757" s="121">
        <f t="shared" si="84"/>
        <v>4338.0891472868216</v>
      </c>
      <c r="L757" s="121">
        <f t="shared" si="84"/>
        <v>426.37596899224803</v>
      </c>
      <c r="M757" s="121">
        <f t="shared" si="84"/>
        <v>19315.542635658916</v>
      </c>
      <c r="N757" s="121">
        <f t="shared" si="84"/>
        <v>19741.91860465116</v>
      </c>
      <c r="O757" s="121">
        <f t="shared" si="84"/>
        <v>-15403.829457364342</v>
      </c>
    </row>
    <row r="758" spans="1:15">
      <c r="A758" s="29" t="s">
        <v>405</v>
      </c>
      <c r="B758" s="29">
        <v>4604</v>
      </c>
      <c r="C758" s="29" t="s">
        <v>373</v>
      </c>
      <c r="D758" s="29" t="s">
        <v>191</v>
      </c>
      <c r="E758" s="122">
        <v>258</v>
      </c>
      <c r="F758" s="122">
        <v>51.575000000000003</v>
      </c>
      <c r="G758" s="122"/>
      <c r="H758" s="122">
        <v>9894.0130000000008</v>
      </c>
      <c r="I758" s="122">
        <f t="shared" si="81"/>
        <v>9894.0130000000008</v>
      </c>
      <c r="J758" s="122">
        <f t="shared" si="82"/>
        <v>-9842.4380000000001</v>
      </c>
      <c r="K758" s="122">
        <f t="shared" si="84"/>
        <v>199.90310077519379</v>
      </c>
      <c r="L758" s="122">
        <f t="shared" si="84"/>
        <v>0</v>
      </c>
      <c r="M758" s="122">
        <f t="shared" si="84"/>
        <v>38348.887596899222</v>
      </c>
      <c r="N758" s="122">
        <f t="shared" si="84"/>
        <v>38348.887596899222</v>
      </c>
      <c r="O758" s="122">
        <f t="shared" si="84"/>
        <v>-38148.984496124031</v>
      </c>
    </row>
    <row r="759" spans="1:15">
      <c r="A759" s="120" t="s">
        <v>405</v>
      </c>
      <c r="B759" s="120">
        <v>8610</v>
      </c>
      <c r="C759" s="120" t="s">
        <v>374</v>
      </c>
      <c r="D759" s="120" t="s">
        <v>232</v>
      </c>
      <c r="E759" s="121">
        <v>248</v>
      </c>
      <c r="F759" s="121">
        <v>4987.8779999999997</v>
      </c>
      <c r="G759" s="121"/>
      <c r="H759" s="121">
        <v>5806.9070000000002</v>
      </c>
      <c r="I759" s="121">
        <f t="shared" si="81"/>
        <v>5806.9070000000002</v>
      </c>
      <c r="J759" s="121">
        <f t="shared" si="82"/>
        <v>-819.02900000000045</v>
      </c>
      <c r="K759" s="121">
        <f t="shared" si="84"/>
        <v>20112.41129032258</v>
      </c>
      <c r="L759" s="121">
        <f t="shared" si="84"/>
        <v>0</v>
      </c>
      <c r="M759" s="121">
        <f t="shared" si="84"/>
        <v>23414.947580645163</v>
      </c>
      <c r="N759" s="121">
        <f t="shared" si="84"/>
        <v>23414.947580645163</v>
      </c>
      <c r="O759" s="121">
        <f t="shared" si="84"/>
        <v>-3302.5362903225823</v>
      </c>
    </row>
    <row r="760" spans="1:15">
      <c r="A760" s="29" t="s">
        <v>405</v>
      </c>
      <c r="B760" s="29">
        <v>1606</v>
      </c>
      <c r="C760" s="29" t="s">
        <v>375</v>
      </c>
      <c r="D760" s="29" t="s">
        <v>172</v>
      </c>
      <c r="E760" s="122">
        <v>238</v>
      </c>
      <c r="F760" s="122">
        <v>796.76</v>
      </c>
      <c r="G760" s="122"/>
      <c r="H760" s="122">
        <v>3511.8340000000003</v>
      </c>
      <c r="I760" s="122">
        <f t="shared" si="81"/>
        <v>3511.8340000000003</v>
      </c>
      <c r="J760" s="122">
        <f t="shared" si="82"/>
        <v>-2715.0740000000005</v>
      </c>
      <c r="K760" s="122">
        <f t="shared" si="84"/>
        <v>3347.7310924369744</v>
      </c>
      <c r="L760" s="122">
        <f t="shared" si="84"/>
        <v>0</v>
      </c>
      <c r="M760" s="122">
        <f t="shared" si="84"/>
        <v>14755.605042016809</v>
      </c>
      <c r="N760" s="122">
        <f t="shared" si="84"/>
        <v>14755.605042016809</v>
      </c>
      <c r="O760" s="122">
        <f t="shared" si="84"/>
        <v>-11407.873949579835</v>
      </c>
    </row>
    <row r="761" spans="1:15">
      <c r="A761" s="120" t="s">
        <v>405</v>
      </c>
      <c r="B761" s="120">
        <v>4803</v>
      </c>
      <c r="C761" s="120" t="s">
        <v>376</v>
      </c>
      <c r="D761" s="120" t="s">
        <v>193</v>
      </c>
      <c r="E761" s="121">
        <v>204</v>
      </c>
      <c r="F761" s="121">
        <v>419.92599999999999</v>
      </c>
      <c r="G761" s="121"/>
      <c r="H761" s="121">
        <v>7894.1919999999991</v>
      </c>
      <c r="I761" s="121">
        <f t="shared" si="81"/>
        <v>7894.1919999999991</v>
      </c>
      <c r="J761" s="121">
        <f t="shared" si="82"/>
        <v>-7474.2659999999987</v>
      </c>
      <c r="K761" s="121">
        <f t="shared" si="84"/>
        <v>2058.4607843137251</v>
      </c>
      <c r="L761" s="121">
        <f t="shared" si="84"/>
        <v>0</v>
      </c>
      <c r="M761" s="121">
        <f t="shared" si="84"/>
        <v>38697.019607843133</v>
      </c>
      <c r="N761" s="121">
        <f t="shared" si="84"/>
        <v>38697.019607843133</v>
      </c>
      <c r="O761" s="121">
        <f t="shared" si="84"/>
        <v>-36638.558823529405</v>
      </c>
    </row>
    <row r="762" spans="1:15">
      <c r="A762" s="29" t="s">
        <v>405</v>
      </c>
      <c r="B762" s="29">
        <v>5706</v>
      </c>
      <c r="C762" s="29" t="s">
        <v>377</v>
      </c>
      <c r="D762" s="29" t="s">
        <v>203</v>
      </c>
      <c r="E762" s="122">
        <v>202</v>
      </c>
      <c r="F762" s="122">
        <v>0</v>
      </c>
      <c r="G762" s="122"/>
      <c r="H762" s="122">
        <v>1229</v>
      </c>
      <c r="I762" s="122">
        <f t="shared" si="81"/>
        <v>1229</v>
      </c>
      <c r="J762" s="122">
        <f t="shared" si="82"/>
        <v>-1229</v>
      </c>
      <c r="K762" s="122">
        <f t="shared" si="84"/>
        <v>0</v>
      </c>
      <c r="L762" s="122">
        <f t="shared" si="84"/>
        <v>0</v>
      </c>
      <c r="M762" s="122">
        <f t="shared" si="84"/>
        <v>6084.1584158415835</v>
      </c>
      <c r="N762" s="122">
        <f t="shared" si="84"/>
        <v>6084.1584158415835</v>
      </c>
      <c r="O762" s="122">
        <f t="shared" si="84"/>
        <v>-6084.1584158415835</v>
      </c>
    </row>
    <row r="763" spans="1:15">
      <c r="A763" s="120" t="s">
        <v>405</v>
      </c>
      <c r="B763" s="120">
        <v>3713</v>
      </c>
      <c r="C763" s="120" t="s">
        <v>378</v>
      </c>
      <c r="D763" s="120" t="s">
        <v>185</v>
      </c>
      <c r="E763" s="121">
        <v>117</v>
      </c>
      <c r="F763" s="121">
        <v>-56</v>
      </c>
      <c r="G763" s="121"/>
      <c r="H763" s="121">
        <v>1824</v>
      </c>
      <c r="I763" s="121">
        <f t="shared" si="81"/>
        <v>1824</v>
      </c>
      <c r="J763" s="121">
        <f t="shared" si="82"/>
        <v>-1880</v>
      </c>
      <c r="K763" s="121">
        <f t="shared" si="84"/>
        <v>-478.63247863247864</v>
      </c>
      <c r="L763" s="121">
        <f t="shared" si="84"/>
        <v>0</v>
      </c>
      <c r="M763" s="121">
        <f t="shared" si="84"/>
        <v>15589.74358974359</v>
      </c>
      <c r="N763" s="121">
        <f t="shared" si="84"/>
        <v>15589.74358974359</v>
      </c>
      <c r="O763" s="121">
        <f t="shared" si="84"/>
        <v>-16068.376068376068</v>
      </c>
    </row>
    <row r="764" spans="1:15">
      <c r="A764" s="29" t="s">
        <v>405</v>
      </c>
      <c r="B764" s="29">
        <v>7509</v>
      </c>
      <c r="C764" s="29" t="s">
        <v>379</v>
      </c>
      <c r="D764" s="29" t="s">
        <v>223</v>
      </c>
      <c r="E764" s="122">
        <v>109</v>
      </c>
      <c r="F764" s="122">
        <v>178</v>
      </c>
      <c r="G764" s="122"/>
      <c r="H764" s="122">
        <v>3607</v>
      </c>
      <c r="I764" s="122">
        <f t="shared" si="81"/>
        <v>3607</v>
      </c>
      <c r="J764" s="122">
        <f t="shared" si="82"/>
        <v>-3429</v>
      </c>
      <c r="K764" s="122">
        <f t="shared" si="84"/>
        <v>1633.0275229357799</v>
      </c>
      <c r="L764" s="122">
        <f t="shared" si="84"/>
        <v>0</v>
      </c>
      <c r="M764" s="122">
        <f t="shared" si="84"/>
        <v>33091.743119266059</v>
      </c>
      <c r="N764" s="122">
        <f t="shared" si="84"/>
        <v>33091.743119266059</v>
      </c>
      <c r="O764" s="122">
        <f t="shared" si="84"/>
        <v>-31458.715596330276</v>
      </c>
    </row>
    <row r="765" spans="1:15">
      <c r="A765" s="120" t="s">
        <v>405</v>
      </c>
      <c r="B765" s="120">
        <v>4902</v>
      </c>
      <c r="C765" s="120" t="s">
        <v>380</v>
      </c>
      <c r="D765" s="120" t="s">
        <v>195</v>
      </c>
      <c r="E765" s="121">
        <v>103</v>
      </c>
      <c r="F765" s="121">
        <v>1058</v>
      </c>
      <c r="G765" s="121">
        <v>1461</v>
      </c>
      <c r="H765" s="121">
        <v>997</v>
      </c>
      <c r="I765" s="121">
        <f t="shared" ref="I765:I769" si="85">H765+G765</f>
        <v>2458</v>
      </c>
      <c r="J765" s="121">
        <f t="shared" ref="J765:J769" si="86">F765-I765</f>
        <v>-1400</v>
      </c>
      <c r="K765" s="121">
        <f t="shared" si="84"/>
        <v>10271.844660194174</v>
      </c>
      <c r="L765" s="121">
        <f t="shared" si="84"/>
        <v>14184.466019417476</v>
      </c>
      <c r="M765" s="121">
        <f t="shared" si="84"/>
        <v>9679.6116504854381</v>
      </c>
      <c r="N765" s="121">
        <f t="shared" si="84"/>
        <v>23864.077669902912</v>
      </c>
      <c r="O765" s="121">
        <f t="shared" si="84"/>
        <v>-13592.233009708738</v>
      </c>
    </row>
    <row r="766" spans="1:15">
      <c r="A766" s="29" t="s">
        <v>405</v>
      </c>
      <c r="B766" s="29">
        <v>6706</v>
      </c>
      <c r="C766" s="29" t="s">
        <v>381</v>
      </c>
      <c r="D766" s="29" t="s">
        <v>217</v>
      </c>
      <c r="E766" s="122">
        <v>91</v>
      </c>
      <c r="F766" s="122">
        <v>0</v>
      </c>
      <c r="G766" s="122"/>
      <c r="H766" s="122">
        <v>777</v>
      </c>
      <c r="I766" s="122">
        <f t="shared" si="85"/>
        <v>777</v>
      </c>
      <c r="J766" s="122">
        <f t="shared" si="86"/>
        <v>-777</v>
      </c>
      <c r="K766" s="122">
        <f t="shared" si="84"/>
        <v>0</v>
      </c>
      <c r="L766" s="122">
        <f t="shared" si="84"/>
        <v>0</v>
      </c>
      <c r="M766" s="122">
        <f t="shared" si="84"/>
        <v>8538.461538461539</v>
      </c>
      <c r="N766" s="122">
        <f t="shared" si="84"/>
        <v>8538.461538461539</v>
      </c>
      <c r="O766" s="122">
        <f t="shared" si="84"/>
        <v>-8538.461538461539</v>
      </c>
    </row>
    <row r="767" spans="1:15">
      <c r="A767" s="120" t="s">
        <v>405</v>
      </c>
      <c r="B767" s="120">
        <v>5611</v>
      </c>
      <c r="C767" s="120" t="s">
        <v>382</v>
      </c>
      <c r="D767" s="120" t="s">
        <v>201</v>
      </c>
      <c r="E767" s="121">
        <v>90</v>
      </c>
      <c r="F767" s="121">
        <v>362</v>
      </c>
      <c r="G767" s="121"/>
      <c r="H767" s="121">
        <v>1547</v>
      </c>
      <c r="I767" s="121">
        <f t="shared" si="85"/>
        <v>1547</v>
      </c>
      <c r="J767" s="121">
        <f t="shared" si="86"/>
        <v>-1185</v>
      </c>
      <c r="K767" s="121">
        <f t="shared" si="84"/>
        <v>4022.2222222222222</v>
      </c>
      <c r="L767" s="121">
        <f t="shared" si="84"/>
        <v>0</v>
      </c>
      <c r="M767" s="121">
        <f t="shared" si="84"/>
        <v>17188.888888888891</v>
      </c>
      <c r="N767" s="121">
        <f t="shared" si="84"/>
        <v>17188.888888888891</v>
      </c>
      <c r="O767" s="121">
        <f t="shared" si="84"/>
        <v>-13166.666666666666</v>
      </c>
    </row>
    <row r="768" spans="1:15">
      <c r="A768" s="29" t="s">
        <v>405</v>
      </c>
      <c r="B768" s="29">
        <v>7505</v>
      </c>
      <c r="C768" s="29" t="s">
        <v>383</v>
      </c>
      <c r="D768" s="29" t="s">
        <v>222</v>
      </c>
      <c r="E768" s="122">
        <v>74</v>
      </c>
      <c r="F768" s="122">
        <v>15315</v>
      </c>
      <c r="G768" s="122">
        <v>409</v>
      </c>
      <c r="H768" s="122">
        <v>21454</v>
      </c>
      <c r="I768" s="122">
        <f t="shared" si="85"/>
        <v>21863</v>
      </c>
      <c r="J768" s="122">
        <f t="shared" si="86"/>
        <v>-6548</v>
      </c>
      <c r="K768" s="122">
        <f t="shared" si="84"/>
        <v>206959.45945945944</v>
      </c>
      <c r="L768" s="122">
        <f t="shared" si="84"/>
        <v>5527.0270270270275</v>
      </c>
      <c r="M768" s="122">
        <f t="shared" si="84"/>
        <v>289918.91891891888</v>
      </c>
      <c r="N768" s="122">
        <f t="shared" si="84"/>
        <v>295445.94594594592</v>
      </c>
      <c r="O768" s="122">
        <f t="shared" si="84"/>
        <v>-88486.486486486479</v>
      </c>
    </row>
    <row r="769" spans="1:15">
      <c r="A769" s="120" t="s">
        <v>405</v>
      </c>
      <c r="B769" s="120">
        <v>3710</v>
      </c>
      <c r="C769" s="120" t="s">
        <v>384</v>
      </c>
      <c r="D769" s="120" t="s">
        <v>183</v>
      </c>
      <c r="E769" s="121">
        <v>62</v>
      </c>
      <c r="F769" s="121">
        <v>0</v>
      </c>
      <c r="G769" s="121"/>
      <c r="H769" s="121">
        <v>1475</v>
      </c>
      <c r="I769" s="121">
        <f t="shared" si="85"/>
        <v>1475</v>
      </c>
      <c r="J769" s="121">
        <f t="shared" si="86"/>
        <v>-1475</v>
      </c>
      <c r="K769" s="121">
        <f t="shared" si="84"/>
        <v>0</v>
      </c>
      <c r="L769" s="121">
        <f t="shared" si="84"/>
        <v>0</v>
      </c>
      <c r="M769" s="121">
        <f t="shared" si="84"/>
        <v>23790.322580645159</v>
      </c>
      <c r="N769" s="121">
        <f t="shared" si="84"/>
        <v>23790.322580645159</v>
      </c>
      <c r="O769" s="121">
        <f t="shared" si="84"/>
        <v>-23790.322580645159</v>
      </c>
    </row>
    <row r="770" spans="1:15">
      <c r="A770" s="29" t="s">
        <v>405</v>
      </c>
      <c r="B770" s="29">
        <v>3506</v>
      </c>
      <c r="C770" s="29" t="s">
        <v>385</v>
      </c>
      <c r="D770" s="29" t="s">
        <v>179</v>
      </c>
      <c r="E770" s="122">
        <v>58</v>
      </c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</row>
    <row r="771" spans="1:15">
      <c r="A771" s="120" t="s">
        <v>405</v>
      </c>
      <c r="B771" s="120">
        <v>6611</v>
      </c>
      <c r="C771" s="120" t="s">
        <v>386</v>
      </c>
      <c r="D771" s="120" t="s">
        <v>215</v>
      </c>
      <c r="E771" s="121">
        <v>55</v>
      </c>
      <c r="F771" s="121">
        <v>0</v>
      </c>
      <c r="G771" s="121"/>
      <c r="H771" s="121">
        <v>592</v>
      </c>
      <c r="I771" s="121">
        <f>H771+G771</f>
        <v>592</v>
      </c>
      <c r="J771" s="121">
        <f>F771-I771</f>
        <v>-592</v>
      </c>
      <c r="K771" s="121">
        <f t="shared" ref="K771:O772" si="87">(F771/$E771)*1000</f>
        <v>0</v>
      </c>
      <c r="L771" s="121">
        <f t="shared" si="87"/>
        <v>0</v>
      </c>
      <c r="M771" s="121">
        <f t="shared" si="87"/>
        <v>10763.636363636364</v>
      </c>
      <c r="N771" s="121">
        <f t="shared" si="87"/>
        <v>10763.636363636364</v>
      </c>
      <c r="O771" s="121">
        <f t="shared" si="87"/>
        <v>-10763.636363636364</v>
      </c>
    </row>
    <row r="772" spans="1:15">
      <c r="A772" s="29" t="s">
        <v>405</v>
      </c>
      <c r="B772" s="29">
        <v>4901</v>
      </c>
      <c r="C772" s="29" t="s">
        <v>387</v>
      </c>
      <c r="D772" s="29" t="s">
        <v>194</v>
      </c>
      <c r="E772" s="122">
        <v>40</v>
      </c>
      <c r="F772" s="122">
        <v>68</v>
      </c>
      <c r="G772" s="122"/>
      <c r="H772" s="122">
        <v>968</v>
      </c>
      <c r="I772" s="122">
        <f>H772+G772</f>
        <v>968</v>
      </c>
      <c r="J772" s="122">
        <f>F772-I772</f>
        <v>-900</v>
      </c>
      <c r="K772" s="122">
        <f t="shared" si="87"/>
        <v>1700</v>
      </c>
      <c r="L772" s="122">
        <f t="shared" si="87"/>
        <v>0</v>
      </c>
      <c r="M772" s="122">
        <f t="shared" si="87"/>
        <v>24200</v>
      </c>
      <c r="N772" s="122">
        <f t="shared" si="87"/>
        <v>24200</v>
      </c>
      <c r="O772" s="122">
        <f t="shared" si="87"/>
        <v>-22500</v>
      </c>
    </row>
    <row r="773" spans="1:15">
      <c r="A773" s="29"/>
      <c r="B773" s="29"/>
      <c r="C773" s="29"/>
      <c r="D773" s="29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</row>
    <row r="774" spans="1:15">
      <c r="A774" s="29"/>
      <c r="B774" s="29"/>
      <c r="C774" s="29"/>
      <c r="D774" s="29"/>
      <c r="E774" s="123">
        <f>SUM(E701:E772)</f>
        <v>356991</v>
      </c>
      <c r="F774" s="123">
        <f t="shared" ref="F774:I774" si="88">SUM(F701:F772)</f>
        <v>556520.924</v>
      </c>
      <c r="G774" s="123">
        <f t="shared" si="88"/>
        <v>1251568.6599999997</v>
      </c>
      <c r="H774" s="123">
        <f t="shared" si="88"/>
        <v>3611765.3230000008</v>
      </c>
      <c r="I774" s="123">
        <f t="shared" si="88"/>
        <v>4863333.9830000009</v>
      </c>
      <c r="J774" s="123">
        <f>SUM(J701:J772)</f>
        <v>-4306813.0590000013</v>
      </c>
      <c r="K774" s="123">
        <f t="shared" ref="K774:O774" si="89">(F774/$E774)*1000</f>
        <v>1558.9214405965417</v>
      </c>
      <c r="L774" s="123">
        <f t="shared" si="89"/>
        <v>3505.8829494300971</v>
      </c>
      <c r="M774" s="123">
        <f t="shared" si="89"/>
        <v>10117.244756870625</v>
      </c>
      <c r="N774" s="123">
        <f t="shared" si="89"/>
        <v>13623.127706300722</v>
      </c>
      <c r="O774" s="123">
        <f t="shared" si="89"/>
        <v>-12064.206265704181</v>
      </c>
    </row>
    <row r="775" spans="1:15">
      <c r="A775" s="29"/>
      <c r="B775" s="29"/>
      <c r="C775" s="29"/>
      <c r="D775" s="29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</row>
    <row r="776" spans="1:15">
      <c r="A776" s="29"/>
      <c r="B776" s="29"/>
      <c r="C776" s="29"/>
      <c r="D776" s="129" t="s">
        <v>93</v>
      </c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</row>
    <row r="777" spans="1:15">
      <c r="A777" s="29"/>
      <c r="B777" s="29"/>
      <c r="C777" s="29"/>
      <c r="D777" s="128" t="s">
        <v>301</v>
      </c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</row>
    <row r="778" spans="1:15">
      <c r="A778" s="120" t="s">
        <v>406</v>
      </c>
      <c r="B778" s="120">
        <v>0</v>
      </c>
      <c r="C778" s="120" t="s">
        <v>315</v>
      </c>
      <c r="D778" s="120" t="s">
        <v>19</v>
      </c>
      <c r="E778" s="121">
        <v>128793</v>
      </c>
      <c r="F778" s="121">
        <v>29285.360000000001</v>
      </c>
      <c r="G778" s="121">
        <v>88180.112999999998</v>
      </c>
      <c r="H778" s="121">
        <v>93470.288</v>
      </c>
      <c r="I778" s="121">
        <f t="shared" ref="I778:I841" si="90">H778+G778</f>
        <v>181650.40100000001</v>
      </c>
      <c r="J778" s="121">
        <f t="shared" ref="J778:J841" si="91">F778-I778</f>
        <v>-152365.04100000003</v>
      </c>
      <c r="K778" s="121">
        <f t="shared" ref="K778:O809" si="92">(F778/$E778)*1000</f>
        <v>227.38316523413539</v>
      </c>
      <c r="L778" s="121">
        <f t="shared" si="92"/>
        <v>684.66541659872814</v>
      </c>
      <c r="M778" s="121">
        <f t="shared" si="92"/>
        <v>725.740436203831</v>
      </c>
      <c r="N778" s="121">
        <f t="shared" si="92"/>
        <v>1410.4058528025591</v>
      </c>
      <c r="O778" s="121">
        <f t="shared" si="92"/>
        <v>-1183.0226875684241</v>
      </c>
    </row>
    <row r="779" spans="1:15">
      <c r="A779" s="29" t="s">
        <v>406</v>
      </c>
      <c r="B779" s="29">
        <v>1000</v>
      </c>
      <c r="C779" s="29" t="s">
        <v>316</v>
      </c>
      <c r="D779" s="29" t="s">
        <v>167</v>
      </c>
      <c r="E779" s="122">
        <v>36975</v>
      </c>
      <c r="F779" s="122">
        <v>0</v>
      </c>
      <c r="G779" s="122">
        <v>0</v>
      </c>
      <c r="H779" s="122">
        <v>61924.420000000006</v>
      </c>
      <c r="I779" s="122">
        <f t="shared" si="90"/>
        <v>61924.420000000006</v>
      </c>
      <c r="J779" s="122">
        <f t="shared" si="91"/>
        <v>-61924.420000000006</v>
      </c>
      <c r="K779" s="122">
        <f t="shared" si="92"/>
        <v>0</v>
      </c>
      <c r="L779" s="122">
        <f t="shared" si="92"/>
        <v>0</v>
      </c>
      <c r="M779" s="122">
        <f t="shared" si="92"/>
        <v>1674.7645706558487</v>
      </c>
      <c r="N779" s="122">
        <f t="shared" si="92"/>
        <v>1674.7645706558487</v>
      </c>
      <c r="O779" s="122">
        <f t="shared" si="92"/>
        <v>-1674.7645706558487</v>
      </c>
    </row>
    <row r="780" spans="1:15">
      <c r="A780" s="120" t="s">
        <v>406</v>
      </c>
      <c r="B780" s="120">
        <v>1400</v>
      </c>
      <c r="C780" s="120" t="s">
        <v>317</v>
      </c>
      <c r="D780" s="120" t="s">
        <v>170</v>
      </c>
      <c r="E780" s="121">
        <v>29799</v>
      </c>
      <c r="F780" s="121">
        <v>1333.492</v>
      </c>
      <c r="G780" s="121">
        <v>-49.11399999999999</v>
      </c>
      <c r="H780" s="121">
        <v>32321.252</v>
      </c>
      <c r="I780" s="121">
        <f t="shared" si="90"/>
        <v>32272.137999999999</v>
      </c>
      <c r="J780" s="121">
        <f t="shared" si="91"/>
        <v>-30938.646000000001</v>
      </c>
      <c r="K780" s="121">
        <f t="shared" si="92"/>
        <v>44.749555354206514</v>
      </c>
      <c r="L780" s="121">
        <f t="shared" si="92"/>
        <v>-1.648176113292392</v>
      </c>
      <c r="M780" s="121">
        <f t="shared" si="92"/>
        <v>1084.6421692003087</v>
      </c>
      <c r="N780" s="121">
        <f t="shared" si="92"/>
        <v>1082.9939930870162</v>
      </c>
      <c r="O780" s="121">
        <f t="shared" si="92"/>
        <v>-1038.24443773281</v>
      </c>
    </row>
    <row r="781" spans="1:15">
      <c r="A781" s="29" t="s">
        <v>406</v>
      </c>
      <c r="B781" s="29">
        <v>6000</v>
      </c>
      <c r="C781" s="29" t="s">
        <v>318</v>
      </c>
      <c r="D781" s="29" t="s">
        <v>204</v>
      </c>
      <c r="E781" s="122">
        <v>18925</v>
      </c>
      <c r="F781" s="122">
        <v>35876.369999999995</v>
      </c>
      <c r="G781" s="122">
        <v>78595.09599999999</v>
      </c>
      <c r="H781" s="122">
        <v>162311.38799999998</v>
      </c>
      <c r="I781" s="122">
        <f t="shared" si="90"/>
        <v>240906.48399999997</v>
      </c>
      <c r="J781" s="122">
        <f t="shared" si="91"/>
        <v>-205030.11399999997</v>
      </c>
      <c r="K781" s="122">
        <f t="shared" si="92"/>
        <v>1895.7130779392335</v>
      </c>
      <c r="L781" s="122">
        <f t="shared" si="92"/>
        <v>4152.977331571994</v>
      </c>
      <c r="M781" s="122">
        <f t="shared" si="92"/>
        <v>8576.5594715984134</v>
      </c>
      <c r="N781" s="122">
        <f t="shared" si="92"/>
        <v>12729.536803170407</v>
      </c>
      <c r="O781" s="122">
        <f t="shared" si="92"/>
        <v>-10833.823725231174</v>
      </c>
    </row>
    <row r="782" spans="1:15">
      <c r="A782" s="120" t="s">
        <v>406</v>
      </c>
      <c r="B782" s="120">
        <v>2000</v>
      </c>
      <c r="C782" s="120" t="s">
        <v>319</v>
      </c>
      <c r="D782" s="120" t="s">
        <v>173</v>
      </c>
      <c r="E782" s="121">
        <v>18920</v>
      </c>
      <c r="F782" s="121">
        <v>6119.12</v>
      </c>
      <c r="G782" s="121">
        <v>15896.657999999999</v>
      </c>
      <c r="H782" s="121">
        <v>17898.146000000001</v>
      </c>
      <c r="I782" s="121">
        <f t="shared" si="90"/>
        <v>33794.804000000004</v>
      </c>
      <c r="J782" s="121">
        <f t="shared" si="91"/>
        <v>-27675.684000000005</v>
      </c>
      <c r="K782" s="121">
        <f t="shared" si="92"/>
        <v>323.42071881606768</v>
      </c>
      <c r="L782" s="121">
        <f t="shared" si="92"/>
        <v>840.20391120507395</v>
      </c>
      <c r="M782" s="121">
        <f t="shared" si="92"/>
        <v>945.99080338266378</v>
      </c>
      <c r="N782" s="121">
        <f t="shared" si="92"/>
        <v>1786.194714587738</v>
      </c>
      <c r="O782" s="121">
        <f t="shared" si="92"/>
        <v>-1462.7739957716703</v>
      </c>
    </row>
    <row r="783" spans="1:15">
      <c r="A783" s="29" t="s">
        <v>406</v>
      </c>
      <c r="B783" s="29">
        <v>1300</v>
      </c>
      <c r="C783" s="29" t="s">
        <v>320</v>
      </c>
      <c r="D783" s="29" t="s">
        <v>169</v>
      </c>
      <c r="E783" s="122">
        <v>16299</v>
      </c>
      <c r="F783" s="122">
        <v>0</v>
      </c>
      <c r="G783" s="122"/>
      <c r="H783" s="122">
        <v>225</v>
      </c>
      <c r="I783" s="122">
        <f t="shared" si="90"/>
        <v>225</v>
      </c>
      <c r="J783" s="122">
        <f t="shared" si="91"/>
        <v>-225</v>
      </c>
      <c r="K783" s="122">
        <f t="shared" si="92"/>
        <v>0</v>
      </c>
      <c r="L783" s="122">
        <f t="shared" si="92"/>
        <v>0</v>
      </c>
      <c r="M783" s="122">
        <f t="shared" si="92"/>
        <v>13.804527885146328</v>
      </c>
      <c r="N783" s="122">
        <f t="shared" si="92"/>
        <v>13.804527885146328</v>
      </c>
      <c r="O783" s="122">
        <f t="shared" si="92"/>
        <v>-13.804527885146328</v>
      </c>
    </row>
    <row r="784" spans="1:15">
      <c r="A784" s="120" t="s">
        <v>406</v>
      </c>
      <c r="B784" s="120">
        <v>1604</v>
      </c>
      <c r="C784" s="120" t="s">
        <v>321</v>
      </c>
      <c r="D784" s="120" t="s">
        <v>171</v>
      </c>
      <c r="E784" s="121">
        <v>11463</v>
      </c>
      <c r="F784" s="121">
        <v>0</v>
      </c>
      <c r="G784" s="121">
        <v>1018.7599999999999</v>
      </c>
      <c r="H784" s="121">
        <v>2846.5950000000003</v>
      </c>
      <c r="I784" s="121">
        <f t="shared" si="90"/>
        <v>3865.355</v>
      </c>
      <c r="J784" s="121">
        <f t="shared" si="91"/>
        <v>-3865.355</v>
      </c>
      <c r="K784" s="121">
        <f t="shared" si="92"/>
        <v>0</v>
      </c>
      <c r="L784" s="121">
        <f t="shared" si="92"/>
        <v>88.873767774579079</v>
      </c>
      <c r="M784" s="121">
        <f t="shared" si="92"/>
        <v>248.3289714734363</v>
      </c>
      <c r="N784" s="121">
        <f t="shared" si="92"/>
        <v>337.20273924801535</v>
      </c>
      <c r="O784" s="121">
        <f t="shared" si="92"/>
        <v>-337.20273924801535</v>
      </c>
    </row>
    <row r="785" spans="1:15">
      <c r="A785" s="29" t="s">
        <v>406</v>
      </c>
      <c r="B785" s="29">
        <v>8200</v>
      </c>
      <c r="C785" s="29" t="s">
        <v>322</v>
      </c>
      <c r="D785" s="29" t="s">
        <v>229</v>
      </c>
      <c r="E785" s="122">
        <v>9485</v>
      </c>
      <c r="F785" s="122">
        <v>2044.5300000000002</v>
      </c>
      <c r="G785" s="122">
        <v>5892.7860000000001</v>
      </c>
      <c r="H785" s="122">
        <v>30513.866000000002</v>
      </c>
      <c r="I785" s="122">
        <f t="shared" si="90"/>
        <v>36406.652000000002</v>
      </c>
      <c r="J785" s="122">
        <f t="shared" si="91"/>
        <v>-34362.122000000003</v>
      </c>
      <c r="K785" s="122">
        <f t="shared" si="92"/>
        <v>215.55403268318398</v>
      </c>
      <c r="L785" s="122">
        <f t="shared" si="92"/>
        <v>621.2742224565103</v>
      </c>
      <c r="M785" s="122">
        <f t="shared" si="92"/>
        <v>3217.0654717975754</v>
      </c>
      <c r="N785" s="122">
        <f t="shared" si="92"/>
        <v>3838.3396942540858</v>
      </c>
      <c r="O785" s="122">
        <f t="shared" si="92"/>
        <v>-3622.7856615709015</v>
      </c>
    </row>
    <row r="786" spans="1:15">
      <c r="A786" s="120" t="s">
        <v>406</v>
      </c>
      <c r="B786" s="120">
        <v>3000</v>
      </c>
      <c r="C786" s="120" t="s">
        <v>323</v>
      </c>
      <c r="D786" s="120" t="s">
        <v>178</v>
      </c>
      <c r="E786" s="121">
        <v>7411</v>
      </c>
      <c r="F786" s="121">
        <v>4651.6750000000002</v>
      </c>
      <c r="G786" s="121">
        <v>9704.1100000000024</v>
      </c>
      <c r="H786" s="121">
        <v>18362.142000000003</v>
      </c>
      <c r="I786" s="121">
        <f t="shared" si="90"/>
        <v>28066.252000000008</v>
      </c>
      <c r="J786" s="121">
        <f t="shared" si="91"/>
        <v>-23414.577000000008</v>
      </c>
      <c r="K786" s="121">
        <f t="shared" si="92"/>
        <v>627.67170422345168</v>
      </c>
      <c r="L786" s="121">
        <f t="shared" si="92"/>
        <v>1309.4197814060185</v>
      </c>
      <c r="M786" s="121">
        <f t="shared" si="92"/>
        <v>2477.6874915665903</v>
      </c>
      <c r="N786" s="121">
        <f t="shared" si="92"/>
        <v>3787.1072729726093</v>
      </c>
      <c r="O786" s="121">
        <f t="shared" si="92"/>
        <v>-3159.4355687491579</v>
      </c>
    </row>
    <row r="787" spans="1:15">
      <c r="A787" s="29" t="s">
        <v>406</v>
      </c>
      <c r="B787" s="29">
        <v>7300</v>
      </c>
      <c r="C787" s="29" t="s">
        <v>324</v>
      </c>
      <c r="D787" s="29" t="s">
        <v>220</v>
      </c>
      <c r="E787" s="122">
        <v>5070</v>
      </c>
      <c r="F787" s="122">
        <v>17696.79</v>
      </c>
      <c r="G787" s="122">
        <v>538.56600000000003</v>
      </c>
      <c r="H787" s="122">
        <v>89484.520999999993</v>
      </c>
      <c r="I787" s="122">
        <f t="shared" si="90"/>
        <v>90023.087</v>
      </c>
      <c r="J787" s="122">
        <f t="shared" si="91"/>
        <v>-72326.296999999991</v>
      </c>
      <c r="K787" s="122">
        <f t="shared" si="92"/>
        <v>3490.4911242603553</v>
      </c>
      <c r="L787" s="122">
        <f t="shared" si="92"/>
        <v>106.22603550295858</v>
      </c>
      <c r="M787" s="122">
        <f t="shared" si="92"/>
        <v>17649.806903353056</v>
      </c>
      <c r="N787" s="122">
        <f t="shared" si="92"/>
        <v>17756.032938856017</v>
      </c>
      <c r="O787" s="122">
        <f t="shared" si="92"/>
        <v>-14265.541814595659</v>
      </c>
    </row>
    <row r="788" spans="1:15">
      <c r="A788" s="120" t="s">
        <v>406</v>
      </c>
      <c r="B788" s="120">
        <v>1100</v>
      </c>
      <c r="C788" s="120" t="s">
        <v>325</v>
      </c>
      <c r="D788" s="120" t="s">
        <v>326</v>
      </c>
      <c r="E788" s="121">
        <v>4664</v>
      </c>
      <c r="F788" s="121">
        <v>0</v>
      </c>
      <c r="G788" s="121"/>
      <c r="H788" s="121">
        <v>550</v>
      </c>
      <c r="I788" s="121">
        <f t="shared" si="90"/>
        <v>550</v>
      </c>
      <c r="J788" s="121">
        <f t="shared" si="91"/>
        <v>-550</v>
      </c>
      <c r="K788" s="121">
        <f t="shared" si="92"/>
        <v>0</v>
      </c>
      <c r="L788" s="121">
        <f t="shared" si="92"/>
        <v>0</v>
      </c>
      <c r="M788" s="121">
        <f t="shared" si="92"/>
        <v>117.9245283018868</v>
      </c>
      <c r="N788" s="121">
        <f t="shared" si="92"/>
        <v>117.9245283018868</v>
      </c>
      <c r="O788" s="121">
        <f t="shared" si="92"/>
        <v>-117.9245283018868</v>
      </c>
    </row>
    <row r="789" spans="1:15">
      <c r="A789" s="29" t="s">
        <v>406</v>
      </c>
      <c r="B789" s="29">
        <v>8000</v>
      </c>
      <c r="C789" s="29" t="s">
        <v>327</v>
      </c>
      <c r="D789" s="29" t="s">
        <v>228</v>
      </c>
      <c r="E789" s="122">
        <v>4301</v>
      </c>
      <c r="F789" s="122">
        <v>1765.6089999999999</v>
      </c>
      <c r="G789" s="122">
        <v>1140.97</v>
      </c>
      <c r="H789" s="122">
        <v>11850.144</v>
      </c>
      <c r="I789" s="122">
        <f t="shared" si="90"/>
        <v>12991.114</v>
      </c>
      <c r="J789" s="122">
        <f t="shared" si="91"/>
        <v>-11225.504999999999</v>
      </c>
      <c r="K789" s="122">
        <f t="shared" si="92"/>
        <v>410.51127644733782</v>
      </c>
      <c r="L789" s="122">
        <f t="shared" si="92"/>
        <v>265.28016740292952</v>
      </c>
      <c r="M789" s="122">
        <f t="shared" si="92"/>
        <v>2755.2066961171818</v>
      </c>
      <c r="N789" s="122">
        <f t="shared" si="92"/>
        <v>3020.4868635201115</v>
      </c>
      <c r="O789" s="122">
        <f t="shared" si="92"/>
        <v>-2609.9755870727736</v>
      </c>
    </row>
    <row r="790" spans="1:15">
      <c r="A790" s="120" t="s">
        <v>406</v>
      </c>
      <c r="B790" s="120">
        <v>5200</v>
      </c>
      <c r="C790" s="120" t="s">
        <v>328</v>
      </c>
      <c r="D790" s="120" t="s">
        <v>197</v>
      </c>
      <c r="E790" s="121">
        <v>3992</v>
      </c>
      <c r="F790" s="121">
        <v>22667.206999999999</v>
      </c>
      <c r="G790" s="121">
        <v>22631.403000000002</v>
      </c>
      <c r="H790" s="121">
        <v>59961.39899999999</v>
      </c>
      <c r="I790" s="121">
        <f t="shared" si="90"/>
        <v>82592.801999999996</v>
      </c>
      <c r="J790" s="121">
        <f t="shared" si="91"/>
        <v>-59925.595000000001</v>
      </c>
      <c r="K790" s="121">
        <f t="shared" si="92"/>
        <v>5678.1580661322641</v>
      </c>
      <c r="L790" s="121">
        <f t="shared" si="92"/>
        <v>5669.189128256513</v>
      </c>
      <c r="M790" s="121">
        <f t="shared" si="92"/>
        <v>15020.390531062121</v>
      </c>
      <c r="N790" s="121">
        <f t="shared" si="92"/>
        <v>20689.579659318635</v>
      </c>
      <c r="O790" s="121">
        <f t="shared" si="92"/>
        <v>-15011.421593186373</v>
      </c>
    </row>
    <row r="791" spans="1:15">
      <c r="A791" s="29" t="s">
        <v>406</v>
      </c>
      <c r="B791" s="29">
        <v>3609</v>
      </c>
      <c r="C791" s="29" t="s">
        <v>329</v>
      </c>
      <c r="D791" s="29" t="s">
        <v>181</v>
      </c>
      <c r="E791" s="122">
        <v>3807</v>
      </c>
      <c r="F791" s="122">
        <v>1175.597</v>
      </c>
      <c r="G791" s="122">
        <v>4725.4620000000004</v>
      </c>
      <c r="H791" s="122">
        <v>6311.0419999999995</v>
      </c>
      <c r="I791" s="122">
        <f t="shared" si="90"/>
        <v>11036.504000000001</v>
      </c>
      <c r="J791" s="122">
        <f t="shared" si="91"/>
        <v>-9860.9070000000011</v>
      </c>
      <c r="K791" s="122">
        <f t="shared" si="92"/>
        <v>308.7987916995009</v>
      </c>
      <c r="L791" s="122">
        <f t="shared" si="92"/>
        <v>1241.2561071710008</v>
      </c>
      <c r="M791" s="122">
        <f t="shared" si="92"/>
        <v>1657.7467822432359</v>
      </c>
      <c r="N791" s="122">
        <f t="shared" si="92"/>
        <v>2899.0028894142374</v>
      </c>
      <c r="O791" s="122">
        <f t="shared" si="92"/>
        <v>-2590.2040977147362</v>
      </c>
    </row>
    <row r="792" spans="1:15">
      <c r="A792" s="120" t="s">
        <v>406</v>
      </c>
      <c r="B792" s="120">
        <v>4200</v>
      </c>
      <c r="C792" s="120" t="s">
        <v>330</v>
      </c>
      <c r="D792" s="120" t="s">
        <v>189</v>
      </c>
      <c r="E792" s="121">
        <v>3800</v>
      </c>
      <c r="F792" s="121">
        <v>11883.91</v>
      </c>
      <c r="G792" s="121">
        <v>16085.898999999999</v>
      </c>
      <c r="H792" s="121">
        <v>45495.976999999999</v>
      </c>
      <c r="I792" s="121">
        <f t="shared" si="90"/>
        <v>61581.875999999997</v>
      </c>
      <c r="J792" s="121">
        <f t="shared" si="91"/>
        <v>-49697.966</v>
      </c>
      <c r="K792" s="121">
        <f t="shared" si="92"/>
        <v>3127.3447368421048</v>
      </c>
      <c r="L792" s="121">
        <f t="shared" si="92"/>
        <v>4233.1313157894738</v>
      </c>
      <c r="M792" s="121">
        <f t="shared" si="92"/>
        <v>11972.625526315789</v>
      </c>
      <c r="N792" s="121">
        <f t="shared" si="92"/>
        <v>16205.756842105264</v>
      </c>
      <c r="O792" s="121">
        <f t="shared" si="92"/>
        <v>-13078.412105263158</v>
      </c>
    </row>
    <row r="793" spans="1:15">
      <c r="A793" s="29" t="s">
        <v>406</v>
      </c>
      <c r="B793" s="29">
        <v>7620</v>
      </c>
      <c r="C793" s="29" t="s">
        <v>331</v>
      </c>
      <c r="D793" s="29" t="s">
        <v>226</v>
      </c>
      <c r="E793" s="122">
        <v>3600</v>
      </c>
      <c r="F793" s="122">
        <v>19493.292999999998</v>
      </c>
      <c r="G793" s="122">
        <v>10224.949000000002</v>
      </c>
      <c r="H793" s="122">
        <v>55517.712000000007</v>
      </c>
      <c r="I793" s="122">
        <f t="shared" si="90"/>
        <v>65742.661000000007</v>
      </c>
      <c r="J793" s="122">
        <f t="shared" si="91"/>
        <v>-46249.368000000009</v>
      </c>
      <c r="K793" s="122">
        <f t="shared" si="92"/>
        <v>5414.8036111111105</v>
      </c>
      <c r="L793" s="122">
        <f t="shared" si="92"/>
        <v>2840.2636111111119</v>
      </c>
      <c r="M793" s="122">
        <f t="shared" si="92"/>
        <v>15421.586666666668</v>
      </c>
      <c r="N793" s="122">
        <f t="shared" si="92"/>
        <v>18261.850277777779</v>
      </c>
      <c r="O793" s="122">
        <f t="shared" si="92"/>
        <v>-12847.046666666669</v>
      </c>
    </row>
    <row r="794" spans="1:15">
      <c r="A794" s="120" t="s">
        <v>406</v>
      </c>
      <c r="B794" s="120">
        <v>2510</v>
      </c>
      <c r="C794" s="120" t="s">
        <v>332</v>
      </c>
      <c r="D794" s="120" t="s">
        <v>294</v>
      </c>
      <c r="E794" s="121">
        <v>3480</v>
      </c>
      <c r="F794" s="121">
        <v>3.6</v>
      </c>
      <c r="G794" s="121">
        <v>0</v>
      </c>
      <c r="H794" s="121">
        <v>37263.545999999995</v>
      </c>
      <c r="I794" s="121">
        <f t="shared" si="90"/>
        <v>37263.545999999995</v>
      </c>
      <c r="J794" s="121">
        <f t="shared" si="91"/>
        <v>-37259.945999999996</v>
      </c>
      <c r="K794" s="121">
        <f t="shared" si="92"/>
        <v>1.0344827586206897</v>
      </c>
      <c r="L794" s="121">
        <f t="shared" si="92"/>
        <v>0</v>
      </c>
      <c r="M794" s="121">
        <f t="shared" si="92"/>
        <v>10707.915517241379</v>
      </c>
      <c r="N794" s="121">
        <f t="shared" si="92"/>
        <v>10707.915517241379</v>
      </c>
      <c r="O794" s="121">
        <f t="shared" si="92"/>
        <v>-10706.881034482758</v>
      </c>
    </row>
    <row r="795" spans="1:15">
      <c r="A795" s="29" t="s">
        <v>406</v>
      </c>
      <c r="B795" s="29">
        <v>2300</v>
      </c>
      <c r="C795" s="29" t="s">
        <v>333</v>
      </c>
      <c r="D795" s="29" t="s">
        <v>174</v>
      </c>
      <c r="E795" s="122">
        <v>3427</v>
      </c>
      <c r="F795" s="122">
        <v>22454.643</v>
      </c>
      <c r="G795" s="122">
        <v>18365.249</v>
      </c>
      <c r="H795" s="122">
        <v>34483.057000000001</v>
      </c>
      <c r="I795" s="122">
        <f t="shared" si="90"/>
        <v>52848.305999999997</v>
      </c>
      <c r="J795" s="122">
        <f t="shared" si="91"/>
        <v>-30393.662999999997</v>
      </c>
      <c r="K795" s="122">
        <f t="shared" si="92"/>
        <v>6552.2740005836004</v>
      </c>
      <c r="L795" s="122">
        <f t="shared" si="92"/>
        <v>5358.9871607820251</v>
      </c>
      <c r="M795" s="122">
        <f t="shared" si="92"/>
        <v>10062.170119638167</v>
      </c>
      <c r="N795" s="122">
        <f t="shared" si="92"/>
        <v>15421.157280420191</v>
      </c>
      <c r="O795" s="122">
        <f t="shared" si="92"/>
        <v>-8868.8832798365911</v>
      </c>
    </row>
    <row r="796" spans="1:15">
      <c r="A796" s="120" t="s">
        <v>406</v>
      </c>
      <c r="B796" s="120">
        <v>6100</v>
      </c>
      <c r="C796" s="120" t="s">
        <v>334</v>
      </c>
      <c r="D796" s="120" t="s">
        <v>205</v>
      </c>
      <c r="E796" s="121">
        <v>3042</v>
      </c>
      <c r="F796" s="121">
        <v>17631.019</v>
      </c>
      <c r="G796" s="121">
        <v>4355.7950000000001</v>
      </c>
      <c r="H796" s="121">
        <v>31747.805</v>
      </c>
      <c r="I796" s="121">
        <f t="shared" si="90"/>
        <v>36103.599999999999</v>
      </c>
      <c r="J796" s="121">
        <f t="shared" si="91"/>
        <v>-18472.580999999998</v>
      </c>
      <c r="K796" s="121">
        <f t="shared" si="92"/>
        <v>5795.864234056542</v>
      </c>
      <c r="L796" s="121">
        <f t="shared" si="92"/>
        <v>1431.8852728468114</v>
      </c>
      <c r="M796" s="121">
        <f t="shared" si="92"/>
        <v>10436.490795529258</v>
      </c>
      <c r="N796" s="121">
        <f t="shared" si="92"/>
        <v>11868.376068376067</v>
      </c>
      <c r="O796" s="121">
        <f t="shared" si="92"/>
        <v>-6072.5118343195263</v>
      </c>
    </row>
    <row r="797" spans="1:15">
      <c r="A797" s="29" t="s">
        <v>406</v>
      </c>
      <c r="B797" s="29">
        <v>8716</v>
      </c>
      <c r="C797" s="29" t="s">
        <v>335</v>
      </c>
      <c r="D797" s="29" t="s">
        <v>236</v>
      </c>
      <c r="E797" s="122">
        <v>2628</v>
      </c>
      <c r="F797" s="122">
        <v>41748.679000000004</v>
      </c>
      <c r="G797" s="122">
        <v>26620.859</v>
      </c>
      <c r="H797" s="122">
        <v>21120.208999999995</v>
      </c>
      <c r="I797" s="122">
        <f t="shared" si="90"/>
        <v>47741.067999999999</v>
      </c>
      <c r="J797" s="122">
        <f t="shared" si="91"/>
        <v>-5992.3889999999956</v>
      </c>
      <c r="K797" s="122">
        <f t="shared" si="92"/>
        <v>15886.103120243533</v>
      </c>
      <c r="L797" s="122">
        <f t="shared" si="92"/>
        <v>10129.702815829529</v>
      </c>
      <c r="M797" s="122">
        <f t="shared" si="92"/>
        <v>8036.6092085235896</v>
      </c>
      <c r="N797" s="122">
        <f t="shared" si="92"/>
        <v>18166.312024353119</v>
      </c>
      <c r="O797" s="122">
        <f t="shared" si="92"/>
        <v>-2280.2089041095874</v>
      </c>
    </row>
    <row r="798" spans="1:15">
      <c r="A798" s="120" t="s">
        <v>406</v>
      </c>
      <c r="B798" s="120">
        <v>7708</v>
      </c>
      <c r="C798" s="120" t="s">
        <v>336</v>
      </c>
      <c r="D798" s="120" t="s">
        <v>227</v>
      </c>
      <c r="E798" s="121">
        <v>2389</v>
      </c>
      <c r="F798" s="121">
        <v>3934.2130000000002</v>
      </c>
      <c r="G798" s="121">
        <v>1310.0130000000001</v>
      </c>
      <c r="H798" s="121">
        <v>36856.340999999993</v>
      </c>
      <c r="I798" s="121">
        <f t="shared" si="90"/>
        <v>38166.353999999992</v>
      </c>
      <c r="J798" s="121">
        <f t="shared" si="91"/>
        <v>-34232.140999999989</v>
      </c>
      <c r="K798" s="121">
        <f t="shared" si="92"/>
        <v>1646.8032649644204</v>
      </c>
      <c r="L798" s="121">
        <f t="shared" si="92"/>
        <v>548.35203013813316</v>
      </c>
      <c r="M798" s="121">
        <f t="shared" si="92"/>
        <v>15427.518208455418</v>
      </c>
      <c r="N798" s="121">
        <f t="shared" si="92"/>
        <v>15975.87023859355</v>
      </c>
      <c r="O798" s="121">
        <f t="shared" si="92"/>
        <v>-14329.066973629129</v>
      </c>
    </row>
    <row r="799" spans="1:15">
      <c r="A799" s="29" t="s">
        <v>406</v>
      </c>
      <c r="B799" s="29">
        <v>8717</v>
      </c>
      <c r="C799" s="29" t="s">
        <v>337</v>
      </c>
      <c r="D799" s="29" t="s">
        <v>237</v>
      </c>
      <c r="E799" s="122">
        <v>2153</v>
      </c>
      <c r="F799" s="122">
        <v>3005.0450000000001</v>
      </c>
      <c r="G799" s="122">
        <v>240.21799999999999</v>
      </c>
      <c r="H799" s="122">
        <v>9816.9650000000001</v>
      </c>
      <c r="I799" s="122">
        <f t="shared" si="90"/>
        <v>10057.183000000001</v>
      </c>
      <c r="J799" s="122">
        <f t="shared" si="91"/>
        <v>-7052.1380000000008</v>
      </c>
      <c r="K799" s="122">
        <f t="shared" si="92"/>
        <v>1395.7477937761264</v>
      </c>
      <c r="L799" s="122">
        <f t="shared" si="92"/>
        <v>111.5736182071528</v>
      </c>
      <c r="M799" s="122">
        <f t="shared" si="92"/>
        <v>4559.6679052484906</v>
      </c>
      <c r="N799" s="122">
        <f t="shared" si="92"/>
        <v>4671.2415234556438</v>
      </c>
      <c r="O799" s="122">
        <f t="shared" si="92"/>
        <v>-3275.4937296795174</v>
      </c>
    </row>
    <row r="800" spans="1:15">
      <c r="A800" s="120" t="s">
        <v>406</v>
      </c>
      <c r="B800" s="120">
        <v>6250</v>
      </c>
      <c r="C800" s="120" t="s">
        <v>338</v>
      </c>
      <c r="D800" s="120" t="s">
        <v>206</v>
      </c>
      <c r="E800" s="121">
        <v>2007</v>
      </c>
      <c r="F800" s="121">
        <v>3511.7649999999999</v>
      </c>
      <c r="G800" s="121">
        <v>7846.7139999999999</v>
      </c>
      <c r="H800" s="121">
        <v>19731.915000000001</v>
      </c>
      <c r="I800" s="121">
        <f t="shared" si="90"/>
        <v>27578.629000000001</v>
      </c>
      <c r="J800" s="121">
        <f t="shared" si="91"/>
        <v>-24066.864000000001</v>
      </c>
      <c r="K800" s="121">
        <f t="shared" si="92"/>
        <v>1749.7583457897358</v>
      </c>
      <c r="L800" s="121">
        <f t="shared" si="92"/>
        <v>3909.673143996014</v>
      </c>
      <c r="M800" s="121">
        <f t="shared" si="92"/>
        <v>9831.5470852017952</v>
      </c>
      <c r="N800" s="121">
        <f t="shared" si="92"/>
        <v>13741.220229197808</v>
      </c>
      <c r="O800" s="121">
        <f t="shared" si="92"/>
        <v>-11991.461883408074</v>
      </c>
    </row>
    <row r="801" spans="1:15">
      <c r="A801" s="29" t="s">
        <v>406</v>
      </c>
      <c r="B801" s="29">
        <v>8613</v>
      </c>
      <c r="C801" s="29" t="s">
        <v>339</v>
      </c>
      <c r="D801" s="29" t="s">
        <v>233</v>
      </c>
      <c r="E801" s="122">
        <v>1924</v>
      </c>
      <c r="F801" s="122">
        <v>8839.0509999999995</v>
      </c>
      <c r="G801" s="122">
        <v>1068.1210000000001</v>
      </c>
      <c r="H801" s="122">
        <v>22819.901000000002</v>
      </c>
      <c r="I801" s="122">
        <f t="shared" si="90"/>
        <v>23888.022000000001</v>
      </c>
      <c r="J801" s="122">
        <f t="shared" si="91"/>
        <v>-15048.971000000001</v>
      </c>
      <c r="K801" s="122">
        <f t="shared" si="92"/>
        <v>4594.1013513513508</v>
      </c>
      <c r="L801" s="122">
        <f t="shared" si="92"/>
        <v>555.15644490644502</v>
      </c>
      <c r="M801" s="122">
        <f t="shared" si="92"/>
        <v>11860.655405405407</v>
      </c>
      <c r="N801" s="122">
        <f t="shared" si="92"/>
        <v>12415.811850311851</v>
      </c>
      <c r="O801" s="122">
        <f t="shared" si="92"/>
        <v>-7821.7104989604995</v>
      </c>
    </row>
    <row r="802" spans="1:15">
      <c r="A802" s="120" t="s">
        <v>406</v>
      </c>
      <c r="B802" s="120">
        <v>6400</v>
      </c>
      <c r="C802" s="120" t="s">
        <v>340</v>
      </c>
      <c r="D802" s="120" t="s">
        <v>207</v>
      </c>
      <c r="E802" s="121">
        <v>1905</v>
      </c>
      <c r="F802" s="121">
        <v>1819.8360000000002</v>
      </c>
      <c r="G802" s="121">
        <v>2604.1810000000005</v>
      </c>
      <c r="H802" s="121">
        <v>23130.442000000003</v>
      </c>
      <c r="I802" s="121">
        <f t="shared" si="90"/>
        <v>25734.623000000003</v>
      </c>
      <c r="J802" s="121">
        <f t="shared" si="91"/>
        <v>-23914.787000000004</v>
      </c>
      <c r="K802" s="121">
        <f t="shared" si="92"/>
        <v>955.29448818897652</v>
      </c>
      <c r="L802" s="121">
        <f t="shared" si="92"/>
        <v>1367.0241469816276</v>
      </c>
      <c r="M802" s="121">
        <f t="shared" si="92"/>
        <v>12141.964304461944</v>
      </c>
      <c r="N802" s="121">
        <f t="shared" si="92"/>
        <v>13508.988451443571</v>
      </c>
      <c r="O802" s="121">
        <f t="shared" si="92"/>
        <v>-12553.693963254595</v>
      </c>
    </row>
    <row r="803" spans="1:15">
      <c r="A803" s="29" t="s">
        <v>406</v>
      </c>
      <c r="B803" s="29">
        <v>3714</v>
      </c>
      <c r="C803" s="29" t="s">
        <v>341</v>
      </c>
      <c r="D803" s="29" t="s">
        <v>186</v>
      </c>
      <c r="E803" s="122">
        <v>1674</v>
      </c>
      <c r="F803" s="122">
        <v>20988</v>
      </c>
      <c r="G803" s="122">
        <v>127.35</v>
      </c>
      <c r="H803" s="122">
        <v>36749.65</v>
      </c>
      <c r="I803" s="122">
        <f t="shared" si="90"/>
        <v>36877</v>
      </c>
      <c r="J803" s="122">
        <f t="shared" si="91"/>
        <v>-15889</v>
      </c>
      <c r="K803" s="122">
        <f t="shared" si="92"/>
        <v>12537.634408602151</v>
      </c>
      <c r="L803" s="122">
        <f t="shared" si="92"/>
        <v>76.075268817204289</v>
      </c>
      <c r="M803" s="122">
        <f t="shared" si="92"/>
        <v>21953.195937873355</v>
      </c>
      <c r="N803" s="122">
        <f t="shared" si="92"/>
        <v>22029.271206690562</v>
      </c>
      <c r="O803" s="122">
        <f t="shared" si="92"/>
        <v>-9491.6367980884115</v>
      </c>
    </row>
    <row r="804" spans="1:15">
      <c r="A804" s="120" t="s">
        <v>406</v>
      </c>
      <c r="B804" s="120">
        <v>8614</v>
      </c>
      <c r="C804" s="120" t="s">
        <v>342</v>
      </c>
      <c r="D804" s="120" t="s">
        <v>234</v>
      </c>
      <c r="E804" s="121">
        <v>1636</v>
      </c>
      <c r="F804" s="121">
        <v>8078.3549999999996</v>
      </c>
      <c r="G804" s="121">
        <v>1549.404</v>
      </c>
      <c r="H804" s="121">
        <v>15085.649000000001</v>
      </c>
      <c r="I804" s="121">
        <f t="shared" si="90"/>
        <v>16635.053</v>
      </c>
      <c r="J804" s="121">
        <f t="shared" si="91"/>
        <v>-8556.6980000000003</v>
      </c>
      <c r="K804" s="121">
        <f t="shared" si="92"/>
        <v>4937.869804400978</v>
      </c>
      <c r="L804" s="121">
        <f t="shared" si="92"/>
        <v>947.06845965770174</v>
      </c>
      <c r="M804" s="121">
        <f t="shared" si="92"/>
        <v>9221.0568459657716</v>
      </c>
      <c r="N804" s="121">
        <f t="shared" si="92"/>
        <v>10168.125305623471</v>
      </c>
      <c r="O804" s="121">
        <f t="shared" si="92"/>
        <v>-5230.2555012224939</v>
      </c>
    </row>
    <row r="805" spans="1:15">
      <c r="A805" s="29" t="s">
        <v>406</v>
      </c>
      <c r="B805" s="29">
        <v>2506</v>
      </c>
      <c r="C805" s="29" t="s">
        <v>343</v>
      </c>
      <c r="D805" s="29" t="s">
        <v>177</v>
      </c>
      <c r="E805" s="122">
        <v>1286</v>
      </c>
      <c r="F805" s="122">
        <v>0</v>
      </c>
      <c r="G805" s="122"/>
      <c r="H805" s="122">
        <v>0</v>
      </c>
      <c r="I805" s="122">
        <f t="shared" si="90"/>
        <v>0</v>
      </c>
      <c r="J805" s="122">
        <f t="shared" si="91"/>
        <v>0</v>
      </c>
      <c r="K805" s="122">
        <f t="shared" si="92"/>
        <v>0</v>
      </c>
      <c r="L805" s="122">
        <f t="shared" si="92"/>
        <v>0</v>
      </c>
      <c r="M805" s="122">
        <f t="shared" si="92"/>
        <v>0</v>
      </c>
      <c r="N805" s="122">
        <f t="shared" si="92"/>
        <v>0</v>
      </c>
      <c r="O805" s="122">
        <f t="shared" si="92"/>
        <v>0</v>
      </c>
    </row>
    <row r="806" spans="1:15">
      <c r="A806" s="120" t="s">
        <v>406</v>
      </c>
      <c r="B806" s="120">
        <v>3711</v>
      </c>
      <c r="C806" s="120" t="s">
        <v>344</v>
      </c>
      <c r="D806" s="120" t="s">
        <v>184</v>
      </c>
      <c r="E806" s="121">
        <v>1201</v>
      </c>
      <c r="F806" s="121">
        <v>12380.777</v>
      </c>
      <c r="G806" s="121">
        <v>7816.5629999999992</v>
      </c>
      <c r="H806" s="121">
        <v>21001.813999999998</v>
      </c>
      <c r="I806" s="121">
        <f t="shared" si="90"/>
        <v>28818.376999999997</v>
      </c>
      <c r="J806" s="121">
        <f t="shared" si="91"/>
        <v>-16437.599999999999</v>
      </c>
      <c r="K806" s="121">
        <f t="shared" si="92"/>
        <v>10308.72356369692</v>
      </c>
      <c r="L806" s="121">
        <f t="shared" si="92"/>
        <v>6508.3788509575352</v>
      </c>
      <c r="M806" s="121">
        <f t="shared" si="92"/>
        <v>17486.939217318897</v>
      </c>
      <c r="N806" s="121">
        <f t="shared" si="92"/>
        <v>23995.318068276432</v>
      </c>
      <c r="O806" s="121">
        <f t="shared" si="92"/>
        <v>-13686.594504579516</v>
      </c>
    </row>
    <row r="807" spans="1:15">
      <c r="A807" s="29" t="s">
        <v>406</v>
      </c>
      <c r="B807" s="29">
        <v>5508</v>
      </c>
      <c r="C807" s="29" t="s">
        <v>345</v>
      </c>
      <c r="D807" s="29" t="s">
        <v>198</v>
      </c>
      <c r="E807" s="122">
        <v>1181</v>
      </c>
      <c r="F807" s="122">
        <v>16848.05</v>
      </c>
      <c r="G807" s="122">
        <v>1382.125</v>
      </c>
      <c r="H807" s="122">
        <v>50854.78</v>
      </c>
      <c r="I807" s="122">
        <f t="shared" si="90"/>
        <v>52236.904999999999</v>
      </c>
      <c r="J807" s="122">
        <f t="shared" si="91"/>
        <v>-35388.854999999996</v>
      </c>
      <c r="K807" s="122">
        <f t="shared" si="92"/>
        <v>14265.918712955121</v>
      </c>
      <c r="L807" s="122">
        <f t="shared" si="92"/>
        <v>1170.3005927180357</v>
      </c>
      <c r="M807" s="122">
        <f t="shared" si="92"/>
        <v>43060.779000846735</v>
      </c>
      <c r="N807" s="122">
        <f t="shared" si="92"/>
        <v>44231.079593564769</v>
      </c>
      <c r="O807" s="122">
        <f t="shared" si="92"/>
        <v>-29965.160880609648</v>
      </c>
    </row>
    <row r="808" spans="1:15">
      <c r="A808" s="120" t="s">
        <v>406</v>
      </c>
      <c r="B808" s="120">
        <v>8721</v>
      </c>
      <c r="C808" s="120" t="s">
        <v>346</v>
      </c>
      <c r="D808" s="120" t="s">
        <v>240</v>
      </c>
      <c r="E808" s="121">
        <v>1121</v>
      </c>
      <c r="F808" s="121">
        <v>12384.571</v>
      </c>
      <c r="G808" s="121">
        <v>12114.286</v>
      </c>
      <c r="H808" s="121">
        <v>12891.525</v>
      </c>
      <c r="I808" s="121">
        <f t="shared" si="90"/>
        <v>25005.811000000002</v>
      </c>
      <c r="J808" s="121">
        <f t="shared" si="91"/>
        <v>-12621.240000000002</v>
      </c>
      <c r="K808" s="121">
        <f t="shared" si="92"/>
        <v>11047.78858162355</v>
      </c>
      <c r="L808" s="121">
        <f t="shared" si="92"/>
        <v>10806.677966101695</v>
      </c>
      <c r="M808" s="121">
        <f t="shared" si="92"/>
        <v>11500.022301516501</v>
      </c>
      <c r="N808" s="121">
        <f t="shared" si="92"/>
        <v>22306.700267618202</v>
      </c>
      <c r="O808" s="121">
        <f t="shared" si="92"/>
        <v>-11258.91168599465</v>
      </c>
    </row>
    <row r="809" spans="1:15">
      <c r="A809" s="29" t="s">
        <v>406</v>
      </c>
      <c r="B809" s="29">
        <v>6513</v>
      </c>
      <c r="C809" s="29" t="s">
        <v>347</v>
      </c>
      <c r="D809" s="29" t="s">
        <v>208</v>
      </c>
      <c r="E809" s="122">
        <v>1042</v>
      </c>
      <c r="F809" s="122">
        <v>17659.763999999996</v>
      </c>
      <c r="G809" s="122">
        <v>381.40300000000002</v>
      </c>
      <c r="H809" s="122">
        <v>18809.809000000001</v>
      </c>
      <c r="I809" s="122">
        <f t="shared" si="90"/>
        <v>19191.212</v>
      </c>
      <c r="J809" s="122">
        <f t="shared" si="91"/>
        <v>-1531.448000000004</v>
      </c>
      <c r="K809" s="122">
        <f t="shared" si="92"/>
        <v>16947.950095969285</v>
      </c>
      <c r="L809" s="122">
        <f t="shared" si="92"/>
        <v>366.02975047984648</v>
      </c>
      <c r="M809" s="122">
        <f t="shared" si="92"/>
        <v>18051.640115163151</v>
      </c>
      <c r="N809" s="122">
        <f t="shared" si="92"/>
        <v>18417.669865642991</v>
      </c>
      <c r="O809" s="122">
        <f t="shared" si="92"/>
        <v>-1469.7197696737082</v>
      </c>
    </row>
    <row r="810" spans="1:15">
      <c r="A810" s="120" t="s">
        <v>406</v>
      </c>
      <c r="B810" s="120">
        <v>4607</v>
      </c>
      <c r="C810" s="120" t="s">
        <v>348</v>
      </c>
      <c r="D810" s="120" t="s">
        <v>192</v>
      </c>
      <c r="E810" s="121">
        <v>998</v>
      </c>
      <c r="F810" s="121">
        <v>34686.707999999999</v>
      </c>
      <c r="G810" s="121">
        <v>1617.1299999999999</v>
      </c>
      <c r="H810" s="121">
        <v>50138.33</v>
      </c>
      <c r="I810" s="121">
        <f t="shared" si="90"/>
        <v>51755.46</v>
      </c>
      <c r="J810" s="121">
        <f t="shared" si="91"/>
        <v>-17068.752</v>
      </c>
      <c r="K810" s="121">
        <f t="shared" ref="K810:O846" si="93">(F810/$E810)*1000</f>
        <v>34756.220440881763</v>
      </c>
      <c r="L810" s="121">
        <f t="shared" si="93"/>
        <v>1620.3707414829657</v>
      </c>
      <c r="M810" s="121">
        <f t="shared" si="93"/>
        <v>50238.807615230464</v>
      </c>
      <c r="N810" s="121">
        <f t="shared" si="93"/>
        <v>51859.178356713426</v>
      </c>
      <c r="O810" s="121">
        <f t="shared" si="93"/>
        <v>-17102.957915831663</v>
      </c>
    </row>
    <row r="811" spans="1:15">
      <c r="A811" s="29" t="s">
        <v>406</v>
      </c>
      <c r="B811" s="29">
        <v>4100</v>
      </c>
      <c r="C811" s="29" t="s">
        <v>349</v>
      </c>
      <c r="D811" s="29" t="s">
        <v>188</v>
      </c>
      <c r="E811" s="122">
        <v>953</v>
      </c>
      <c r="F811" s="122">
        <v>6176.3010000000004</v>
      </c>
      <c r="G811" s="122"/>
      <c r="H811" s="122">
        <v>8201.6899999999987</v>
      </c>
      <c r="I811" s="122">
        <f t="shared" si="90"/>
        <v>8201.6899999999987</v>
      </c>
      <c r="J811" s="122">
        <f t="shared" si="91"/>
        <v>-2025.3889999999983</v>
      </c>
      <c r="K811" s="122">
        <f t="shared" si="93"/>
        <v>6480.9034627492138</v>
      </c>
      <c r="L811" s="122">
        <f t="shared" si="93"/>
        <v>0</v>
      </c>
      <c r="M811" s="122">
        <f t="shared" si="93"/>
        <v>8606.1804826862517</v>
      </c>
      <c r="N811" s="122">
        <f t="shared" si="93"/>
        <v>8606.1804826862517</v>
      </c>
      <c r="O811" s="122">
        <f t="shared" si="93"/>
        <v>-2125.2770199370393</v>
      </c>
    </row>
    <row r="812" spans="1:15">
      <c r="A812" s="120" t="s">
        <v>406</v>
      </c>
      <c r="B812" s="120">
        <v>5604</v>
      </c>
      <c r="C812" s="120" t="s">
        <v>350</v>
      </c>
      <c r="D812" s="120" t="s">
        <v>199</v>
      </c>
      <c r="E812" s="121">
        <v>939</v>
      </c>
      <c r="F812" s="121">
        <v>9891.2740000000013</v>
      </c>
      <c r="G812" s="121">
        <v>7590.2240000000002</v>
      </c>
      <c r="H812" s="121">
        <v>21908.065000000002</v>
      </c>
      <c r="I812" s="121">
        <f t="shared" si="90"/>
        <v>29498.289000000004</v>
      </c>
      <c r="J812" s="121">
        <f t="shared" si="91"/>
        <v>-19607.015000000003</v>
      </c>
      <c r="K812" s="121">
        <f t="shared" si="93"/>
        <v>10533.838125665603</v>
      </c>
      <c r="L812" s="121">
        <f t="shared" si="93"/>
        <v>8083.3056443024489</v>
      </c>
      <c r="M812" s="121">
        <f t="shared" si="93"/>
        <v>23331.272630457934</v>
      </c>
      <c r="N812" s="121">
        <f t="shared" si="93"/>
        <v>31414.578274760388</v>
      </c>
      <c r="O812" s="121">
        <f t="shared" si="93"/>
        <v>-20880.740149094785</v>
      </c>
    </row>
    <row r="813" spans="1:15">
      <c r="A813" s="29" t="s">
        <v>406</v>
      </c>
      <c r="B813" s="29">
        <v>6612</v>
      </c>
      <c r="C813" s="29" t="s">
        <v>351</v>
      </c>
      <c r="D813" s="29" t="s">
        <v>216</v>
      </c>
      <c r="E813" s="122">
        <v>894</v>
      </c>
      <c r="F813" s="122">
        <v>67886.44</v>
      </c>
      <c r="G813" s="122">
        <v>5093.982</v>
      </c>
      <c r="H813" s="122">
        <v>87376.829000000012</v>
      </c>
      <c r="I813" s="122">
        <f t="shared" si="90"/>
        <v>92470.811000000016</v>
      </c>
      <c r="J813" s="122">
        <f t="shared" si="91"/>
        <v>-24584.371000000014</v>
      </c>
      <c r="K813" s="122">
        <f t="shared" si="93"/>
        <v>75935.615212527962</v>
      </c>
      <c r="L813" s="122">
        <f t="shared" si="93"/>
        <v>5697.9664429530203</v>
      </c>
      <c r="M813" s="122">
        <f t="shared" si="93"/>
        <v>97736.945190156621</v>
      </c>
      <c r="N813" s="122">
        <f t="shared" si="93"/>
        <v>103434.91163310963</v>
      </c>
      <c r="O813" s="122">
        <f t="shared" si="93"/>
        <v>-27499.296420581672</v>
      </c>
    </row>
    <row r="814" spans="1:15">
      <c r="A814" s="120" t="s">
        <v>406</v>
      </c>
      <c r="B814" s="120">
        <v>3709</v>
      </c>
      <c r="C814" s="120" t="s">
        <v>352</v>
      </c>
      <c r="D814" s="120" t="s">
        <v>182</v>
      </c>
      <c r="E814" s="121">
        <v>866</v>
      </c>
      <c r="F814" s="121">
        <v>3187.96</v>
      </c>
      <c r="G814" s="121">
        <v>6876.7420000000002</v>
      </c>
      <c r="H814" s="121">
        <v>9455.9890000000014</v>
      </c>
      <c r="I814" s="121">
        <f t="shared" si="90"/>
        <v>16332.731000000002</v>
      </c>
      <c r="J814" s="121">
        <f t="shared" si="91"/>
        <v>-13144.771000000001</v>
      </c>
      <c r="K814" s="121">
        <f t="shared" si="93"/>
        <v>3681.2471131639722</v>
      </c>
      <c r="L814" s="121">
        <f t="shared" si="93"/>
        <v>7940.810623556582</v>
      </c>
      <c r="M814" s="121">
        <f t="shared" si="93"/>
        <v>10919.155889145499</v>
      </c>
      <c r="N814" s="121">
        <f t="shared" si="93"/>
        <v>18859.966512702082</v>
      </c>
      <c r="O814" s="121">
        <f t="shared" si="93"/>
        <v>-15178.719399538106</v>
      </c>
    </row>
    <row r="815" spans="1:15">
      <c r="A815" s="29" t="s">
        <v>406</v>
      </c>
      <c r="B815" s="29">
        <v>8710</v>
      </c>
      <c r="C815" s="29" t="s">
        <v>353</v>
      </c>
      <c r="D815" s="29" t="s">
        <v>235</v>
      </c>
      <c r="E815" s="122">
        <v>786</v>
      </c>
      <c r="F815" s="122">
        <v>5916.1379999999999</v>
      </c>
      <c r="G815" s="122">
        <v>671.11799999999994</v>
      </c>
      <c r="H815" s="122">
        <v>17525.937000000002</v>
      </c>
      <c r="I815" s="122">
        <f t="shared" si="90"/>
        <v>18197.055</v>
      </c>
      <c r="J815" s="122">
        <f t="shared" si="91"/>
        <v>-12280.917000000001</v>
      </c>
      <c r="K815" s="122">
        <f t="shared" si="93"/>
        <v>7526.8931297709923</v>
      </c>
      <c r="L815" s="122">
        <f t="shared" si="93"/>
        <v>853.8396946564884</v>
      </c>
      <c r="M815" s="122">
        <f t="shared" si="93"/>
        <v>22297.629770992367</v>
      </c>
      <c r="N815" s="122">
        <f t="shared" si="93"/>
        <v>23151.469465648854</v>
      </c>
      <c r="O815" s="122">
        <f t="shared" si="93"/>
        <v>-15624.576335877864</v>
      </c>
    </row>
    <row r="816" spans="1:15">
      <c r="A816" s="120" t="s">
        <v>406</v>
      </c>
      <c r="B816" s="120">
        <v>8508</v>
      </c>
      <c r="C816" s="120" t="s">
        <v>354</v>
      </c>
      <c r="D816" s="120" t="s">
        <v>230</v>
      </c>
      <c r="E816" s="121">
        <v>695</v>
      </c>
      <c r="F816" s="121">
        <v>550</v>
      </c>
      <c r="G816" s="121">
        <v>316.47199999999998</v>
      </c>
      <c r="H816" s="121">
        <v>4877.54</v>
      </c>
      <c r="I816" s="121">
        <f t="shared" si="90"/>
        <v>5194.0119999999997</v>
      </c>
      <c r="J816" s="121">
        <f t="shared" si="91"/>
        <v>-4644.0119999999997</v>
      </c>
      <c r="K816" s="121">
        <f t="shared" si="93"/>
        <v>791.3669064748201</v>
      </c>
      <c r="L816" s="121">
        <f t="shared" si="93"/>
        <v>455.35539568345325</v>
      </c>
      <c r="M816" s="121">
        <f t="shared" si="93"/>
        <v>7018.0431654676258</v>
      </c>
      <c r="N816" s="121">
        <f t="shared" si="93"/>
        <v>7473.3985611510789</v>
      </c>
      <c r="O816" s="121">
        <f t="shared" si="93"/>
        <v>-6682.0316546762588</v>
      </c>
    </row>
    <row r="817" spans="1:15">
      <c r="A817" s="29" t="s">
        <v>406</v>
      </c>
      <c r="B817" s="29">
        <v>7000</v>
      </c>
      <c r="C817" s="29" t="s">
        <v>355</v>
      </c>
      <c r="D817" s="29" t="s">
        <v>219</v>
      </c>
      <c r="E817" s="122">
        <v>685</v>
      </c>
      <c r="F817" s="122">
        <v>28060.231</v>
      </c>
      <c r="G817" s="122">
        <v>20574.512999999999</v>
      </c>
      <c r="H817" s="122">
        <v>20598.787999999997</v>
      </c>
      <c r="I817" s="122">
        <f t="shared" si="90"/>
        <v>41173.300999999992</v>
      </c>
      <c r="J817" s="122">
        <f t="shared" si="91"/>
        <v>-13113.069999999992</v>
      </c>
      <c r="K817" s="122">
        <f t="shared" si="93"/>
        <v>40963.840875912414</v>
      </c>
      <c r="L817" s="122">
        <f t="shared" si="93"/>
        <v>30035.785401459852</v>
      </c>
      <c r="M817" s="122">
        <f t="shared" si="93"/>
        <v>30071.223357664232</v>
      </c>
      <c r="N817" s="122">
        <f t="shared" si="93"/>
        <v>60107.008759124081</v>
      </c>
      <c r="O817" s="122">
        <f t="shared" si="93"/>
        <v>-19143.167883211667</v>
      </c>
    </row>
    <row r="818" spans="1:15">
      <c r="A818" s="120" t="s">
        <v>406</v>
      </c>
      <c r="B818" s="120">
        <v>3811</v>
      </c>
      <c r="C818" s="120" t="s">
        <v>356</v>
      </c>
      <c r="D818" s="120" t="s">
        <v>187</v>
      </c>
      <c r="E818" s="121">
        <v>673</v>
      </c>
      <c r="F818" s="121">
        <v>4151.8140000000003</v>
      </c>
      <c r="G818" s="121">
        <v>8575</v>
      </c>
      <c r="H818" s="121">
        <v>16929.484</v>
      </c>
      <c r="I818" s="121">
        <f t="shared" si="90"/>
        <v>25504.484</v>
      </c>
      <c r="J818" s="121">
        <f t="shared" si="91"/>
        <v>-21352.67</v>
      </c>
      <c r="K818" s="121">
        <f t="shared" si="93"/>
        <v>6169.1144130757802</v>
      </c>
      <c r="L818" s="121">
        <f t="shared" si="93"/>
        <v>12741.456166419019</v>
      </c>
      <c r="M818" s="121">
        <f t="shared" si="93"/>
        <v>25155.251114413077</v>
      </c>
      <c r="N818" s="121">
        <f t="shared" si="93"/>
        <v>37896.707280832095</v>
      </c>
      <c r="O818" s="121">
        <f t="shared" si="93"/>
        <v>-31727.59286775631</v>
      </c>
    </row>
    <row r="819" spans="1:15">
      <c r="A819" s="29" t="s">
        <v>406</v>
      </c>
      <c r="B819" s="29">
        <v>8722</v>
      </c>
      <c r="C819" s="29" t="s">
        <v>357</v>
      </c>
      <c r="D819" s="29" t="s">
        <v>241</v>
      </c>
      <c r="E819" s="122">
        <v>667</v>
      </c>
      <c r="F819" s="122">
        <v>966.05</v>
      </c>
      <c r="G819" s="122">
        <v>681.19399999999996</v>
      </c>
      <c r="H819" s="122">
        <v>3475.2750000000001</v>
      </c>
      <c r="I819" s="122">
        <f t="shared" si="90"/>
        <v>4156.4690000000001</v>
      </c>
      <c r="J819" s="122">
        <f t="shared" si="91"/>
        <v>-3190.4189999999999</v>
      </c>
      <c r="K819" s="122">
        <f t="shared" si="93"/>
        <v>1448.350824587706</v>
      </c>
      <c r="L819" s="122">
        <f t="shared" si="93"/>
        <v>1021.2803598200899</v>
      </c>
      <c r="M819" s="122">
        <f t="shared" si="93"/>
        <v>5210.3073463268365</v>
      </c>
      <c r="N819" s="122">
        <f t="shared" si="93"/>
        <v>6231.5877061469273</v>
      </c>
      <c r="O819" s="122">
        <f t="shared" si="93"/>
        <v>-4783.2368815592199</v>
      </c>
    </row>
    <row r="820" spans="1:15">
      <c r="A820" s="120" t="s">
        <v>406</v>
      </c>
      <c r="B820" s="120">
        <v>7502</v>
      </c>
      <c r="C820" s="120" t="s">
        <v>358</v>
      </c>
      <c r="D820" s="120" t="s">
        <v>221</v>
      </c>
      <c r="E820" s="121">
        <v>660</v>
      </c>
      <c r="F820" s="121">
        <v>0</v>
      </c>
      <c r="G820" s="121">
        <v>860.73400000000015</v>
      </c>
      <c r="H820" s="121">
        <v>6308.4459999999999</v>
      </c>
      <c r="I820" s="121">
        <f t="shared" si="90"/>
        <v>7169.18</v>
      </c>
      <c r="J820" s="121">
        <f t="shared" si="91"/>
        <v>-7169.18</v>
      </c>
      <c r="K820" s="121">
        <f t="shared" si="93"/>
        <v>0</v>
      </c>
      <c r="L820" s="121">
        <f t="shared" si="93"/>
        <v>1304.1424242424243</v>
      </c>
      <c r="M820" s="121">
        <f t="shared" si="93"/>
        <v>9558.2515151515145</v>
      </c>
      <c r="N820" s="121">
        <f t="shared" si="93"/>
        <v>10862.39393939394</v>
      </c>
      <c r="O820" s="121">
        <f t="shared" si="93"/>
        <v>-10862.39393939394</v>
      </c>
    </row>
    <row r="821" spans="1:15">
      <c r="A821" s="29" t="s">
        <v>406</v>
      </c>
      <c r="B821" s="29">
        <v>3511</v>
      </c>
      <c r="C821" s="29" t="s">
        <v>359</v>
      </c>
      <c r="D821" s="29" t="s">
        <v>180</v>
      </c>
      <c r="E821" s="122">
        <v>638</v>
      </c>
      <c r="F821" s="122">
        <v>8821.8179999999993</v>
      </c>
      <c r="G821" s="122">
        <v>181.226</v>
      </c>
      <c r="H821" s="122">
        <v>45253.169000000009</v>
      </c>
      <c r="I821" s="122">
        <f t="shared" si="90"/>
        <v>45434.395000000011</v>
      </c>
      <c r="J821" s="122">
        <f t="shared" si="91"/>
        <v>-36612.577000000012</v>
      </c>
      <c r="K821" s="122">
        <f t="shared" si="93"/>
        <v>13827.30094043887</v>
      </c>
      <c r="L821" s="122">
        <f t="shared" si="93"/>
        <v>284.05329153605015</v>
      </c>
      <c r="M821" s="122">
        <f t="shared" si="93"/>
        <v>70929.73197492164</v>
      </c>
      <c r="N821" s="122">
        <f t="shared" si="93"/>
        <v>71213.785266457693</v>
      </c>
      <c r="O821" s="122">
        <f t="shared" si="93"/>
        <v>-57386.484326018828</v>
      </c>
    </row>
    <row r="822" spans="1:15">
      <c r="A822" s="120" t="s">
        <v>406</v>
      </c>
      <c r="B822" s="120">
        <v>8720</v>
      </c>
      <c r="C822" s="120" t="s">
        <v>360</v>
      </c>
      <c r="D822" s="120" t="s">
        <v>239</v>
      </c>
      <c r="E822" s="121">
        <v>626</v>
      </c>
      <c r="F822" s="121">
        <v>18069.826000000001</v>
      </c>
      <c r="G822" s="121">
        <v>4885.3910000000005</v>
      </c>
      <c r="H822" s="121">
        <v>24055.802000000003</v>
      </c>
      <c r="I822" s="121">
        <f t="shared" si="90"/>
        <v>28941.193000000003</v>
      </c>
      <c r="J822" s="121">
        <f t="shared" si="91"/>
        <v>-10871.367000000002</v>
      </c>
      <c r="K822" s="121">
        <f t="shared" si="93"/>
        <v>28865.536741214059</v>
      </c>
      <c r="L822" s="121">
        <f t="shared" si="93"/>
        <v>7804.1389776357837</v>
      </c>
      <c r="M822" s="121">
        <f t="shared" si="93"/>
        <v>38427.798722044732</v>
      </c>
      <c r="N822" s="121">
        <f t="shared" si="93"/>
        <v>46231.937699680515</v>
      </c>
      <c r="O822" s="121">
        <f t="shared" si="93"/>
        <v>-17366.400958466456</v>
      </c>
    </row>
    <row r="823" spans="1:15">
      <c r="A823" s="29" t="s">
        <v>406</v>
      </c>
      <c r="B823" s="29">
        <v>6515</v>
      </c>
      <c r="C823" s="29" t="s">
        <v>361</v>
      </c>
      <c r="D823" s="29" t="s">
        <v>209</v>
      </c>
      <c r="E823" s="122">
        <v>616</v>
      </c>
      <c r="F823" s="122">
        <v>0</v>
      </c>
      <c r="G823" s="122">
        <v>236.35400000000001</v>
      </c>
      <c r="H823" s="122">
        <v>4107.0590000000002</v>
      </c>
      <c r="I823" s="122">
        <f t="shared" si="90"/>
        <v>4343.4130000000005</v>
      </c>
      <c r="J823" s="122">
        <f t="shared" si="91"/>
        <v>-4343.4130000000005</v>
      </c>
      <c r="K823" s="122">
        <f t="shared" si="93"/>
        <v>0</v>
      </c>
      <c r="L823" s="122">
        <f t="shared" si="93"/>
        <v>383.69155844155847</v>
      </c>
      <c r="M823" s="122">
        <f t="shared" si="93"/>
        <v>6667.3035714285716</v>
      </c>
      <c r="N823" s="122">
        <f t="shared" si="93"/>
        <v>7050.9951298701308</v>
      </c>
      <c r="O823" s="122">
        <f t="shared" si="93"/>
        <v>-7050.9951298701308</v>
      </c>
    </row>
    <row r="824" spans="1:15">
      <c r="A824" s="120" t="s">
        <v>406</v>
      </c>
      <c r="B824" s="120">
        <v>8509</v>
      </c>
      <c r="C824" s="120" t="s">
        <v>362</v>
      </c>
      <c r="D824" s="120" t="s">
        <v>231</v>
      </c>
      <c r="E824" s="121">
        <v>583</v>
      </c>
      <c r="F824" s="121">
        <v>7930.8440000000001</v>
      </c>
      <c r="G824" s="121">
        <v>1523.5309999999999</v>
      </c>
      <c r="H824" s="121">
        <v>31468.925000000003</v>
      </c>
      <c r="I824" s="121">
        <f t="shared" si="90"/>
        <v>32992.456000000006</v>
      </c>
      <c r="J824" s="121">
        <f t="shared" si="91"/>
        <v>-25061.612000000005</v>
      </c>
      <c r="K824" s="121">
        <f t="shared" si="93"/>
        <v>13603.506003430532</v>
      </c>
      <c r="L824" s="121">
        <f t="shared" si="93"/>
        <v>2613.2607204116634</v>
      </c>
      <c r="M824" s="121">
        <f t="shared" si="93"/>
        <v>53977.572898799313</v>
      </c>
      <c r="N824" s="121">
        <f t="shared" si="93"/>
        <v>56590.833619210993</v>
      </c>
      <c r="O824" s="121">
        <f t="shared" si="93"/>
        <v>-42987.32761578045</v>
      </c>
    </row>
    <row r="825" spans="1:15">
      <c r="A825" s="29" t="s">
        <v>406</v>
      </c>
      <c r="B825" s="29">
        <v>6709</v>
      </c>
      <c r="C825" s="29" t="s">
        <v>363</v>
      </c>
      <c r="D825" s="29" t="s">
        <v>218</v>
      </c>
      <c r="E825" s="122">
        <v>504</v>
      </c>
      <c r="F825" s="122">
        <v>3942.9049999999997</v>
      </c>
      <c r="G825" s="122">
        <v>42</v>
      </c>
      <c r="H825" s="122">
        <v>26541.324999999997</v>
      </c>
      <c r="I825" s="122">
        <f t="shared" si="90"/>
        <v>26583.324999999997</v>
      </c>
      <c r="J825" s="122">
        <f t="shared" si="91"/>
        <v>-22640.42</v>
      </c>
      <c r="K825" s="122">
        <f t="shared" si="93"/>
        <v>7823.2242063492058</v>
      </c>
      <c r="L825" s="122">
        <f t="shared" si="93"/>
        <v>83.333333333333329</v>
      </c>
      <c r="M825" s="122">
        <f t="shared" si="93"/>
        <v>52661.359126984127</v>
      </c>
      <c r="N825" s="122">
        <f t="shared" si="93"/>
        <v>52744.692460317456</v>
      </c>
      <c r="O825" s="122">
        <f t="shared" si="93"/>
        <v>-44921.468253968247</v>
      </c>
    </row>
    <row r="826" spans="1:15">
      <c r="A826" s="120" t="s">
        <v>406</v>
      </c>
      <c r="B826" s="120">
        <v>6607</v>
      </c>
      <c r="C826" s="120" t="s">
        <v>364</v>
      </c>
      <c r="D826" s="120" t="s">
        <v>214</v>
      </c>
      <c r="E826" s="121">
        <v>502</v>
      </c>
      <c r="F826" s="121">
        <v>2874.1549999999997</v>
      </c>
      <c r="G826" s="121">
        <v>1537.0680000000002</v>
      </c>
      <c r="H826" s="121">
        <v>5364.2389999999996</v>
      </c>
      <c r="I826" s="121">
        <f t="shared" si="90"/>
        <v>6901.3069999999998</v>
      </c>
      <c r="J826" s="121">
        <f t="shared" si="91"/>
        <v>-4027.152</v>
      </c>
      <c r="K826" s="121">
        <f t="shared" si="93"/>
        <v>5725.4083665338649</v>
      </c>
      <c r="L826" s="121">
        <f t="shared" si="93"/>
        <v>3061.8884462151395</v>
      </c>
      <c r="M826" s="121">
        <f t="shared" si="93"/>
        <v>10685.735059760955</v>
      </c>
      <c r="N826" s="121">
        <f t="shared" si="93"/>
        <v>13747.623505976095</v>
      </c>
      <c r="O826" s="121">
        <f t="shared" si="93"/>
        <v>-8022.2151394422308</v>
      </c>
    </row>
    <row r="827" spans="1:15">
      <c r="A827" s="29" t="s">
        <v>406</v>
      </c>
      <c r="B827" s="29">
        <v>8719</v>
      </c>
      <c r="C827" s="29" t="s">
        <v>365</v>
      </c>
      <c r="D827" s="29" t="s">
        <v>238</v>
      </c>
      <c r="E827" s="122">
        <v>493</v>
      </c>
      <c r="F827" s="122">
        <v>31011.883999999998</v>
      </c>
      <c r="G827" s="122">
        <v>376.07700000000006</v>
      </c>
      <c r="H827" s="122">
        <v>53159.265999999996</v>
      </c>
      <c r="I827" s="122">
        <f t="shared" si="90"/>
        <v>53535.342999999993</v>
      </c>
      <c r="J827" s="122">
        <f t="shared" si="91"/>
        <v>-22523.458999999995</v>
      </c>
      <c r="K827" s="122">
        <f t="shared" si="93"/>
        <v>62904.430020283973</v>
      </c>
      <c r="L827" s="122">
        <f t="shared" si="93"/>
        <v>762.83367139959444</v>
      </c>
      <c r="M827" s="122">
        <f t="shared" si="93"/>
        <v>107828.12576064907</v>
      </c>
      <c r="N827" s="122">
        <f t="shared" si="93"/>
        <v>108590.95943204866</v>
      </c>
      <c r="O827" s="122">
        <f t="shared" si="93"/>
        <v>-45686.529411764699</v>
      </c>
    </row>
    <row r="828" spans="1:15">
      <c r="A828" s="120" t="s">
        <v>406</v>
      </c>
      <c r="B828" s="120">
        <v>6601</v>
      </c>
      <c r="C828" s="120" t="s">
        <v>366</v>
      </c>
      <c r="D828" s="120" t="s">
        <v>210</v>
      </c>
      <c r="E828" s="121">
        <v>491</v>
      </c>
      <c r="F828" s="121">
        <v>0</v>
      </c>
      <c r="G828" s="121"/>
      <c r="H828" s="121">
        <v>1588.2619999999999</v>
      </c>
      <c r="I828" s="121">
        <f t="shared" si="90"/>
        <v>1588.2619999999999</v>
      </c>
      <c r="J828" s="121">
        <f t="shared" si="91"/>
        <v>-1588.2619999999999</v>
      </c>
      <c r="K828" s="121">
        <f t="shared" si="93"/>
        <v>0</v>
      </c>
      <c r="L828" s="121">
        <f t="shared" si="93"/>
        <v>0</v>
      </c>
      <c r="M828" s="121">
        <f t="shared" si="93"/>
        <v>3234.7494908350304</v>
      </c>
      <c r="N828" s="121">
        <f t="shared" si="93"/>
        <v>3234.7494908350304</v>
      </c>
      <c r="O828" s="121">
        <f t="shared" si="93"/>
        <v>-3234.7494908350304</v>
      </c>
    </row>
    <row r="829" spans="1:15">
      <c r="A829" s="29" t="s">
        <v>406</v>
      </c>
      <c r="B829" s="29">
        <v>7617</v>
      </c>
      <c r="C829" s="29" t="s">
        <v>367</v>
      </c>
      <c r="D829" s="29" t="s">
        <v>225</v>
      </c>
      <c r="E829" s="122">
        <v>472</v>
      </c>
      <c r="F829" s="122">
        <v>11080.306999999999</v>
      </c>
      <c r="G829" s="122">
        <v>9834.5319999999992</v>
      </c>
      <c r="H829" s="122">
        <v>12232.291000000001</v>
      </c>
      <c r="I829" s="122">
        <f t="shared" si="90"/>
        <v>22066.823</v>
      </c>
      <c r="J829" s="122">
        <f t="shared" si="91"/>
        <v>-10986.516000000001</v>
      </c>
      <c r="K829" s="122">
        <f t="shared" si="93"/>
        <v>23475.226694915254</v>
      </c>
      <c r="L829" s="122">
        <f t="shared" si="93"/>
        <v>20835.872881355928</v>
      </c>
      <c r="M829" s="122">
        <f t="shared" si="93"/>
        <v>25915.870762711864</v>
      </c>
      <c r="N829" s="122">
        <f t="shared" si="93"/>
        <v>46751.743644067792</v>
      </c>
      <c r="O829" s="122">
        <f t="shared" si="93"/>
        <v>-23276.516949152545</v>
      </c>
    </row>
    <row r="830" spans="1:15">
      <c r="A830" s="120" t="s">
        <v>406</v>
      </c>
      <c r="B830" s="120">
        <v>5609</v>
      </c>
      <c r="C830" s="120" t="s">
        <v>368</v>
      </c>
      <c r="D830" s="120" t="s">
        <v>200</v>
      </c>
      <c r="E830" s="121">
        <v>452</v>
      </c>
      <c r="F830" s="121">
        <v>359.00300000000004</v>
      </c>
      <c r="G830" s="121">
        <v>2693.2910000000002</v>
      </c>
      <c r="H830" s="121">
        <v>8631.6320000000014</v>
      </c>
      <c r="I830" s="121">
        <f t="shared" si="90"/>
        <v>11324.923000000003</v>
      </c>
      <c r="J830" s="121">
        <f t="shared" si="91"/>
        <v>-10965.920000000002</v>
      </c>
      <c r="K830" s="121">
        <f t="shared" si="93"/>
        <v>794.25442477876118</v>
      </c>
      <c r="L830" s="121">
        <f t="shared" si="93"/>
        <v>5958.608407079646</v>
      </c>
      <c r="M830" s="121">
        <f t="shared" si="93"/>
        <v>19096.530973451328</v>
      </c>
      <c r="N830" s="121">
        <f t="shared" si="93"/>
        <v>25055.139380530978</v>
      </c>
      <c r="O830" s="121">
        <f t="shared" si="93"/>
        <v>-24260.884955752219</v>
      </c>
    </row>
    <row r="831" spans="1:15">
      <c r="A831" s="29" t="s">
        <v>406</v>
      </c>
      <c r="B831" s="29">
        <v>4911</v>
      </c>
      <c r="C831" s="29" t="s">
        <v>369</v>
      </c>
      <c r="D831" s="29" t="s">
        <v>196</v>
      </c>
      <c r="E831" s="122">
        <v>449</v>
      </c>
      <c r="F831" s="122">
        <v>5756.0929999999998</v>
      </c>
      <c r="G831" s="122">
        <v>486.06800000000004</v>
      </c>
      <c r="H831" s="122">
        <v>9247.6470000000008</v>
      </c>
      <c r="I831" s="122">
        <f t="shared" si="90"/>
        <v>9733.7150000000001</v>
      </c>
      <c r="J831" s="122">
        <f t="shared" si="91"/>
        <v>-3977.6220000000003</v>
      </c>
      <c r="K831" s="122">
        <f t="shared" si="93"/>
        <v>12819.806236080178</v>
      </c>
      <c r="L831" s="122">
        <f t="shared" si="93"/>
        <v>1082.5567928730513</v>
      </c>
      <c r="M831" s="122">
        <f t="shared" si="93"/>
        <v>20596.095768374165</v>
      </c>
      <c r="N831" s="122">
        <f t="shared" si="93"/>
        <v>21678.652561247214</v>
      </c>
      <c r="O831" s="122">
        <f t="shared" si="93"/>
        <v>-8858.8463251670382</v>
      </c>
    </row>
    <row r="832" spans="1:15">
      <c r="A832" s="120" t="s">
        <v>406</v>
      </c>
      <c r="B832" s="120">
        <v>5612</v>
      </c>
      <c r="C832" s="120" t="s">
        <v>370</v>
      </c>
      <c r="D832" s="120" t="s">
        <v>202</v>
      </c>
      <c r="E832" s="121">
        <v>371</v>
      </c>
      <c r="F832" s="121">
        <v>1556.9740000000002</v>
      </c>
      <c r="G832" s="121">
        <v>50.32</v>
      </c>
      <c r="H832" s="121">
        <v>18325.946</v>
      </c>
      <c r="I832" s="121">
        <f t="shared" si="90"/>
        <v>18376.266</v>
      </c>
      <c r="J832" s="121">
        <f t="shared" si="91"/>
        <v>-16819.292000000001</v>
      </c>
      <c r="K832" s="121">
        <f t="shared" si="93"/>
        <v>4196.6954177897578</v>
      </c>
      <c r="L832" s="121">
        <f t="shared" si="93"/>
        <v>135.63342318059298</v>
      </c>
      <c r="M832" s="121">
        <f t="shared" si="93"/>
        <v>49396.080862533694</v>
      </c>
      <c r="N832" s="121">
        <f t="shared" si="93"/>
        <v>49531.71428571429</v>
      </c>
      <c r="O832" s="121">
        <f t="shared" si="93"/>
        <v>-45335.018867924533</v>
      </c>
    </row>
    <row r="833" spans="1:15">
      <c r="A833" s="29" t="s">
        <v>406</v>
      </c>
      <c r="B833" s="29">
        <v>6602</v>
      </c>
      <c r="C833" s="29" t="s">
        <v>371</v>
      </c>
      <c r="D833" s="29" t="s">
        <v>213</v>
      </c>
      <c r="E833" s="122">
        <v>371</v>
      </c>
      <c r="F833" s="122">
        <v>3067.5020000000004</v>
      </c>
      <c r="G833" s="122">
        <v>920.2059999999999</v>
      </c>
      <c r="H833" s="122">
        <v>5177.0749999999998</v>
      </c>
      <c r="I833" s="122">
        <f t="shared" si="90"/>
        <v>6097.2809999999999</v>
      </c>
      <c r="J833" s="122">
        <f t="shared" si="91"/>
        <v>-3029.7789999999995</v>
      </c>
      <c r="K833" s="122">
        <f t="shared" si="93"/>
        <v>8268.1994609164431</v>
      </c>
      <c r="L833" s="122">
        <f t="shared" si="93"/>
        <v>2480.3396226415093</v>
      </c>
      <c r="M833" s="122">
        <f t="shared" si="93"/>
        <v>13954.380053908355</v>
      </c>
      <c r="N833" s="122">
        <f t="shared" si="93"/>
        <v>16434.719676549863</v>
      </c>
      <c r="O833" s="122">
        <f t="shared" si="93"/>
        <v>-8166.5202156334226</v>
      </c>
    </row>
    <row r="834" spans="1:15">
      <c r="A834" s="120" t="s">
        <v>406</v>
      </c>
      <c r="B834" s="120">
        <v>4502</v>
      </c>
      <c r="C834" s="120" t="s">
        <v>372</v>
      </c>
      <c r="D834" s="120" t="s">
        <v>190</v>
      </c>
      <c r="E834" s="121">
        <v>258</v>
      </c>
      <c r="F834" s="121">
        <v>522.59399999999982</v>
      </c>
      <c r="G834" s="121">
        <v>233.654</v>
      </c>
      <c r="H834" s="121">
        <v>8785.7209999999995</v>
      </c>
      <c r="I834" s="121">
        <f t="shared" si="90"/>
        <v>9019.375</v>
      </c>
      <c r="J834" s="121">
        <f t="shared" si="91"/>
        <v>-8496.7810000000009</v>
      </c>
      <c r="K834" s="121">
        <f t="shared" si="93"/>
        <v>2025.5581395348829</v>
      </c>
      <c r="L834" s="121">
        <f t="shared" si="93"/>
        <v>905.63565891472865</v>
      </c>
      <c r="M834" s="121">
        <f t="shared" si="93"/>
        <v>34053.182170542634</v>
      </c>
      <c r="N834" s="121">
        <f t="shared" si="93"/>
        <v>34958.817829457366</v>
      </c>
      <c r="O834" s="121">
        <f t="shared" si="93"/>
        <v>-32933.259689922488</v>
      </c>
    </row>
    <row r="835" spans="1:15">
      <c r="A835" s="29" t="s">
        <v>406</v>
      </c>
      <c r="B835" s="29">
        <v>4604</v>
      </c>
      <c r="C835" s="29" t="s">
        <v>373</v>
      </c>
      <c r="D835" s="29" t="s">
        <v>191</v>
      </c>
      <c r="E835" s="122">
        <v>258</v>
      </c>
      <c r="F835" s="122">
        <v>4393.1949999999997</v>
      </c>
      <c r="G835" s="122">
        <v>786.77500000000009</v>
      </c>
      <c r="H835" s="122">
        <v>4644.259</v>
      </c>
      <c r="I835" s="122">
        <f t="shared" si="90"/>
        <v>5431.0339999999997</v>
      </c>
      <c r="J835" s="122">
        <f t="shared" si="91"/>
        <v>-1037.8389999999999</v>
      </c>
      <c r="K835" s="122">
        <f t="shared" si="93"/>
        <v>17027.887596899222</v>
      </c>
      <c r="L835" s="122">
        <f t="shared" si="93"/>
        <v>3049.5155038759694</v>
      </c>
      <c r="M835" s="122">
        <f t="shared" si="93"/>
        <v>18001.003875968992</v>
      </c>
      <c r="N835" s="122">
        <f t="shared" si="93"/>
        <v>21050.519379844962</v>
      </c>
      <c r="O835" s="122">
        <f t="shared" si="93"/>
        <v>-4022.6317829457362</v>
      </c>
    </row>
    <row r="836" spans="1:15">
      <c r="A836" s="120" t="s">
        <v>406</v>
      </c>
      <c r="B836" s="120">
        <v>8610</v>
      </c>
      <c r="C836" s="120" t="s">
        <v>374</v>
      </c>
      <c r="D836" s="120" t="s">
        <v>232</v>
      </c>
      <c r="E836" s="121">
        <v>248</v>
      </c>
      <c r="F836" s="121">
        <v>4346.1719999999996</v>
      </c>
      <c r="G836" s="121">
        <v>2254.1279999999997</v>
      </c>
      <c r="H836" s="121">
        <v>17396.213</v>
      </c>
      <c r="I836" s="121">
        <f t="shared" si="90"/>
        <v>19650.341</v>
      </c>
      <c r="J836" s="121">
        <f t="shared" si="91"/>
        <v>-15304.169000000002</v>
      </c>
      <c r="K836" s="121">
        <f t="shared" si="93"/>
        <v>17524.88709677419</v>
      </c>
      <c r="L836" s="121">
        <f t="shared" si="93"/>
        <v>9089.2258064516118</v>
      </c>
      <c r="M836" s="121">
        <f t="shared" si="93"/>
        <v>70146.020161290318</v>
      </c>
      <c r="N836" s="121">
        <f t="shared" si="93"/>
        <v>79235.245967741925</v>
      </c>
      <c r="O836" s="121">
        <f t="shared" si="93"/>
        <v>-61710.358870967742</v>
      </c>
    </row>
    <row r="837" spans="1:15">
      <c r="A837" s="29" t="s">
        <v>406</v>
      </c>
      <c r="B837" s="29">
        <v>1606</v>
      </c>
      <c r="C837" s="29" t="s">
        <v>375</v>
      </c>
      <c r="D837" s="29" t="s">
        <v>172</v>
      </c>
      <c r="E837" s="122">
        <v>238</v>
      </c>
      <c r="F837" s="122">
        <v>0</v>
      </c>
      <c r="G837" s="122"/>
      <c r="H837" s="122">
        <v>262.72500000000002</v>
      </c>
      <c r="I837" s="122">
        <f t="shared" si="90"/>
        <v>262.72500000000002</v>
      </c>
      <c r="J837" s="122">
        <f t="shared" si="91"/>
        <v>-262.72500000000002</v>
      </c>
      <c r="K837" s="122">
        <f t="shared" si="93"/>
        <v>0</v>
      </c>
      <c r="L837" s="122">
        <f t="shared" si="93"/>
        <v>0</v>
      </c>
      <c r="M837" s="122">
        <f t="shared" si="93"/>
        <v>1103.8865546218487</v>
      </c>
      <c r="N837" s="122">
        <f t="shared" si="93"/>
        <v>1103.8865546218487</v>
      </c>
      <c r="O837" s="122">
        <f t="shared" si="93"/>
        <v>-1103.8865546218487</v>
      </c>
    </row>
    <row r="838" spans="1:15">
      <c r="A838" s="120" t="s">
        <v>406</v>
      </c>
      <c r="B838" s="120">
        <v>4803</v>
      </c>
      <c r="C838" s="120" t="s">
        <v>376</v>
      </c>
      <c r="D838" s="120" t="s">
        <v>193</v>
      </c>
      <c r="E838" s="121">
        <v>204</v>
      </c>
      <c r="F838" s="121">
        <v>519.91800000000001</v>
      </c>
      <c r="G838" s="121">
        <v>639.90300000000002</v>
      </c>
      <c r="H838" s="121">
        <v>3984.4080000000004</v>
      </c>
      <c r="I838" s="121">
        <f t="shared" si="90"/>
        <v>4624.3110000000006</v>
      </c>
      <c r="J838" s="121">
        <f t="shared" si="91"/>
        <v>-4104.3930000000009</v>
      </c>
      <c r="K838" s="121">
        <f t="shared" si="93"/>
        <v>2548.6176470588234</v>
      </c>
      <c r="L838" s="121">
        <f t="shared" si="93"/>
        <v>3136.7794117647063</v>
      </c>
      <c r="M838" s="121">
        <f t="shared" si="93"/>
        <v>19531.411764705885</v>
      </c>
      <c r="N838" s="121">
        <f t="shared" si="93"/>
        <v>22668.191176470591</v>
      </c>
      <c r="O838" s="121">
        <f t="shared" si="93"/>
        <v>-20119.573529411769</v>
      </c>
    </row>
    <row r="839" spans="1:15">
      <c r="A839" s="29" t="s">
        <v>406</v>
      </c>
      <c r="B839" s="29">
        <v>5706</v>
      </c>
      <c r="C839" s="29" t="s">
        <v>377</v>
      </c>
      <c r="D839" s="29" t="s">
        <v>203</v>
      </c>
      <c r="E839" s="122">
        <v>202</v>
      </c>
      <c r="F839" s="122">
        <v>0</v>
      </c>
      <c r="G839" s="122"/>
      <c r="H839" s="122">
        <v>2913</v>
      </c>
      <c r="I839" s="122">
        <f t="shared" si="90"/>
        <v>2913</v>
      </c>
      <c r="J839" s="122">
        <f t="shared" si="91"/>
        <v>-2913</v>
      </c>
      <c r="K839" s="122">
        <f t="shared" si="93"/>
        <v>0</v>
      </c>
      <c r="L839" s="122">
        <f t="shared" si="93"/>
        <v>0</v>
      </c>
      <c r="M839" s="122">
        <f t="shared" si="93"/>
        <v>14420.79207920792</v>
      </c>
      <c r="N839" s="122">
        <f t="shared" si="93"/>
        <v>14420.79207920792</v>
      </c>
      <c r="O839" s="122">
        <f t="shared" si="93"/>
        <v>-14420.79207920792</v>
      </c>
    </row>
    <row r="840" spans="1:15">
      <c r="A840" s="120" t="s">
        <v>406</v>
      </c>
      <c r="B840" s="120">
        <v>3713</v>
      </c>
      <c r="C840" s="120" t="s">
        <v>378</v>
      </c>
      <c r="D840" s="120" t="s">
        <v>185</v>
      </c>
      <c r="E840" s="121">
        <v>117</v>
      </c>
      <c r="F840" s="121">
        <v>0</v>
      </c>
      <c r="G840" s="121">
        <v>81</v>
      </c>
      <c r="H840" s="121">
        <v>153</v>
      </c>
      <c r="I840" s="121">
        <f t="shared" si="90"/>
        <v>234</v>
      </c>
      <c r="J840" s="121">
        <f t="shared" si="91"/>
        <v>-234</v>
      </c>
      <c r="K840" s="121">
        <f t="shared" si="93"/>
        <v>0</v>
      </c>
      <c r="L840" s="121">
        <f t="shared" si="93"/>
        <v>692.30769230769226</v>
      </c>
      <c r="M840" s="121">
        <f t="shared" si="93"/>
        <v>1307.6923076923076</v>
      </c>
      <c r="N840" s="121">
        <f t="shared" si="93"/>
        <v>2000</v>
      </c>
      <c r="O840" s="121">
        <f t="shared" si="93"/>
        <v>-2000</v>
      </c>
    </row>
    <row r="841" spans="1:15">
      <c r="A841" s="29" t="s">
        <v>406</v>
      </c>
      <c r="B841" s="29">
        <v>7509</v>
      </c>
      <c r="C841" s="29" t="s">
        <v>379</v>
      </c>
      <c r="D841" s="29" t="s">
        <v>223</v>
      </c>
      <c r="E841" s="122">
        <v>109</v>
      </c>
      <c r="F841" s="122">
        <v>8667</v>
      </c>
      <c r="G841" s="122">
        <v>43</v>
      </c>
      <c r="H841" s="122">
        <v>8598</v>
      </c>
      <c r="I841" s="122">
        <f t="shared" si="90"/>
        <v>8641</v>
      </c>
      <c r="J841" s="122">
        <f t="shared" si="91"/>
        <v>26</v>
      </c>
      <c r="K841" s="122">
        <f t="shared" si="93"/>
        <v>79513.761467889912</v>
      </c>
      <c r="L841" s="122">
        <f t="shared" si="93"/>
        <v>394.49541284403671</v>
      </c>
      <c r="M841" s="122">
        <f t="shared" si="93"/>
        <v>78880.733944954132</v>
      </c>
      <c r="N841" s="122">
        <f t="shared" si="93"/>
        <v>79275.229357798162</v>
      </c>
      <c r="O841" s="122">
        <f t="shared" si="93"/>
        <v>238.53211009174314</v>
      </c>
    </row>
    <row r="842" spans="1:15">
      <c r="A842" s="120" t="s">
        <v>406</v>
      </c>
      <c r="B842" s="120">
        <v>4902</v>
      </c>
      <c r="C842" s="120" t="s">
        <v>380</v>
      </c>
      <c r="D842" s="120" t="s">
        <v>195</v>
      </c>
      <c r="E842" s="121">
        <v>103</v>
      </c>
      <c r="F842" s="121">
        <v>110</v>
      </c>
      <c r="G842" s="121">
        <v>452</v>
      </c>
      <c r="H842" s="121">
        <v>40</v>
      </c>
      <c r="I842" s="121">
        <f t="shared" ref="I842:I846" si="94">H842+G842</f>
        <v>492</v>
      </c>
      <c r="J842" s="121">
        <f t="shared" ref="J842:J846" si="95">F842-I842</f>
        <v>-382</v>
      </c>
      <c r="K842" s="121">
        <f t="shared" si="93"/>
        <v>1067.9611650485438</v>
      </c>
      <c r="L842" s="121">
        <f t="shared" si="93"/>
        <v>4388.3495145631068</v>
      </c>
      <c r="M842" s="121">
        <f t="shared" si="93"/>
        <v>388.34951456310677</v>
      </c>
      <c r="N842" s="121">
        <f t="shared" si="93"/>
        <v>4776.6990291262136</v>
      </c>
      <c r="O842" s="121">
        <f t="shared" si="93"/>
        <v>-3708.7378640776701</v>
      </c>
    </row>
    <row r="843" spans="1:15">
      <c r="A843" s="29" t="s">
        <v>406</v>
      </c>
      <c r="B843" s="29">
        <v>6706</v>
      </c>
      <c r="C843" s="29" t="s">
        <v>381</v>
      </c>
      <c r="D843" s="29" t="s">
        <v>217</v>
      </c>
      <c r="E843" s="122">
        <v>91</v>
      </c>
      <c r="F843" s="122">
        <v>554</v>
      </c>
      <c r="G843" s="122"/>
      <c r="H843" s="122">
        <v>749</v>
      </c>
      <c r="I843" s="122">
        <f t="shared" si="94"/>
        <v>749</v>
      </c>
      <c r="J843" s="122">
        <f t="shared" si="95"/>
        <v>-195</v>
      </c>
      <c r="K843" s="122">
        <f t="shared" si="93"/>
        <v>6087.9120879120874</v>
      </c>
      <c r="L843" s="122">
        <f t="shared" si="93"/>
        <v>0</v>
      </c>
      <c r="M843" s="122">
        <f t="shared" si="93"/>
        <v>8230.7692307692305</v>
      </c>
      <c r="N843" s="122">
        <f t="shared" si="93"/>
        <v>8230.7692307692305</v>
      </c>
      <c r="O843" s="122">
        <f t="shared" si="93"/>
        <v>-2142.8571428571427</v>
      </c>
    </row>
    <row r="844" spans="1:15">
      <c r="A844" s="120" t="s">
        <v>406</v>
      </c>
      <c r="B844" s="120">
        <v>5611</v>
      </c>
      <c r="C844" s="120" t="s">
        <v>382</v>
      </c>
      <c r="D844" s="120" t="s">
        <v>201</v>
      </c>
      <c r="E844" s="121">
        <v>90</v>
      </c>
      <c r="F844" s="121">
        <v>905</v>
      </c>
      <c r="G844" s="121">
        <v>107</v>
      </c>
      <c r="H844" s="121">
        <v>4208</v>
      </c>
      <c r="I844" s="121">
        <f t="shared" si="94"/>
        <v>4315</v>
      </c>
      <c r="J844" s="121">
        <f t="shared" si="95"/>
        <v>-3410</v>
      </c>
      <c r="K844" s="121">
        <f t="shared" si="93"/>
        <v>10055.555555555555</v>
      </c>
      <c r="L844" s="121">
        <f t="shared" si="93"/>
        <v>1188.8888888888889</v>
      </c>
      <c r="M844" s="121">
        <f t="shared" si="93"/>
        <v>46755.555555555555</v>
      </c>
      <c r="N844" s="121">
        <f t="shared" si="93"/>
        <v>47944.444444444445</v>
      </c>
      <c r="O844" s="121">
        <f t="shared" si="93"/>
        <v>-37888.888888888883</v>
      </c>
    </row>
    <row r="845" spans="1:15">
      <c r="A845" s="29" t="s">
        <v>406</v>
      </c>
      <c r="B845" s="29">
        <v>7505</v>
      </c>
      <c r="C845" s="29" t="s">
        <v>383</v>
      </c>
      <c r="D845" s="29" t="s">
        <v>222</v>
      </c>
      <c r="E845" s="122">
        <v>74</v>
      </c>
      <c r="F845" s="122">
        <v>0</v>
      </c>
      <c r="G845" s="122">
        <v>878</v>
      </c>
      <c r="H845" s="122">
        <v>18831</v>
      </c>
      <c r="I845" s="122">
        <f t="shared" si="94"/>
        <v>19709</v>
      </c>
      <c r="J845" s="122">
        <f t="shared" si="95"/>
        <v>-19709</v>
      </c>
      <c r="K845" s="122">
        <f t="shared" si="93"/>
        <v>0</v>
      </c>
      <c r="L845" s="122">
        <f t="shared" si="93"/>
        <v>11864.864864864865</v>
      </c>
      <c r="M845" s="122">
        <f t="shared" si="93"/>
        <v>254472.97297297296</v>
      </c>
      <c r="N845" s="122">
        <f t="shared" si="93"/>
        <v>266337.83783783781</v>
      </c>
      <c r="O845" s="122">
        <f t="shared" si="93"/>
        <v>-266337.83783783781</v>
      </c>
    </row>
    <row r="846" spans="1:15">
      <c r="A846" s="120" t="s">
        <v>406</v>
      </c>
      <c r="B846" s="120">
        <v>3710</v>
      </c>
      <c r="C846" s="120" t="s">
        <v>384</v>
      </c>
      <c r="D846" s="120" t="s">
        <v>183</v>
      </c>
      <c r="E846" s="121">
        <v>62</v>
      </c>
      <c r="F846" s="121">
        <v>0</v>
      </c>
      <c r="G846" s="121"/>
      <c r="H846" s="121"/>
      <c r="I846" s="121">
        <f t="shared" si="94"/>
        <v>0</v>
      </c>
      <c r="J846" s="121">
        <f t="shared" si="95"/>
        <v>0</v>
      </c>
      <c r="K846" s="121">
        <f t="shared" si="93"/>
        <v>0</v>
      </c>
      <c r="L846" s="121">
        <f t="shared" si="93"/>
        <v>0</v>
      </c>
      <c r="M846" s="121">
        <f t="shared" si="93"/>
        <v>0</v>
      </c>
      <c r="N846" s="121">
        <f t="shared" si="93"/>
        <v>0</v>
      </c>
      <c r="O846" s="121">
        <f t="shared" si="93"/>
        <v>0</v>
      </c>
    </row>
    <row r="847" spans="1:15">
      <c r="A847" s="29" t="s">
        <v>406</v>
      </c>
      <c r="B847" s="29">
        <v>3506</v>
      </c>
      <c r="C847" s="29" t="s">
        <v>385</v>
      </c>
      <c r="D847" s="29" t="s">
        <v>179</v>
      </c>
      <c r="E847" s="122">
        <v>58</v>
      </c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</row>
    <row r="848" spans="1:15">
      <c r="A848" s="120" t="s">
        <v>406</v>
      </c>
      <c r="B848" s="120">
        <v>6611</v>
      </c>
      <c r="C848" s="120" t="s">
        <v>386</v>
      </c>
      <c r="D848" s="120" t="s">
        <v>215</v>
      </c>
      <c r="E848" s="121">
        <v>55</v>
      </c>
      <c r="F848" s="121">
        <v>0</v>
      </c>
      <c r="G848" s="121"/>
      <c r="H848" s="121">
        <v>407</v>
      </c>
      <c r="I848" s="121">
        <f>H848+G848</f>
        <v>407</v>
      </c>
      <c r="J848" s="121">
        <f>F848-I848</f>
        <v>-407</v>
      </c>
      <c r="K848" s="121">
        <f t="shared" ref="K848:O849" si="96">(F848/$E848)*1000</f>
        <v>0</v>
      </c>
      <c r="L848" s="121">
        <f t="shared" si="96"/>
        <v>0</v>
      </c>
      <c r="M848" s="121">
        <f t="shared" si="96"/>
        <v>7400</v>
      </c>
      <c r="N848" s="121">
        <f t="shared" si="96"/>
        <v>7400</v>
      </c>
      <c r="O848" s="121">
        <f t="shared" si="96"/>
        <v>-7400</v>
      </c>
    </row>
    <row r="849" spans="1:15">
      <c r="A849" s="29" t="s">
        <v>406</v>
      </c>
      <c r="B849" s="29">
        <v>4901</v>
      </c>
      <c r="C849" s="29" t="s">
        <v>387</v>
      </c>
      <c r="D849" s="29" t="s">
        <v>194</v>
      </c>
      <c r="E849" s="122">
        <v>40</v>
      </c>
      <c r="F849" s="122">
        <v>900</v>
      </c>
      <c r="G849" s="122"/>
      <c r="H849" s="122">
        <v>927</v>
      </c>
      <c r="I849" s="122">
        <f>H849+G849</f>
        <v>927</v>
      </c>
      <c r="J849" s="122">
        <f>F849-I849</f>
        <v>-27</v>
      </c>
      <c r="K849" s="122">
        <f t="shared" si="96"/>
        <v>22500</v>
      </c>
      <c r="L849" s="122">
        <f t="shared" si="96"/>
        <v>0</v>
      </c>
      <c r="M849" s="122">
        <f t="shared" si="96"/>
        <v>23175</v>
      </c>
      <c r="N849" s="122">
        <f t="shared" si="96"/>
        <v>23175</v>
      </c>
      <c r="O849" s="122">
        <f t="shared" si="96"/>
        <v>-675</v>
      </c>
    </row>
    <row r="850" spans="1:15">
      <c r="A850" s="29"/>
      <c r="B850" s="29"/>
      <c r="C850" s="29"/>
      <c r="D850" s="29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</row>
    <row r="851" spans="1:15">
      <c r="A851" s="29"/>
      <c r="B851" s="29"/>
      <c r="C851" s="29"/>
      <c r="D851" s="29"/>
      <c r="E851" s="123">
        <f>SUM(E778:E849)</f>
        <v>356991</v>
      </c>
      <c r="F851" s="123">
        <f t="shared" ref="F851:I851" si="97">SUM(F778:F849)</f>
        <v>622142.42700000003</v>
      </c>
      <c r="G851" s="123">
        <f t="shared" si="97"/>
        <v>421466.57200000004</v>
      </c>
      <c r="H851" s="123">
        <f t="shared" si="97"/>
        <v>1645255.6369999996</v>
      </c>
      <c r="I851" s="123">
        <f t="shared" si="97"/>
        <v>2066722.2090000003</v>
      </c>
      <c r="J851" s="123">
        <f>SUM(J778:J849)</f>
        <v>-1444579.7819999999</v>
      </c>
      <c r="K851" s="123">
        <f t="shared" ref="K851:O851" si="98">(F851/$E851)*1000</f>
        <v>1742.7398085666025</v>
      </c>
      <c r="L851" s="123">
        <f t="shared" si="98"/>
        <v>1180.6083962901025</v>
      </c>
      <c r="M851" s="123">
        <f t="shared" si="98"/>
        <v>4608.6753923768374</v>
      </c>
      <c r="N851" s="123">
        <f t="shared" si="98"/>
        <v>5789.2837886669413</v>
      </c>
      <c r="O851" s="123">
        <f t="shared" si="98"/>
        <v>-4046.5439801003386</v>
      </c>
    </row>
    <row r="852" spans="1:15">
      <c r="A852" s="29"/>
      <c r="B852" s="29"/>
      <c r="C852" s="29"/>
      <c r="D852" s="29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</row>
    <row r="853" spans="1:15">
      <c r="A853" s="29"/>
      <c r="B853" s="29"/>
      <c r="C853" s="29"/>
      <c r="D853" s="129" t="s">
        <v>95</v>
      </c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</row>
    <row r="854" spans="1:15">
      <c r="A854" s="29"/>
      <c r="B854" s="29"/>
      <c r="C854" s="29"/>
      <c r="D854" s="128" t="s">
        <v>301</v>
      </c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</row>
    <row r="855" spans="1:15">
      <c r="A855" s="120" t="s">
        <v>407</v>
      </c>
      <c r="B855" s="120">
        <v>0</v>
      </c>
      <c r="C855" s="120" t="s">
        <v>315</v>
      </c>
      <c r="D855" s="120" t="s">
        <v>19</v>
      </c>
      <c r="E855" s="121">
        <v>128793</v>
      </c>
      <c r="F855" s="121">
        <v>1815894.5760000004</v>
      </c>
      <c r="G855" s="121">
        <v>4136500.0149999997</v>
      </c>
      <c r="H855" s="121">
        <v>3934157.5590000004</v>
      </c>
      <c r="I855" s="121">
        <f t="shared" ref="I855:I918" si="99">H855+G855</f>
        <v>8070657.574</v>
      </c>
      <c r="J855" s="121">
        <f t="shared" ref="J855:J918" si="100">F855-I855</f>
        <v>-6254762.9979999997</v>
      </c>
      <c r="K855" s="121">
        <f t="shared" ref="K855:O886" si="101">(F855/$E855)*1000</f>
        <v>14099.326640423007</v>
      </c>
      <c r="L855" s="121">
        <f t="shared" si="101"/>
        <v>32117.428858711264</v>
      </c>
      <c r="M855" s="121">
        <f t="shared" si="101"/>
        <v>30546.361673382871</v>
      </c>
      <c r="N855" s="121">
        <f t="shared" si="101"/>
        <v>62663.790532094135</v>
      </c>
      <c r="O855" s="121">
        <f t="shared" si="101"/>
        <v>-48564.463891671134</v>
      </c>
    </row>
    <row r="856" spans="1:15">
      <c r="A856" s="29" t="s">
        <v>407</v>
      </c>
      <c r="B856" s="29">
        <v>1000</v>
      </c>
      <c r="C856" s="29" t="s">
        <v>316</v>
      </c>
      <c r="D856" s="29" t="s">
        <v>167</v>
      </c>
      <c r="E856" s="122">
        <v>36975</v>
      </c>
      <c r="F856" s="122">
        <v>665143.97600000002</v>
      </c>
      <c r="G856" s="122">
        <v>1349973.105</v>
      </c>
      <c r="H856" s="122">
        <v>874736.45499999996</v>
      </c>
      <c r="I856" s="122">
        <f t="shared" si="99"/>
        <v>2224709.56</v>
      </c>
      <c r="J856" s="122">
        <f t="shared" si="100"/>
        <v>-1559565.584</v>
      </c>
      <c r="K856" s="122">
        <f t="shared" si="101"/>
        <v>17989.018958755918</v>
      </c>
      <c r="L856" s="122">
        <f t="shared" si="101"/>
        <v>36510.428803245435</v>
      </c>
      <c r="M856" s="122">
        <f t="shared" si="101"/>
        <v>23657.510615280593</v>
      </c>
      <c r="N856" s="122">
        <f t="shared" si="101"/>
        <v>60167.939418526032</v>
      </c>
      <c r="O856" s="122">
        <f t="shared" si="101"/>
        <v>-42178.920459770117</v>
      </c>
    </row>
    <row r="857" spans="1:15">
      <c r="A857" s="120" t="s">
        <v>407</v>
      </c>
      <c r="B857" s="120">
        <v>1400</v>
      </c>
      <c r="C857" s="120" t="s">
        <v>317</v>
      </c>
      <c r="D857" s="120" t="s">
        <v>170</v>
      </c>
      <c r="E857" s="121">
        <v>29799</v>
      </c>
      <c r="F857" s="121">
        <v>71525.76400000001</v>
      </c>
      <c r="G857" s="121">
        <v>546187.81999999995</v>
      </c>
      <c r="H857" s="121">
        <v>645426.64899999998</v>
      </c>
      <c r="I857" s="121">
        <f t="shared" si="99"/>
        <v>1191614.469</v>
      </c>
      <c r="J857" s="121">
        <f t="shared" si="100"/>
        <v>-1120088.7050000001</v>
      </c>
      <c r="K857" s="121">
        <f t="shared" si="101"/>
        <v>2400.2739689251321</v>
      </c>
      <c r="L857" s="121">
        <f t="shared" si="101"/>
        <v>18329.065404879359</v>
      </c>
      <c r="M857" s="121">
        <f t="shared" si="101"/>
        <v>21659.339206013625</v>
      </c>
      <c r="N857" s="121">
        <f t="shared" si="101"/>
        <v>39988.404610892983</v>
      </c>
      <c r="O857" s="121">
        <f t="shared" si="101"/>
        <v>-37588.130641967851</v>
      </c>
    </row>
    <row r="858" spans="1:15">
      <c r="A858" s="29" t="s">
        <v>407</v>
      </c>
      <c r="B858" s="29">
        <v>6000</v>
      </c>
      <c r="C858" s="29" t="s">
        <v>318</v>
      </c>
      <c r="D858" s="29" t="s">
        <v>204</v>
      </c>
      <c r="E858" s="122">
        <v>18925</v>
      </c>
      <c r="F858" s="122">
        <v>252076.64899999998</v>
      </c>
      <c r="G858" s="122">
        <v>609657.80599999998</v>
      </c>
      <c r="H858" s="122">
        <v>485488.62500000006</v>
      </c>
      <c r="I858" s="122">
        <f t="shared" si="99"/>
        <v>1095146.4310000001</v>
      </c>
      <c r="J858" s="122">
        <f t="shared" si="100"/>
        <v>-843069.78200000012</v>
      </c>
      <c r="K858" s="122">
        <f t="shared" si="101"/>
        <v>13319.770092470277</v>
      </c>
      <c r="L858" s="122">
        <f t="shared" si="101"/>
        <v>32214.415112285336</v>
      </c>
      <c r="M858" s="122">
        <f t="shared" si="101"/>
        <v>25653.295904887716</v>
      </c>
      <c r="N858" s="122">
        <f t="shared" si="101"/>
        <v>57867.71101717306</v>
      </c>
      <c r="O858" s="122">
        <f t="shared" si="101"/>
        <v>-44547.94092470278</v>
      </c>
    </row>
    <row r="859" spans="1:15">
      <c r="A859" s="120" t="s">
        <v>407</v>
      </c>
      <c r="B859" s="120">
        <v>2000</v>
      </c>
      <c r="C859" s="120" t="s">
        <v>319</v>
      </c>
      <c r="D859" s="120" t="s">
        <v>173</v>
      </c>
      <c r="E859" s="121">
        <v>18920</v>
      </c>
      <c r="F859" s="121">
        <v>117849.992</v>
      </c>
      <c r="G859" s="121">
        <v>426149.68499999994</v>
      </c>
      <c r="H859" s="121">
        <v>524286.78900000005</v>
      </c>
      <c r="I859" s="121">
        <f t="shared" si="99"/>
        <v>950436.47399999993</v>
      </c>
      <c r="J859" s="121">
        <f t="shared" si="100"/>
        <v>-832586.48199999996</v>
      </c>
      <c r="K859" s="121">
        <f t="shared" si="101"/>
        <v>6228.8579281183929</v>
      </c>
      <c r="L859" s="121">
        <f t="shared" si="101"/>
        <v>22523.767706131075</v>
      </c>
      <c r="M859" s="121">
        <f t="shared" si="101"/>
        <v>27710.718234672306</v>
      </c>
      <c r="N859" s="121">
        <f t="shared" si="101"/>
        <v>50234.485940803381</v>
      </c>
      <c r="O859" s="121">
        <f t="shared" si="101"/>
        <v>-44005.628012684989</v>
      </c>
    </row>
    <row r="860" spans="1:15">
      <c r="A860" s="29" t="s">
        <v>407</v>
      </c>
      <c r="B860" s="29">
        <v>1300</v>
      </c>
      <c r="C860" s="29" t="s">
        <v>320</v>
      </c>
      <c r="D860" s="29" t="s">
        <v>169</v>
      </c>
      <c r="E860" s="122">
        <v>16299</v>
      </c>
      <c r="F860" s="122">
        <v>264869.22700000001</v>
      </c>
      <c r="G860" s="122">
        <v>470588.95699999999</v>
      </c>
      <c r="H860" s="122">
        <v>452949.52500000002</v>
      </c>
      <c r="I860" s="122">
        <f t="shared" si="99"/>
        <v>923538.48200000008</v>
      </c>
      <c r="J860" s="122">
        <f t="shared" si="100"/>
        <v>-658669.25500000012</v>
      </c>
      <c r="K860" s="122">
        <f t="shared" si="101"/>
        <v>16250.642800171789</v>
      </c>
      <c r="L860" s="122">
        <f t="shared" si="101"/>
        <v>28872.259463770781</v>
      </c>
      <c r="M860" s="122">
        <f t="shared" si="101"/>
        <v>27790.019326339043</v>
      </c>
      <c r="N860" s="122">
        <f t="shared" si="101"/>
        <v>56662.278790109827</v>
      </c>
      <c r="O860" s="122">
        <f t="shared" si="101"/>
        <v>-40411.63598993804</v>
      </c>
    </row>
    <row r="861" spans="1:15">
      <c r="A861" s="120" t="s">
        <v>407</v>
      </c>
      <c r="B861" s="120">
        <v>1604</v>
      </c>
      <c r="C861" s="120" t="s">
        <v>321</v>
      </c>
      <c r="D861" s="120" t="s">
        <v>171</v>
      </c>
      <c r="E861" s="121">
        <v>11463</v>
      </c>
      <c r="F861" s="121">
        <v>90130.903999999995</v>
      </c>
      <c r="G861" s="121">
        <v>313060.05</v>
      </c>
      <c r="H861" s="121">
        <v>255302.68399999995</v>
      </c>
      <c r="I861" s="121">
        <f t="shared" si="99"/>
        <v>568362.73399999994</v>
      </c>
      <c r="J861" s="121">
        <f t="shared" si="100"/>
        <v>-478231.82999999996</v>
      </c>
      <c r="K861" s="121">
        <f t="shared" si="101"/>
        <v>7862.7675128674864</v>
      </c>
      <c r="L861" s="121">
        <f t="shared" si="101"/>
        <v>27310.481549332635</v>
      </c>
      <c r="M861" s="121">
        <f t="shared" si="101"/>
        <v>22271.890779028174</v>
      </c>
      <c r="N861" s="121">
        <f t="shared" si="101"/>
        <v>49582.372328360805</v>
      </c>
      <c r="O861" s="121">
        <f t="shared" si="101"/>
        <v>-41719.604815493316</v>
      </c>
    </row>
    <row r="862" spans="1:15">
      <c r="A862" s="29" t="s">
        <v>407</v>
      </c>
      <c r="B862" s="29">
        <v>8200</v>
      </c>
      <c r="C862" s="29" t="s">
        <v>322</v>
      </c>
      <c r="D862" s="29" t="s">
        <v>229</v>
      </c>
      <c r="E862" s="122">
        <v>9485</v>
      </c>
      <c r="F862" s="122">
        <v>189304.31400000001</v>
      </c>
      <c r="G862" s="122">
        <v>233192.45699999999</v>
      </c>
      <c r="H862" s="122">
        <v>297721.54599999997</v>
      </c>
      <c r="I862" s="122">
        <f t="shared" si="99"/>
        <v>530914.00300000003</v>
      </c>
      <c r="J862" s="122">
        <f t="shared" si="100"/>
        <v>-341609.68900000001</v>
      </c>
      <c r="K862" s="122">
        <f t="shared" si="101"/>
        <v>19958.282973115449</v>
      </c>
      <c r="L862" s="122">
        <f t="shared" si="101"/>
        <v>24585.393463363205</v>
      </c>
      <c r="M862" s="122">
        <f t="shared" si="101"/>
        <v>31388.671164997362</v>
      </c>
      <c r="N862" s="122">
        <f t="shared" si="101"/>
        <v>55974.064628360575</v>
      </c>
      <c r="O862" s="122">
        <f t="shared" si="101"/>
        <v>-36015.781655245126</v>
      </c>
    </row>
    <row r="863" spans="1:15">
      <c r="A863" s="120" t="s">
        <v>407</v>
      </c>
      <c r="B863" s="120">
        <v>3000</v>
      </c>
      <c r="C863" s="120" t="s">
        <v>323</v>
      </c>
      <c r="D863" s="120" t="s">
        <v>178</v>
      </c>
      <c r="E863" s="121">
        <v>7411</v>
      </c>
      <c r="F863" s="121">
        <v>44503.424000000006</v>
      </c>
      <c r="G863" s="121">
        <v>233090.65399999998</v>
      </c>
      <c r="H863" s="121">
        <v>194500.076</v>
      </c>
      <c r="I863" s="121">
        <f t="shared" si="99"/>
        <v>427590.73</v>
      </c>
      <c r="J863" s="121">
        <f t="shared" si="100"/>
        <v>-383087.30599999998</v>
      </c>
      <c r="K863" s="121">
        <f t="shared" si="101"/>
        <v>6005.049790851438</v>
      </c>
      <c r="L863" s="121">
        <f t="shared" si="101"/>
        <v>31451.9840777223</v>
      </c>
      <c r="M863" s="121">
        <f t="shared" si="101"/>
        <v>26244.781540952637</v>
      </c>
      <c r="N863" s="121">
        <f t="shared" si="101"/>
        <v>57696.765618674937</v>
      </c>
      <c r="O863" s="121">
        <f t="shared" si="101"/>
        <v>-51691.7158278235</v>
      </c>
    </row>
    <row r="864" spans="1:15">
      <c r="A864" s="29" t="s">
        <v>407</v>
      </c>
      <c r="B864" s="29">
        <v>7300</v>
      </c>
      <c r="C864" s="29" t="s">
        <v>324</v>
      </c>
      <c r="D864" s="29" t="s">
        <v>220</v>
      </c>
      <c r="E864" s="122">
        <v>5070</v>
      </c>
      <c r="F864" s="122">
        <v>169106.72700000001</v>
      </c>
      <c r="G864" s="122">
        <v>254796.43899999998</v>
      </c>
      <c r="H864" s="122">
        <v>173871.89200000002</v>
      </c>
      <c r="I864" s="122">
        <f t="shared" si="99"/>
        <v>428668.33100000001</v>
      </c>
      <c r="J864" s="122">
        <f t="shared" si="100"/>
        <v>-259561.60399999999</v>
      </c>
      <c r="K864" s="122">
        <f t="shared" si="101"/>
        <v>33354.384023668645</v>
      </c>
      <c r="L864" s="122">
        <f t="shared" si="101"/>
        <v>50255.707889546349</v>
      </c>
      <c r="M864" s="122">
        <f t="shared" si="101"/>
        <v>34294.258777120318</v>
      </c>
      <c r="N864" s="122">
        <f t="shared" si="101"/>
        <v>84549.96666666666</v>
      </c>
      <c r="O864" s="122">
        <f t="shared" si="101"/>
        <v>-51195.58264299803</v>
      </c>
    </row>
    <row r="865" spans="1:15">
      <c r="A865" s="120" t="s">
        <v>407</v>
      </c>
      <c r="B865" s="120">
        <v>1100</v>
      </c>
      <c r="C865" s="120" t="s">
        <v>325</v>
      </c>
      <c r="D865" s="120" t="s">
        <v>326</v>
      </c>
      <c r="E865" s="121">
        <v>4664</v>
      </c>
      <c r="F865" s="121">
        <v>139227.42799999999</v>
      </c>
      <c r="G865" s="121">
        <v>176299.21</v>
      </c>
      <c r="H865" s="121">
        <v>195924.67299999998</v>
      </c>
      <c r="I865" s="121">
        <f t="shared" si="99"/>
        <v>372223.88299999997</v>
      </c>
      <c r="J865" s="121">
        <f t="shared" si="100"/>
        <v>-232996.45499999999</v>
      </c>
      <c r="K865" s="121">
        <f t="shared" si="101"/>
        <v>29851.506861063463</v>
      </c>
      <c r="L865" s="121">
        <f t="shared" si="101"/>
        <v>37800.002144082326</v>
      </c>
      <c r="M865" s="121">
        <f t="shared" si="101"/>
        <v>42007.862993138937</v>
      </c>
      <c r="N865" s="121">
        <f t="shared" si="101"/>
        <v>79807.865137221277</v>
      </c>
      <c r="O865" s="121">
        <f t="shared" si="101"/>
        <v>-49956.3582761578</v>
      </c>
    </row>
    <row r="866" spans="1:15">
      <c r="A866" s="29" t="s">
        <v>407</v>
      </c>
      <c r="B866" s="29">
        <v>8000</v>
      </c>
      <c r="C866" s="29" t="s">
        <v>327</v>
      </c>
      <c r="D866" s="29" t="s">
        <v>228</v>
      </c>
      <c r="E866" s="122">
        <v>4301</v>
      </c>
      <c r="F866" s="122">
        <v>27089.618000000002</v>
      </c>
      <c r="G866" s="122">
        <v>173763.54899999997</v>
      </c>
      <c r="H866" s="122">
        <v>103532.13100000001</v>
      </c>
      <c r="I866" s="122">
        <f t="shared" si="99"/>
        <v>277295.68</v>
      </c>
      <c r="J866" s="122">
        <f t="shared" si="100"/>
        <v>-250206.06199999998</v>
      </c>
      <c r="K866" s="122">
        <f t="shared" si="101"/>
        <v>6298.4464078121373</v>
      </c>
      <c r="L866" s="122">
        <f t="shared" si="101"/>
        <v>40400.732155312711</v>
      </c>
      <c r="M866" s="122">
        <f t="shared" si="101"/>
        <v>24071.641711229946</v>
      </c>
      <c r="N866" s="122">
        <f t="shared" si="101"/>
        <v>64472.373866542664</v>
      </c>
      <c r="O866" s="122">
        <f t="shared" si="101"/>
        <v>-58173.927458730526</v>
      </c>
    </row>
    <row r="867" spans="1:15">
      <c r="A867" s="120" t="s">
        <v>407</v>
      </c>
      <c r="B867" s="120">
        <v>5200</v>
      </c>
      <c r="C867" s="120" t="s">
        <v>328</v>
      </c>
      <c r="D867" s="120" t="s">
        <v>197</v>
      </c>
      <c r="E867" s="121">
        <v>3992</v>
      </c>
      <c r="F867" s="121">
        <v>41922.806999999993</v>
      </c>
      <c r="G867" s="121">
        <v>181127.348</v>
      </c>
      <c r="H867" s="121">
        <v>121801.29699999999</v>
      </c>
      <c r="I867" s="121">
        <f t="shared" si="99"/>
        <v>302928.64500000002</v>
      </c>
      <c r="J867" s="121">
        <f t="shared" si="100"/>
        <v>-261005.83800000002</v>
      </c>
      <c r="K867" s="121">
        <f t="shared" si="101"/>
        <v>10501.70516032064</v>
      </c>
      <c r="L867" s="121">
        <f t="shared" si="101"/>
        <v>45372.582164328654</v>
      </c>
      <c r="M867" s="121">
        <f t="shared" si="101"/>
        <v>30511.346943887773</v>
      </c>
      <c r="N867" s="121">
        <f t="shared" si="101"/>
        <v>75883.929108216442</v>
      </c>
      <c r="O867" s="121">
        <f t="shared" si="101"/>
        <v>-65382.223947895793</v>
      </c>
    </row>
    <row r="868" spans="1:15">
      <c r="A868" s="29" t="s">
        <v>407</v>
      </c>
      <c r="B868" s="29">
        <v>3609</v>
      </c>
      <c r="C868" s="29" t="s">
        <v>329</v>
      </c>
      <c r="D868" s="29" t="s">
        <v>181</v>
      </c>
      <c r="E868" s="122">
        <v>3807</v>
      </c>
      <c r="F868" s="122">
        <v>10697.694</v>
      </c>
      <c r="G868" s="122">
        <v>121603.16499999998</v>
      </c>
      <c r="H868" s="122">
        <v>133054.31600000002</v>
      </c>
      <c r="I868" s="122">
        <f t="shared" si="99"/>
        <v>254657.481</v>
      </c>
      <c r="J868" s="122">
        <f t="shared" si="100"/>
        <v>-243959.78700000001</v>
      </c>
      <c r="K868" s="122">
        <f t="shared" si="101"/>
        <v>2810.006304176517</v>
      </c>
      <c r="L868" s="122">
        <f t="shared" si="101"/>
        <v>31941.992382453373</v>
      </c>
      <c r="M868" s="122">
        <f t="shared" si="101"/>
        <v>34949.91226687681</v>
      </c>
      <c r="N868" s="122">
        <f t="shared" si="101"/>
        <v>66891.904649330187</v>
      </c>
      <c r="O868" s="122">
        <f t="shared" si="101"/>
        <v>-64081.898345153662</v>
      </c>
    </row>
    <row r="869" spans="1:15">
      <c r="A869" s="120" t="s">
        <v>407</v>
      </c>
      <c r="B869" s="120">
        <v>4200</v>
      </c>
      <c r="C869" s="120" t="s">
        <v>330</v>
      </c>
      <c r="D869" s="120" t="s">
        <v>189</v>
      </c>
      <c r="E869" s="121">
        <v>3800</v>
      </c>
      <c r="F869" s="121">
        <v>148903.28599999999</v>
      </c>
      <c r="G869" s="121">
        <v>217275.36699999997</v>
      </c>
      <c r="H869" s="121">
        <v>221963.64299999998</v>
      </c>
      <c r="I869" s="121">
        <f t="shared" si="99"/>
        <v>439239.00999999995</v>
      </c>
      <c r="J869" s="121">
        <f t="shared" si="100"/>
        <v>-290335.72399999993</v>
      </c>
      <c r="K869" s="121">
        <f t="shared" si="101"/>
        <v>39185.075263157894</v>
      </c>
      <c r="L869" s="121">
        <f t="shared" si="101"/>
        <v>57177.72815789473</v>
      </c>
      <c r="M869" s="121">
        <f t="shared" si="101"/>
        <v>58411.484999999993</v>
      </c>
      <c r="N869" s="121">
        <f t="shared" si="101"/>
        <v>115589.21315789472</v>
      </c>
      <c r="O869" s="121">
        <f t="shared" si="101"/>
        <v>-76404.137894736821</v>
      </c>
    </row>
    <row r="870" spans="1:15">
      <c r="A870" s="29" t="s">
        <v>407</v>
      </c>
      <c r="B870" s="29">
        <v>7620</v>
      </c>
      <c r="C870" s="29" t="s">
        <v>331</v>
      </c>
      <c r="D870" s="29" t="s">
        <v>226</v>
      </c>
      <c r="E870" s="122">
        <v>3600</v>
      </c>
      <c r="F870" s="122">
        <v>53907.095999999998</v>
      </c>
      <c r="G870" s="122">
        <v>141451.44400000002</v>
      </c>
      <c r="H870" s="122">
        <v>115391.88100000001</v>
      </c>
      <c r="I870" s="122">
        <f t="shared" si="99"/>
        <v>256843.32500000001</v>
      </c>
      <c r="J870" s="122">
        <f t="shared" si="100"/>
        <v>-202936.22900000002</v>
      </c>
      <c r="K870" s="122">
        <f t="shared" si="101"/>
        <v>14974.193333333333</v>
      </c>
      <c r="L870" s="122">
        <f t="shared" si="101"/>
        <v>39292.067777777782</v>
      </c>
      <c r="M870" s="122">
        <f t="shared" si="101"/>
        <v>32053.30027777778</v>
      </c>
      <c r="N870" s="122">
        <f t="shared" si="101"/>
        <v>71345.368055555547</v>
      </c>
      <c r="O870" s="122">
        <f t="shared" si="101"/>
        <v>-56371.174722222226</v>
      </c>
    </row>
    <row r="871" spans="1:15">
      <c r="A871" s="120" t="s">
        <v>407</v>
      </c>
      <c r="B871" s="120">
        <v>2510</v>
      </c>
      <c r="C871" s="120" t="s">
        <v>332</v>
      </c>
      <c r="D871" s="120" t="s">
        <v>294</v>
      </c>
      <c r="E871" s="121">
        <v>3480</v>
      </c>
      <c r="F871" s="121">
        <v>15693.308000000001</v>
      </c>
      <c r="G871" s="121">
        <v>184629.288</v>
      </c>
      <c r="H871" s="121">
        <v>141032.76499999998</v>
      </c>
      <c r="I871" s="121">
        <f t="shared" si="99"/>
        <v>325662.05299999996</v>
      </c>
      <c r="J871" s="121">
        <f t="shared" si="100"/>
        <v>-309968.74499999994</v>
      </c>
      <c r="K871" s="121">
        <f t="shared" si="101"/>
        <v>4509.5712643678171</v>
      </c>
      <c r="L871" s="121">
        <f t="shared" si="101"/>
        <v>53054.393103448274</v>
      </c>
      <c r="M871" s="121">
        <f t="shared" si="101"/>
        <v>40526.656609195401</v>
      </c>
      <c r="N871" s="121">
        <f t="shared" si="101"/>
        <v>93581.049712643668</v>
      </c>
      <c r="O871" s="121">
        <f t="shared" si="101"/>
        <v>-89071.47844827584</v>
      </c>
    </row>
    <row r="872" spans="1:15">
      <c r="A872" s="29" t="s">
        <v>407</v>
      </c>
      <c r="B872" s="29">
        <v>2300</v>
      </c>
      <c r="C872" s="29" t="s">
        <v>333</v>
      </c>
      <c r="D872" s="29" t="s">
        <v>174</v>
      </c>
      <c r="E872" s="122">
        <v>3427</v>
      </c>
      <c r="F872" s="122">
        <v>0</v>
      </c>
      <c r="G872" s="122">
        <v>137944.05499999999</v>
      </c>
      <c r="H872" s="122">
        <v>84864.657000000007</v>
      </c>
      <c r="I872" s="122">
        <f t="shared" si="99"/>
        <v>222808.712</v>
      </c>
      <c r="J872" s="122">
        <f t="shared" si="100"/>
        <v>-222808.712</v>
      </c>
      <c r="K872" s="122">
        <f t="shared" si="101"/>
        <v>0</v>
      </c>
      <c r="L872" s="122">
        <f t="shared" si="101"/>
        <v>40252.131601984242</v>
      </c>
      <c r="M872" s="122">
        <f t="shared" si="101"/>
        <v>24763.541581558216</v>
      </c>
      <c r="N872" s="122">
        <f t="shared" si="101"/>
        <v>65015.673183542458</v>
      </c>
      <c r="O872" s="122">
        <f t="shared" si="101"/>
        <v>-65015.673183542458</v>
      </c>
    </row>
    <row r="873" spans="1:15">
      <c r="A873" s="120" t="s">
        <v>407</v>
      </c>
      <c r="B873" s="120">
        <v>6100</v>
      </c>
      <c r="C873" s="120" t="s">
        <v>334</v>
      </c>
      <c r="D873" s="120" t="s">
        <v>205</v>
      </c>
      <c r="E873" s="121">
        <v>3042</v>
      </c>
      <c r="F873" s="121">
        <v>65965.923999999999</v>
      </c>
      <c r="G873" s="121">
        <v>186644.98599999998</v>
      </c>
      <c r="H873" s="121">
        <v>156454.67600000001</v>
      </c>
      <c r="I873" s="121">
        <f t="shared" si="99"/>
        <v>343099.66200000001</v>
      </c>
      <c r="J873" s="121">
        <f t="shared" si="100"/>
        <v>-277133.73800000001</v>
      </c>
      <c r="K873" s="121">
        <f t="shared" si="101"/>
        <v>21685.050624589087</v>
      </c>
      <c r="L873" s="121">
        <f t="shared" si="101"/>
        <v>61356.011176857319</v>
      </c>
      <c r="M873" s="121">
        <f t="shared" si="101"/>
        <v>51431.517422748191</v>
      </c>
      <c r="N873" s="121">
        <f t="shared" si="101"/>
        <v>112787.52859960552</v>
      </c>
      <c r="O873" s="121">
        <f t="shared" si="101"/>
        <v>-91102.477975016445</v>
      </c>
    </row>
    <row r="874" spans="1:15">
      <c r="A874" s="29" t="s">
        <v>407</v>
      </c>
      <c r="B874" s="29">
        <v>8716</v>
      </c>
      <c r="C874" s="29" t="s">
        <v>335</v>
      </c>
      <c r="D874" s="29" t="s">
        <v>236</v>
      </c>
      <c r="E874" s="122">
        <v>2628</v>
      </c>
      <c r="F874" s="122">
        <v>39977</v>
      </c>
      <c r="G874" s="122">
        <v>80786.447</v>
      </c>
      <c r="H874" s="122">
        <v>81465.597999999998</v>
      </c>
      <c r="I874" s="122">
        <f t="shared" si="99"/>
        <v>162252.04499999998</v>
      </c>
      <c r="J874" s="122">
        <f t="shared" si="100"/>
        <v>-122275.04499999998</v>
      </c>
      <c r="K874" s="122">
        <f t="shared" si="101"/>
        <v>15211.948249619481</v>
      </c>
      <c r="L874" s="122">
        <f t="shared" si="101"/>
        <v>30740.657153729069</v>
      </c>
      <c r="M874" s="122">
        <f t="shared" si="101"/>
        <v>30999.085996955859</v>
      </c>
      <c r="N874" s="122">
        <f t="shared" si="101"/>
        <v>61739.743150684924</v>
      </c>
      <c r="O874" s="122">
        <f t="shared" si="101"/>
        <v>-46527.794901065441</v>
      </c>
    </row>
    <row r="875" spans="1:15">
      <c r="A875" s="120" t="s">
        <v>407</v>
      </c>
      <c r="B875" s="120">
        <v>7708</v>
      </c>
      <c r="C875" s="120" t="s">
        <v>336</v>
      </c>
      <c r="D875" s="120" t="s">
        <v>227</v>
      </c>
      <c r="E875" s="121">
        <v>2389</v>
      </c>
      <c r="F875" s="121">
        <v>20091.78</v>
      </c>
      <c r="G875" s="121">
        <v>124634.223</v>
      </c>
      <c r="H875" s="121">
        <v>98546.322000000015</v>
      </c>
      <c r="I875" s="121">
        <f t="shared" si="99"/>
        <v>223180.54500000001</v>
      </c>
      <c r="J875" s="121">
        <f t="shared" si="100"/>
        <v>-203088.76500000001</v>
      </c>
      <c r="K875" s="121">
        <f t="shared" si="101"/>
        <v>8410.1213897028028</v>
      </c>
      <c r="L875" s="121">
        <f t="shared" si="101"/>
        <v>52170.038928421935</v>
      </c>
      <c r="M875" s="121">
        <f t="shared" si="101"/>
        <v>41250.030138133116</v>
      </c>
      <c r="N875" s="121">
        <f t="shared" si="101"/>
        <v>93420.06906655505</v>
      </c>
      <c r="O875" s="121">
        <f t="shared" si="101"/>
        <v>-85009.947676852244</v>
      </c>
    </row>
    <row r="876" spans="1:15">
      <c r="A876" s="29" t="s">
        <v>407</v>
      </c>
      <c r="B876" s="29">
        <v>8717</v>
      </c>
      <c r="C876" s="29" t="s">
        <v>337</v>
      </c>
      <c r="D876" s="29" t="s">
        <v>237</v>
      </c>
      <c r="E876" s="122">
        <v>2153</v>
      </c>
      <c r="F876" s="122">
        <v>14998.779</v>
      </c>
      <c r="G876" s="122">
        <v>79485.902000000002</v>
      </c>
      <c r="H876" s="122">
        <v>62467.296999999999</v>
      </c>
      <c r="I876" s="122">
        <f t="shared" si="99"/>
        <v>141953.19899999999</v>
      </c>
      <c r="J876" s="122">
        <f t="shared" si="100"/>
        <v>-126954.42</v>
      </c>
      <c r="K876" s="122">
        <f t="shared" si="101"/>
        <v>6966.4556432884347</v>
      </c>
      <c r="L876" s="122">
        <f t="shared" si="101"/>
        <v>36918.672549930328</v>
      </c>
      <c r="M876" s="122">
        <f t="shared" si="101"/>
        <v>29014.071992568508</v>
      </c>
      <c r="N876" s="122">
        <f t="shared" si="101"/>
        <v>65932.74454249884</v>
      </c>
      <c r="O876" s="122">
        <f t="shared" si="101"/>
        <v>-58966.288899210405</v>
      </c>
    </row>
    <row r="877" spans="1:15">
      <c r="A877" s="120" t="s">
        <v>407</v>
      </c>
      <c r="B877" s="120">
        <v>6250</v>
      </c>
      <c r="C877" s="120" t="s">
        <v>338</v>
      </c>
      <c r="D877" s="120" t="s">
        <v>206</v>
      </c>
      <c r="E877" s="121">
        <v>2007</v>
      </c>
      <c r="F877" s="121">
        <v>36872.087999999996</v>
      </c>
      <c r="G877" s="121">
        <v>113239.92600000001</v>
      </c>
      <c r="H877" s="121">
        <v>101504.76699999999</v>
      </c>
      <c r="I877" s="121">
        <f t="shared" si="99"/>
        <v>214744.693</v>
      </c>
      <c r="J877" s="121">
        <f t="shared" si="100"/>
        <v>-177872.60500000001</v>
      </c>
      <c r="K877" s="121">
        <f t="shared" si="101"/>
        <v>18371.74289985052</v>
      </c>
      <c r="L877" s="121">
        <f t="shared" si="101"/>
        <v>56422.484304932739</v>
      </c>
      <c r="M877" s="121">
        <f t="shared" si="101"/>
        <v>50575.369706028898</v>
      </c>
      <c r="N877" s="121">
        <f t="shared" si="101"/>
        <v>106997.85401096163</v>
      </c>
      <c r="O877" s="121">
        <f t="shared" si="101"/>
        <v>-88626.111111111109</v>
      </c>
    </row>
    <row r="878" spans="1:15">
      <c r="A878" s="29" t="s">
        <v>407</v>
      </c>
      <c r="B878" s="29">
        <v>8613</v>
      </c>
      <c r="C878" s="29" t="s">
        <v>339</v>
      </c>
      <c r="D878" s="29" t="s">
        <v>233</v>
      </c>
      <c r="E878" s="122">
        <v>1924</v>
      </c>
      <c r="F878" s="122">
        <v>7640.9</v>
      </c>
      <c r="G878" s="122">
        <v>121047.55799999999</v>
      </c>
      <c r="H878" s="122">
        <v>78323.680999999982</v>
      </c>
      <c r="I878" s="122">
        <f t="shared" si="99"/>
        <v>199371.23899999997</v>
      </c>
      <c r="J878" s="122">
        <f t="shared" si="100"/>
        <v>-191730.33899999998</v>
      </c>
      <c r="K878" s="122">
        <f t="shared" si="101"/>
        <v>3971.3617463617461</v>
      </c>
      <c r="L878" s="122">
        <f t="shared" si="101"/>
        <v>62914.531185031177</v>
      </c>
      <c r="M878" s="122">
        <f t="shared" si="101"/>
        <v>40708.773908523901</v>
      </c>
      <c r="N878" s="122">
        <f t="shared" si="101"/>
        <v>103623.30509355507</v>
      </c>
      <c r="O878" s="122">
        <f t="shared" si="101"/>
        <v>-99651.943347193344</v>
      </c>
    </row>
    <row r="879" spans="1:15">
      <c r="A879" s="120" t="s">
        <v>407</v>
      </c>
      <c r="B879" s="120">
        <v>6400</v>
      </c>
      <c r="C879" s="120" t="s">
        <v>340</v>
      </c>
      <c r="D879" s="120" t="s">
        <v>207</v>
      </c>
      <c r="E879" s="121">
        <v>1905</v>
      </c>
      <c r="F879" s="121">
        <v>59584.701999999997</v>
      </c>
      <c r="G879" s="121">
        <v>108409.59600000001</v>
      </c>
      <c r="H879" s="121">
        <v>62363.969000000005</v>
      </c>
      <c r="I879" s="121">
        <f t="shared" si="99"/>
        <v>170773.565</v>
      </c>
      <c r="J879" s="121">
        <f t="shared" si="100"/>
        <v>-111188.86300000001</v>
      </c>
      <c r="K879" s="121">
        <f t="shared" si="101"/>
        <v>31278.058792650918</v>
      </c>
      <c r="L879" s="121">
        <f t="shared" si="101"/>
        <v>56907.924409448824</v>
      </c>
      <c r="M879" s="121">
        <f t="shared" si="101"/>
        <v>32736.991601049871</v>
      </c>
      <c r="N879" s="121">
        <f t="shared" si="101"/>
        <v>89644.916010498695</v>
      </c>
      <c r="O879" s="121">
        <f t="shared" si="101"/>
        <v>-58366.85721784777</v>
      </c>
    </row>
    <row r="880" spans="1:15">
      <c r="A880" s="29" t="s">
        <v>407</v>
      </c>
      <c r="B880" s="29">
        <v>3714</v>
      </c>
      <c r="C880" s="29" t="s">
        <v>341</v>
      </c>
      <c r="D880" s="29" t="s">
        <v>186</v>
      </c>
      <c r="E880" s="122">
        <v>1674</v>
      </c>
      <c r="F880" s="122">
        <v>31609.649000000001</v>
      </c>
      <c r="G880" s="122">
        <v>82663.324999999997</v>
      </c>
      <c r="H880" s="122">
        <v>77269.626999999993</v>
      </c>
      <c r="I880" s="122">
        <f t="shared" si="99"/>
        <v>159932.95199999999</v>
      </c>
      <c r="J880" s="122">
        <f t="shared" si="100"/>
        <v>-128323.30299999999</v>
      </c>
      <c r="K880" s="122">
        <f t="shared" si="101"/>
        <v>18882.705495818398</v>
      </c>
      <c r="L880" s="122">
        <f t="shared" si="101"/>
        <v>49380.719832735966</v>
      </c>
      <c r="M880" s="122">
        <f t="shared" si="101"/>
        <v>46158.678016726401</v>
      </c>
      <c r="N880" s="122">
        <f t="shared" si="101"/>
        <v>95539.397849462359</v>
      </c>
      <c r="O880" s="122">
        <f t="shared" si="101"/>
        <v>-76656.692353643957</v>
      </c>
    </row>
    <row r="881" spans="1:15">
      <c r="A881" s="120" t="s">
        <v>407</v>
      </c>
      <c r="B881" s="120">
        <v>8614</v>
      </c>
      <c r="C881" s="120" t="s">
        <v>342</v>
      </c>
      <c r="D881" s="120" t="s">
        <v>234</v>
      </c>
      <c r="E881" s="121">
        <v>1636</v>
      </c>
      <c r="F881" s="121">
        <v>17792.447</v>
      </c>
      <c r="G881" s="121">
        <v>87148.594000000012</v>
      </c>
      <c r="H881" s="121">
        <v>66481.482999999993</v>
      </c>
      <c r="I881" s="121">
        <f t="shared" si="99"/>
        <v>153630.07699999999</v>
      </c>
      <c r="J881" s="121">
        <f t="shared" si="100"/>
        <v>-135837.63</v>
      </c>
      <c r="K881" s="121">
        <f t="shared" si="101"/>
        <v>10875.578850855745</v>
      </c>
      <c r="L881" s="121">
        <f t="shared" si="101"/>
        <v>53269.31173594133</v>
      </c>
      <c r="M881" s="121">
        <f t="shared" si="101"/>
        <v>40636.603300733492</v>
      </c>
      <c r="N881" s="121">
        <f t="shared" si="101"/>
        <v>93905.915036674807</v>
      </c>
      <c r="O881" s="121">
        <f t="shared" si="101"/>
        <v>-83030.336185819062</v>
      </c>
    </row>
    <row r="882" spans="1:15">
      <c r="A882" s="29" t="s">
        <v>407</v>
      </c>
      <c r="B882" s="29">
        <v>2506</v>
      </c>
      <c r="C882" s="29" t="s">
        <v>343</v>
      </c>
      <c r="D882" s="29" t="s">
        <v>177</v>
      </c>
      <c r="E882" s="122">
        <v>1286</v>
      </c>
      <c r="F882" s="122">
        <v>984.08100000000002</v>
      </c>
      <c r="G882" s="122">
        <v>78183.141999999993</v>
      </c>
      <c r="H882" s="122">
        <v>38691.471999999994</v>
      </c>
      <c r="I882" s="122">
        <f t="shared" si="99"/>
        <v>116874.61399999999</v>
      </c>
      <c r="J882" s="122">
        <f t="shared" si="100"/>
        <v>-115890.53299999998</v>
      </c>
      <c r="K882" s="122">
        <f t="shared" si="101"/>
        <v>765.22628304821149</v>
      </c>
      <c r="L882" s="122">
        <f t="shared" si="101"/>
        <v>60795.600311041984</v>
      </c>
      <c r="M882" s="122">
        <f t="shared" si="101"/>
        <v>30086.68118195956</v>
      </c>
      <c r="N882" s="122">
        <f t="shared" si="101"/>
        <v>90882.281493001545</v>
      </c>
      <c r="O882" s="122">
        <f t="shared" si="101"/>
        <v>-90117.055209953338</v>
      </c>
    </row>
    <row r="883" spans="1:15">
      <c r="A883" s="120" t="s">
        <v>407</v>
      </c>
      <c r="B883" s="120">
        <v>3711</v>
      </c>
      <c r="C883" s="120" t="s">
        <v>344</v>
      </c>
      <c r="D883" s="120" t="s">
        <v>184</v>
      </c>
      <c r="E883" s="121">
        <v>1201</v>
      </c>
      <c r="F883" s="121">
        <v>59624.017</v>
      </c>
      <c r="G883" s="121">
        <v>91542.26999999999</v>
      </c>
      <c r="H883" s="121">
        <v>168035.46600000001</v>
      </c>
      <c r="I883" s="121">
        <f t="shared" si="99"/>
        <v>259577.736</v>
      </c>
      <c r="J883" s="121">
        <f t="shared" si="100"/>
        <v>-199953.71900000001</v>
      </c>
      <c r="K883" s="121">
        <f t="shared" si="101"/>
        <v>49645.309741881771</v>
      </c>
      <c r="L883" s="121">
        <f t="shared" si="101"/>
        <v>76221.706910907567</v>
      </c>
      <c r="M883" s="121">
        <f t="shared" si="101"/>
        <v>139912.96086594506</v>
      </c>
      <c r="N883" s="121">
        <f t="shared" si="101"/>
        <v>216134.66777685264</v>
      </c>
      <c r="O883" s="121">
        <f t="shared" si="101"/>
        <v>-166489.35803497088</v>
      </c>
    </row>
    <row r="884" spans="1:15">
      <c r="A884" s="29" t="s">
        <v>407</v>
      </c>
      <c r="B884" s="29">
        <v>5508</v>
      </c>
      <c r="C884" s="29" t="s">
        <v>345</v>
      </c>
      <c r="D884" s="29" t="s">
        <v>198</v>
      </c>
      <c r="E884" s="122">
        <v>1181</v>
      </c>
      <c r="F884" s="122">
        <v>43929.707000000002</v>
      </c>
      <c r="G884" s="122">
        <v>84461.271999999997</v>
      </c>
      <c r="H884" s="122">
        <v>54207.482000000004</v>
      </c>
      <c r="I884" s="122">
        <f t="shared" si="99"/>
        <v>138668.75400000002</v>
      </c>
      <c r="J884" s="122">
        <f t="shared" si="100"/>
        <v>-94739.04700000002</v>
      </c>
      <c r="K884" s="122">
        <f t="shared" si="101"/>
        <v>37197.042337002546</v>
      </c>
      <c r="L884" s="122">
        <f t="shared" si="101"/>
        <v>71516.741744284504</v>
      </c>
      <c r="M884" s="122">
        <f t="shared" si="101"/>
        <v>45899.646062658765</v>
      </c>
      <c r="N884" s="122">
        <f t="shared" si="101"/>
        <v>117416.38780694328</v>
      </c>
      <c r="O884" s="122">
        <f t="shared" si="101"/>
        <v>-80219.345469940745</v>
      </c>
    </row>
    <row r="885" spans="1:15">
      <c r="A885" s="120" t="s">
        <v>407</v>
      </c>
      <c r="B885" s="120">
        <v>8721</v>
      </c>
      <c r="C885" s="120" t="s">
        <v>346</v>
      </c>
      <c r="D885" s="120" t="s">
        <v>240</v>
      </c>
      <c r="E885" s="121">
        <v>1121</v>
      </c>
      <c r="F885" s="121">
        <v>25784.931</v>
      </c>
      <c r="G885" s="121">
        <v>88641.846999999994</v>
      </c>
      <c r="H885" s="121">
        <v>54490.498000000007</v>
      </c>
      <c r="I885" s="121">
        <f t="shared" si="99"/>
        <v>143132.345</v>
      </c>
      <c r="J885" s="121">
        <f t="shared" si="100"/>
        <v>-117347.414</v>
      </c>
      <c r="K885" s="121">
        <f t="shared" si="101"/>
        <v>23001.722569134701</v>
      </c>
      <c r="L885" s="121">
        <f t="shared" si="101"/>
        <v>79073.90454950936</v>
      </c>
      <c r="M885" s="121">
        <f t="shared" si="101"/>
        <v>48608.829616413917</v>
      </c>
      <c r="N885" s="121">
        <f t="shared" si="101"/>
        <v>127682.73416592328</v>
      </c>
      <c r="O885" s="121">
        <f t="shared" si="101"/>
        <v>-104681.01159678858</v>
      </c>
    </row>
    <row r="886" spans="1:15">
      <c r="A886" s="29" t="s">
        <v>407</v>
      </c>
      <c r="B886" s="29">
        <v>6513</v>
      </c>
      <c r="C886" s="29" t="s">
        <v>347</v>
      </c>
      <c r="D886" s="29" t="s">
        <v>208</v>
      </c>
      <c r="E886" s="122">
        <v>1042</v>
      </c>
      <c r="F886" s="122">
        <v>5485</v>
      </c>
      <c r="G886" s="122">
        <v>57187.244000000006</v>
      </c>
      <c r="H886" s="122">
        <v>34883.314000000006</v>
      </c>
      <c r="I886" s="122">
        <f t="shared" si="99"/>
        <v>92070.558000000019</v>
      </c>
      <c r="J886" s="122">
        <f t="shared" si="100"/>
        <v>-86585.558000000019</v>
      </c>
      <c r="K886" s="122">
        <f t="shared" si="101"/>
        <v>5263.9155470249525</v>
      </c>
      <c r="L886" s="122">
        <f t="shared" si="101"/>
        <v>54882.191938579657</v>
      </c>
      <c r="M886" s="122">
        <f t="shared" si="101"/>
        <v>33477.268714011523</v>
      </c>
      <c r="N886" s="122">
        <f t="shared" si="101"/>
        <v>88359.460652591195</v>
      </c>
      <c r="O886" s="122">
        <f t="shared" si="101"/>
        <v>-83095.545105566227</v>
      </c>
    </row>
    <row r="887" spans="1:15">
      <c r="A887" s="120" t="s">
        <v>407</v>
      </c>
      <c r="B887" s="120">
        <v>4607</v>
      </c>
      <c r="C887" s="120" t="s">
        <v>348</v>
      </c>
      <c r="D887" s="120" t="s">
        <v>192</v>
      </c>
      <c r="E887" s="121">
        <v>998</v>
      </c>
      <c r="F887" s="121">
        <v>8044.3320000000003</v>
      </c>
      <c r="G887" s="121">
        <v>101059.42700000001</v>
      </c>
      <c r="H887" s="121">
        <v>77848.768999999986</v>
      </c>
      <c r="I887" s="121">
        <f t="shared" si="99"/>
        <v>178908.196</v>
      </c>
      <c r="J887" s="121">
        <f t="shared" si="100"/>
        <v>-170863.864</v>
      </c>
      <c r="K887" s="121">
        <f t="shared" ref="K887:O923" si="102">(F887/$E887)*1000</f>
        <v>8060.4529058116232</v>
      </c>
      <c r="L887" s="121">
        <f t="shared" si="102"/>
        <v>101261.95090180362</v>
      </c>
      <c r="M887" s="121">
        <f t="shared" si="102"/>
        <v>78004.778557114201</v>
      </c>
      <c r="N887" s="121">
        <f t="shared" si="102"/>
        <v>179266.72945891783</v>
      </c>
      <c r="O887" s="121">
        <f t="shared" si="102"/>
        <v>-171206.27655310623</v>
      </c>
    </row>
    <row r="888" spans="1:15">
      <c r="A888" s="29" t="s">
        <v>407</v>
      </c>
      <c r="B888" s="29">
        <v>4100</v>
      </c>
      <c r="C888" s="29" t="s">
        <v>349</v>
      </c>
      <c r="D888" s="29" t="s">
        <v>188</v>
      </c>
      <c r="E888" s="122">
        <v>953</v>
      </c>
      <c r="F888" s="122">
        <v>29103.167000000001</v>
      </c>
      <c r="G888" s="122">
        <v>87091.760000000009</v>
      </c>
      <c r="H888" s="122">
        <v>53699.712</v>
      </c>
      <c r="I888" s="122">
        <f t="shared" si="99"/>
        <v>140791.47200000001</v>
      </c>
      <c r="J888" s="122">
        <f t="shared" si="100"/>
        <v>-111688.30500000001</v>
      </c>
      <c r="K888" s="122">
        <f t="shared" si="102"/>
        <v>30538.475341028334</v>
      </c>
      <c r="L888" s="122">
        <f t="shared" si="102"/>
        <v>91386.946484784901</v>
      </c>
      <c r="M888" s="122">
        <f t="shared" si="102"/>
        <v>56348.071353620151</v>
      </c>
      <c r="N888" s="122">
        <f t="shared" si="102"/>
        <v>147735.01783840504</v>
      </c>
      <c r="O888" s="122">
        <f t="shared" si="102"/>
        <v>-117196.54249737671</v>
      </c>
    </row>
    <row r="889" spans="1:15">
      <c r="A889" s="120" t="s">
        <v>407</v>
      </c>
      <c r="B889" s="120">
        <v>5604</v>
      </c>
      <c r="C889" s="120" t="s">
        <v>350</v>
      </c>
      <c r="D889" s="120" t="s">
        <v>199</v>
      </c>
      <c r="E889" s="121">
        <v>939</v>
      </c>
      <c r="F889" s="121">
        <v>24342.127</v>
      </c>
      <c r="G889" s="121">
        <v>83559.792000000001</v>
      </c>
      <c r="H889" s="121">
        <v>41752.562999999995</v>
      </c>
      <c r="I889" s="121">
        <f t="shared" si="99"/>
        <v>125312.355</v>
      </c>
      <c r="J889" s="121">
        <f t="shared" si="100"/>
        <v>-100970.228</v>
      </c>
      <c r="K889" s="121">
        <f t="shared" si="102"/>
        <v>25923.457933972313</v>
      </c>
      <c r="L889" s="121">
        <f t="shared" si="102"/>
        <v>88988.063897763583</v>
      </c>
      <c r="M889" s="121">
        <f t="shared" si="102"/>
        <v>44464.923322683702</v>
      </c>
      <c r="N889" s="121">
        <f t="shared" si="102"/>
        <v>133452.98722044728</v>
      </c>
      <c r="O889" s="121">
        <f t="shared" si="102"/>
        <v>-107529.52928647498</v>
      </c>
    </row>
    <row r="890" spans="1:15">
      <c r="A890" s="29" t="s">
        <v>407</v>
      </c>
      <c r="B890" s="29">
        <v>6612</v>
      </c>
      <c r="C890" s="29" t="s">
        <v>351</v>
      </c>
      <c r="D890" s="29" t="s">
        <v>216</v>
      </c>
      <c r="E890" s="122">
        <v>894</v>
      </c>
      <c r="F890" s="122">
        <v>20607.929</v>
      </c>
      <c r="G890" s="122">
        <v>65605.438000000009</v>
      </c>
      <c r="H890" s="122">
        <v>44639.905999999995</v>
      </c>
      <c r="I890" s="122">
        <f t="shared" si="99"/>
        <v>110245.34400000001</v>
      </c>
      <c r="J890" s="122">
        <f t="shared" si="100"/>
        <v>-89637.415000000008</v>
      </c>
      <c r="K890" s="122">
        <f t="shared" si="102"/>
        <v>23051.374720357941</v>
      </c>
      <c r="L890" s="122">
        <f t="shared" si="102"/>
        <v>73384.15883668905</v>
      </c>
      <c r="M890" s="122">
        <f t="shared" si="102"/>
        <v>49932.780760626396</v>
      </c>
      <c r="N890" s="122">
        <f t="shared" si="102"/>
        <v>123316.93959731546</v>
      </c>
      <c r="O890" s="122">
        <f t="shared" si="102"/>
        <v>-100265.56487695749</v>
      </c>
    </row>
    <row r="891" spans="1:15">
      <c r="A891" s="120" t="s">
        <v>407</v>
      </c>
      <c r="B891" s="120">
        <v>3709</v>
      </c>
      <c r="C891" s="120" t="s">
        <v>352</v>
      </c>
      <c r="D891" s="120" t="s">
        <v>182</v>
      </c>
      <c r="E891" s="121">
        <v>866</v>
      </c>
      <c r="F891" s="121">
        <v>24045.663</v>
      </c>
      <c r="G891" s="121">
        <v>83118.899000000005</v>
      </c>
      <c r="H891" s="121">
        <v>43714.473999999995</v>
      </c>
      <c r="I891" s="121">
        <f t="shared" si="99"/>
        <v>126833.37299999999</v>
      </c>
      <c r="J891" s="121">
        <f t="shared" si="100"/>
        <v>-102787.70999999999</v>
      </c>
      <c r="K891" s="121">
        <f t="shared" si="102"/>
        <v>27766.354503464205</v>
      </c>
      <c r="L891" s="121">
        <f t="shared" si="102"/>
        <v>95980.252886836024</v>
      </c>
      <c r="M891" s="121">
        <f t="shared" si="102"/>
        <v>50478.607390300225</v>
      </c>
      <c r="N891" s="121">
        <f t="shared" si="102"/>
        <v>146458.86027713623</v>
      </c>
      <c r="O891" s="121">
        <f t="shared" si="102"/>
        <v>-118692.50577367203</v>
      </c>
    </row>
    <row r="892" spans="1:15">
      <c r="A892" s="29" t="s">
        <v>407</v>
      </c>
      <c r="B892" s="29">
        <v>8710</v>
      </c>
      <c r="C892" s="29" t="s">
        <v>353</v>
      </c>
      <c r="D892" s="29" t="s">
        <v>235</v>
      </c>
      <c r="E892" s="122">
        <v>786</v>
      </c>
      <c r="F892" s="122">
        <v>6762.2159999999994</v>
      </c>
      <c r="G892" s="122">
        <v>50569.705999999998</v>
      </c>
      <c r="H892" s="122">
        <v>35825.945000000007</v>
      </c>
      <c r="I892" s="122">
        <f t="shared" si="99"/>
        <v>86395.651000000013</v>
      </c>
      <c r="J892" s="122">
        <f t="shared" si="100"/>
        <v>-79633.435000000012</v>
      </c>
      <c r="K892" s="122">
        <f t="shared" si="102"/>
        <v>8603.3282442748077</v>
      </c>
      <c r="L892" s="122">
        <f t="shared" si="102"/>
        <v>64338.048346055984</v>
      </c>
      <c r="M892" s="122">
        <f t="shared" si="102"/>
        <v>45580.082697201025</v>
      </c>
      <c r="N892" s="122">
        <f t="shared" si="102"/>
        <v>109918.13104325702</v>
      </c>
      <c r="O892" s="122">
        <f t="shared" si="102"/>
        <v>-101314.8027989822</v>
      </c>
    </row>
    <row r="893" spans="1:15">
      <c r="A893" s="120" t="s">
        <v>407</v>
      </c>
      <c r="B893" s="120">
        <v>8508</v>
      </c>
      <c r="C893" s="120" t="s">
        <v>354</v>
      </c>
      <c r="D893" s="120" t="s">
        <v>230</v>
      </c>
      <c r="E893" s="121">
        <v>695</v>
      </c>
      <c r="F893" s="121">
        <v>3621.252</v>
      </c>
      <c r="G893" s="121">
        <v>54202.69</v>
      </c>
      <c r="H893" s="121">
        <v>31427.096999999994</v>
      </c>
      <c r="I893" s="121">
        <f t="shared" si="99"/>
        <v>85629.786999999997</v>
      </c>
      <c r="J893" s="121">
        <f t="shared" si="100"/>
        <v>-82008.535000000003</v>
      </c>
      <c r="K893" s="121">
        <f t="shared" si="102"/>
        <v>5210.4345323741009</v>
      </c>
      <c r="L893" s="121">
        <f t="shared" si="102"/>
        <v>77989.482014388486</v>
      </c>
      <c r="M893" s="121">
        <f t="shared" si="102"/>
        <v>45218.844604316539</v>
      </c>
      <c r="N893" s="121">
        <f t="shared" si="102"/>
        <v>123208.32661870503</v>
      </c>
      <c r="O893" s="121">
        <f t="shared" si="102"/>
        <v>-117997.89208633093</v>
      </c>
    </row>
    <row r="894" spans="1:15">
      <c r="A894" s="29" t="s">
        <v>407</v>
      </c>
      <c r="B894" s="29">
        <v>7000</v>
      </c>
      <c r="C894" s="29" t="s">
        <v>355</v>
      </c>
      <c r="D894" s="29" t="s">
        <v>219</v>
      </c>
      <c r="E894" s="122">
        <v>685</v>
      </c>
      <c r="F894" s="122">
        <v>14837.196</v>
      </c>
      <c r="G894" s="122">
        <v>42550.635000000002</v>
      </c>
      <c r="H894" s="122">
        <v>47384.633000000002</v>
      </c>
      <c r="I894" s="122">
        <f t="shared" si="99"/>
        <v>89935.268000000011</v>
      </c>
      <c r="J894" s="122">
        <f t="shared" si="100"/>
        <v>-75098.072000000015</v>
      </c>
      <c r="K894" s="122">
        <f t="shared" si="102"/>
        <v>21660.140145985402</v>
      </c>
      <c r="L894" s="122">
        <f t="shared" si="102"/>
        <v>62117.715328467159</v>
      </c>
      <c r="M894" s="122">
        <f t="shared" si="102"/>
        <v>69174.646715328461</v>
      </c>
      <c r="N894" s="122">
        <f t="shared" si="102"/>
        <v>131292.36204379564</v>
      </c>
      <c r="O894" s="122">
        <f t="shared" si="102"/>
        <v>-109632.22189781025</v>
      </c>
    </row>
    <row r="895" spans="1:15">
      <c r="A895" s="120" t="s">
        <v>407</v>
      </c>
      <c r="B895" s="120">
        <v>3811</v>
      </c>
      <c r="C895" s="120" t="s">
        <v>356</v>
      </c>
      <c r="D895" s="120" t="s">
        <v>187</v>
      </c>
      <c r="E895" s="121">
        <v>673</v>
      </c>
      <c r="F895" s="121">
        <v>8062.0560000000005</v>
      </c>
      <c r="G895" s="121">
        <v>59911.962</v>
      </c>
      <c r="H895" s="121">
        <v>38581.514999999999</v>
      </c>
      <c r="I895" s="121">
        <f t="shared" si="99"/>
        <v>98493.476999999999</v>
      </c>
      <c r="J895" s="121">
        <f t="shared" si="100"/>
        <v>-90431.421000000002</v>
      </c>
      <c r="K895" s="121">
        <f t="shared" si="102"/>
        <v>11979.280832095097</v>
      </c>
      <c r="L895" s="121">
        <f t="shared" si="102"/>
        <v>89022.231797919754</v>
      </c>
      <c r="M895" s="121">
        <f t="shared" si="102"/>
        <v>57327.659732540858</v>
      </c>
      <c r="N895" s="121">
        <f t="shared" si="102"/>
        <v>146349.89153046062</v>
      </c>
      <c r="O895" s="121">
        <f t="shared" si="102"/>
        <v>-134370.61069836555</v>
      </c>
    </row>
    <row r="896" spans="1:15">
      <c r="A896" s="29" t="s">
        <v>407</v>
      </c>
      <c r="B896" s="29">
        <v>8722</v>
      </c>
      <c r="C896" s="29" t="s">
        <v>357</v>
      </c>
      <c r="D896" s="29" t="s">
        <v>241</v>
      </c>
      <c r="E896" s="122">
        <v>667</v>
      </c>
      <c r="F896" s="122">
        <v>418.45299999999997</v>
      </c>
      <c r="G896" s="122">
        <v>42950.959000000003</v>
      </c>
      <c r="H896" s="122">
        <v>22928.317999999999</v>
      </c>
      <c r="I896" s="122">
        <f t="shared" si="99"/>
        <v>65879.277000000002</v>
      </c>
      <c r="J896" s="122">
        <f t="shared" si="100"/>
        <v>-65460.824000000001</v>
      </c>
      <c r="K896" s="122">
        <f t="shared" si="102"/>
        <v>627.36581709145423</v>
      </c>
      <c r="L896" s="122">
        <f t="shared" si="102"/>
        <v>64394.241379310341</v>
      </c>
      <c r="M896" s="122">
        <f t="shared" si="102"/>
        <v>34375.28935532234</v>
      </c>
      <c r="N896" s="122">
        <f t="shared" si="102"/>
        <v>98769.530734632688</v>
      </c>
      <c r="O896" s="122">
        <f t="shared" si="102"/>
        <v>-98142.164917541231</v>
      </c>
    </row>
    <row r="897" spans="1:15">
      <c r="A897" s="120" t="s">
        <v>407</v>
      </c>
      <c r="B897" s="120">
        <v>7502</v>
      </c>
      <c r="C897" s="120" t="s">
        <v>358</v>
      </c>
      <c r="D897" s="120" t="s">
        <v>221</v>
      </c>
      <c r="E897" s="121">
        <v>660</v>
      </c>
      <c r="F897" s="121">
        <v>13455.894999999999</v>
      </c>
      <c r="G897" s="121">
        <v>67353.703000000009</v>
      </c>
      <c r="H897" s="121">
        <v>45541.199000000001</v>
      </c>
      <c r="I897" s="121">
        <f t="shared" si="99"/>
        <v>112894.902</v>
      </c>
      <c r="J897" s="121">
        <f t="shared" si="100"/>
        <v>-99439.006999999998</v>
      </c>
      <c r="K897" s="121">
        <f t="shared" si="102"/>
        <v>20387.719696969692</v>
      </c>
      <c r="L897" s="121">
        <f t="shared" si="102"/>
        <v>102051.06515151515</v>
      </c>
      <c r="M897" s="121">
        <f t="shared" si="102"/>
        <v>69001.816666666666</v>
      </c>
      <c r="N897" s="121">
        <f t="shared" si="102"/>
        <v>171052.88181818181</v>
      </c>
      <c r="O897" s="121">
        <f t="shared" si="102"/>
        <v>-150665.16212121211</v>
      </c>
    </row>
    <row r="898" spans="1:15">
      <c r="A898" s="29" t="s">
        <v>407</v>
      </c>
      <c r="B898" s="29">
        <v>3511</v>
      </c>
      <c r="C898" s="29" t="s">
        <v>359</v>
      </c>
      <c r="D898" s="29" t="s">
        <v>180</v>
      </c>
      <c r="E898" s="122">
        <v>638</v>
      </c>
      <c r="F898" s="122">
        <v>33352.423000000003</v>
      </c>
      <c r="G898" s="122">
        <v>76028.239999999991</v>
      </c>
      <c r="H898" s="122">
        <v>72373.498000000007</v>
      </c>
      <c r="I898" s="122">
        <f t="shared" si="99"/>
        <v>148401.73800000001</v>
      </c>
      <c r="J898" s="122">
        <f t="shared" si="100"/>
        <v>-115049.315</v>
      </c>
      <c r="K898" s="122">
        <f t="shared" si="102"/>
        <v>52276.525078369908</v>
      </c>
      <c r="L898" s="122">
        <f t="shared" si="102"/>
        <v>119166.52037617554</v>
      </c>
      <c r="M898" s="122">
        <f t="shared" si="102"/>
        <v>113438.08463949844</v>
      </c>
      <c r="N898" s="122">
        <f t="shared" si="102"/>
        <v>232604.60501567399</v>
      </c>
      <c r="O898" s="122">
        <f t="shared" si="102"/>
        <v>-180328.07993730408</v>
      </c>
    </row>
    <row r="899" spans="1:15">
      <c r="A899" s="120" t="s">
        <v>407</v>
      </c>
      <c r="B899" s="120">
        <v>8720</v>
      </c>
      <c r="C899" s="120" t="s">
        <v>360</v>
      </c>
      <c r="D899" s="120" t="s">
        <v>239</v>
      </c>
      <c r="E899" s="121">
        <v>626</v>
      </c>
      <c r="F899" s="121">
        <v>40.323</v>
      </c>
      <c r="G899" s="121">
        <v>50310.395000000004</v>
      </c>
      <c r="H899" s="121">
        <v>33264.771000000001</v>
      </c>
      <c r="I899" s="121">
        <f t="shared" si="99"/>
        <v>83575.165999999997</v>
      </c>
      <c r="J899" s="121">
        <f t="shared" si="100"/>
        <v>-83534.842999999993</v>
      </c>
      <c r="K899" s="121">
        <f t="shared" si="102"/>
        <v>64.41373801916933</v>
      </c>
      <c r="L899" s="121">
        <f t="shared" si="102"/>
        <v>80368.043130990409</v>
      </c>
      <c r="M899" s="121">
        <f t="shared" si="102"/>
        <v>53138.611821086262</v>
      </c>
      <c r="N899" s="121">
        <f t="shared" si="102"/>
        <v>133506.65495207667</v>
      </c>
      <c r="O899" s="121">
        <f t="shared" si="102"/>
        <v>-133442.24121405749</v>
      </c>
    </row>
    <row r="900" spans="1:15">
      <c r="A900" s="29" t="s">
        <v>407</v>
      </c>
      <c r="B900" s="29">
        <v>6515</v>
      </c>
      <c r="C900" s="29" t="s">
        <v>361</v>
      </c>
      <c r="D900" s="29" t="s">
        <v>209</v>
      </c>
      <c r="E900" s="122">
        <v>616</v>
      </c>
      <c r="F900" s="122">
        <v>4929.9850000000006</v>
      </c>
      <c r="G900" s="122">
        <v>34698.42</v>
      </c>
      <c r="H900" s="122">
        <v>20992.470999999998</v>
      </c>
      <c r="I900" s="122">
        <f t="shared" si="99"/>
        <v>55690.890999999996</v>
      </c>
      <c r="J900" s="122">
        <f t="shared" si="100"/>
        <v>-50760.905999999995</v>
      </c>
      <c r="K900" s="122">
        <f t="shared" si="102"/>
        <v>8003.2224025974037</v>
      </c>
      <c r="L900" s="122">
        <f t="shared" si="102"/>
        <v>56328.603896103894</v>
      </c>
      <c r="M900" s="122">
        <f t="shared" si="102"/>
        <v>34078.686688311682</v>
      </c>
      <c r="N900" s="122">
        <f t="shared" si="102"/>
        <v>90407.290584415576</v>
      </c>
      <c r="O900" s="122">
        <f t="shared" si="102"/>
        <v>-82404.068181818177</v>
      </c>
    </row>
    <row r="901" spans="1:15">
      <c r="A901" s="120" t="s">
        <v>407</v>
      </c>
      <c r="B901" s="120">
        <v>8509</v>
      </c>
      <c r="C901" s="120" t="s">
        <v>362</v>
      </c>
      <c r="D901" s="120" t="s">
        <v>231</v>
      </c>
      <c r="E901" s="121">
        <v>583</v>
      </c>
      <c r="F901" s="121">
        <v>10612.621999999999</v>
      </c>
      <c r="G901" s="121">
        <v>40756.385999999999</v>
      </c>
      <c r="H901" s="121">
        <v>36971.099000000002</v>
      </c>
      <c r="I901" s="121">
        <f t="shared" si="99"/>
        <v>77727.485000000001</v>
      </c>
      <c r="J901" s="121">
        <f t="shared" si="100"/>
        <v>-67114.862999999998</v>
      </c>
      <c r="K901" s="121">
        <f t="shared" si="102"/>
        <v>18203.468267581473</v>
      </c>
      <c r="L901" s="121">
        <f t="shared" si="102"/>
        <v>69908.037735849051</v>
      </c>
      <c r="M901" s="121">
        <f t="shared" si="102"/>
        <v>63415.264150943403</v>
      </c>
      <c r="N901" s="121">
        <f t="shared" si="102"/>
        <v>133323.30188679244</v>
      </c>
      <c r="O901" s="121">
        <f t="shared" si="102"/>
        <v>-115119.83361921099</v>
      </c>
    </row>
    <row r="902" spans="1:15">
      <c r="A902" s="29" t="s">
        <v>407</v>
      </c>
      <c r="B902" s="29">
        <v>6709</v>
      </c>
      <c r="C902" s="29" t="s">
        <v>363</v>
      </c>
      <c r="D902" s="29" t="s">
        <v>218</v>
      </c>
      <c r="E902" s="122">
        <v>504</v>
      </c>
      <c r="F902" s="122">
        <v>23625.63</v>
      </c>
      <c r="G902" s="122">
        <v>58694.991999999998</v>
      </c>
      <c r="H902" s="122">
        <v>51950.463999999993</v>
      </c>
      <c r="I902" s="122">
        <f t="shared" si="99"/>
        <v>110645.45599999999</v>
      </c>
      <c r="J902" s="122">
        <f t="shared" si="100"/>
        <v>-87019.825999999986</v>
      </c>
      <c r="K902" s="122">
        <f t="shared" si="102"/>
        <v>46876.25</v>
      </c>
      <c r="L902" s="122">
        <f t="shared" si="102"/>
        <v>116458.31746031746</v>
      </c>
      <c r="M902" s="122">
        <f t="shared" si="102"/>
        <v>103076.31746031744</v>
      </c>
      <c r="N902" s="122">
        <f t="shared" si="102"/>
        <v>219534.63492063491</v>
      </c>
      <c r="O902" s="122">
        <f t="shared" si="102"/>
        <v>-172658.38492063488</v>
      </c>
    </row>
    <row r="903" spans="1:15">
      <c r="A903" s="120" t="s">
        <v>407</v>
      </c>
      <c r="B903" s="120">
        <v>6607</v>
      </c>
      <c r="C903" s="120" t="s">
        <v>364</v>
      </c>
      <c r="D903" s="120" t="s">
        <v>214</v>
      </c>
      <c r="E903" s="121">
        <v>502</v>
      </c>
      <c r="F903" s="121">
        <v>4556</v>
      </c>
      <c r="G903" s="121">
        <v>49885.776999999995</v>
      </c>
      <c r="H903" s="121">
        <v>31471.432000000001</v>
      </c>
      <c r="I903" s="121">
        <f t="shared" si="99"/>
        <v>81357.209000000003</v>
      </c>
      <c r="J903" s="121">
        <f t="shared" si="100"/>
        <v>-76801.209000000003</v>
      </c>
      <c r="K903" s="121">
        <f t="shared" si="102"/>
        <v>9075.6972111553787</v>
      </c>
      <c r="L903" s="121">
        <f t="shared" si="102"/>
        <v>99374.057768924293</v>
      </c>
      <c r="M903" s="121">
        <f t="shared" si="102"/>
        <v>62692.095617529878</v>
      </c>
      <c r="N903" s="121">
        <f t="shared" si="102"/>
        <v>162066.15338645419</v>
      </c>
      <c r="O903" s="121">
        <f t="shared" si="102"/>
        <v>-152990.45617529881</v>
      </c>
    </row>
    <row r="904" spans="1:15">
      <c r="A904" s="29" t="s">
        <v>407</v>
      </c>
      <c r="B904" s="29">
        <v>8719</v>
      </c>
      <c r="C904" s="29" t="s">
        <v>365</v>
      </c>
      <c r="D904" s="29" t="s">
        <v>238</v>
      </c>
      <c r="E904" s="122">
        <v>493</v>
      </c>
      <c r="F904" s="122">
        <v>4907.366</v>
      </c>
      <c r="G904" s="122">
        <v>71142.525999999998</v>
      </c>
      <c r="H904" s="122">
        <v>46678.138999999996</v>
      </c>
      <c r="I904" s="122">
        <f t="shared" si="99"/>
        <v>117820.66499999999</v>
      </c>
      <c r="J904" s="122">
        <f t="shared" si="100"/>
        <v>-112913.299</v>
      </c>
      <c r="K904" s="122">
        <f t="shared" si="102"/>
        <v>9954.0892494929012</v>
      </c>
      <c r="L904" s="122">
        <f t="shared" si="102"/>
        <v>144305.32657200811</v>
      </c>
      <c r="M904" s="122">
        <f t="shared" si="102"/>
        <v>94681.823529411762</v>
      </c>
      <c r="N904" s="122">
        <f t="shared" si="102"/>
        <v>238987.15010141986</v>
      </c>
      <c r="O904" s="122">
        <f t="shared" si="102"/>
        <v>-229033.06085192697</v>
      </c>
    </row>
    <row r="905" spans="1:15">
      <c r="A905" s="120" t="s">
        <v>407</v>
      </c>
      <c r="B905" s="120">
        <v>6601</v>
      </c>
      <c r="C905" s="120" t="s">
        <v>366</v>
      </c>
      <c r="D905" s="120" t="s">
        <v>210</v>
      </c>
      <c r="E905" s="121">
        <v>491</v>
      </c>
      <c r="F905" s="121">
        <v>3602.527</v>
      </c>
      <c r="G905" s="121">
        <v>37186.858999999997</v>
      </c>
      <c r="H905" s="121">
        <v>18111.670999999998</v>
      </c>
      <c r="I905" s="121">
        <f t="shared" si="99"/>
        <v>55298.53</v>
      </c>
      <c r="J905" s="121">
        <f t="shared" si="100"/>
        <v>-51696.002999999997</v>
      </c>
      <c r="K905" s="121">
        <f t="shared" si="102"/>
        <v>7337.1221995926689</v>
      </c>
      <c r="L905" s="121">
        <f t="shared" si="102"/>
        <v>75736.983706720974</v>
      </c>
      <c r="M905" s="121">
        <f t="shared" si="102"/>
        <v>36887.31364562118</v>
      </c>
      <c r="N905" s="121">
        <f t="shared" si="102"/>
        <v>112624.29735234215</v>
      </c>
      <c r="O905" s="121">
        <f t="shared" si="102"/>
        <v>-105287.17515274948</v>
      </c>
    </row>
    <row r="906" spans="1:15">
      <c r="A906" s="29" t="s">
        <v>407</v>
      </c>
      <c r="B906" s="29">
        <v>7617</v>
      </c>
      <c r="C906" s="29" t="s">
        <v>367</v>
      </c>
      <c r="D906" s="29" t="s">
        <v>225</v>
      </c>
      <c r="E906" s="122">
        <v>472</v>
      </c>
      <c r="F906" s="122">
        <v>12236.481</v>
      </c>
      <c r="G906" s="122">
        <v>39018.947</v>
      </c>
      <c r="H906" s="122">
        <v>30385.435999999998</v>
      </c>
      <c r="I906" s="122">
        <f t="shared" si="99"/>
        <v>69404.383000000002</v>
      </c>
      <c r="J906" s="122">
        <f t="shared" si="100"/>
        <v>-57167.902000000002</v>
      </c>
      <c r="K906" s="122">
        <f t="shared" si="102"/>
        <v>25924.747881355932</v>
      </c>
      <c r="L906" s="122">
        <f t="shared" si="102"/>
        <v>82667.26059322033</v>
      </c>
      <c r="M906" s="122">
        <f t="shared" si="102"/>
        <v>64375.923728813563</v>
      </c>
      <c r="N906" s="122">
        <f t="shared" si="102"/>
        <v>147043.18432203392</v>
      </c>
      <c r="O906" s="122">
        <f t="shared" si="102"/>
        <v>-121118.43644067796</v>
      </c>
    </row>
    <row r="907" spans="1:15">
      <c r="A907" s="120" t="s">
        <v>407</v>
      </c>
      <c r="B907" s="120">
        <v>5609</v>
      </c>
      <c r="C907" s="120" t="s">
        <v>368</v>
      </c>
      <c r="D907" s="120" t="s">
        <v>200</v>
      </c>
      <c r="E907" s="121">
        <v>452</v>
      </c>
      <c r="F907" s="121">
        <v>8213.7150000000001</v>
      </c>
      <c r="G907" s="121">
        <v>44228.846000000005</v>
      </c>
      <c r="H907" s="121">
        <v>29345.048999999999</v>
      </c>
      <c r="I907" s="121">
        <f t="shared" si="99"/>
        <v>73573.895000000004</v>
      </c>
      <c r="J907" s="121">
        <f t="shared" si="100"/>
        <v>-65360.180000000008</v>
      </c>
      <c r="K907" s="121">
        <f t="shared" si="102"/>
        <v>18171.935840707964</v>
      </c>
      <c r="L907" s="121">
        <f t="shared" si="102"/>
        <v>97851.429203539839</v>
      </c>
      <c r="M907" s="121">
        <f t="shared" si="102"/>
        <v>64922.674778761066</v>
      </c>
      <c r="N907" s="121">
        <f t="shared" si="102"/>
        <v>162774.10398230088</v>
      </c>
      <c r="O907" s="121">
        <f t="shared" si="102"/>
        <v>-144602.16814159293</v>
      </c>
    </row>
    <row r="908" spans="1:15">
      <c r="A908" s="29" t="s">
        <v>407</v>
      </c>
      <c r="B908" s="29">
        <v>4911</v>
      </c>
      <c r="C908" s="29" t="s">
        <v>369</v>
      </c>
      <c r="D908" s="29" t="s">
        <v>196</v>
      </c>
      <c r="E908" s="122">
        <v>449</v>
      </c>
      <c r="F908" s="122">
        <v>9918.1530000000021</v>
      </c>
      <c r="G908" s="122">
        <v>46318.74</v>
      </c>
      <c r="H908" s="122">
        <v>26188.603000000003</v>
      </c>
      <c r="I908" s="122">
        <f t="shared" si="99"/>
        <v>72507.342999999993</v>
      </c>
      <c r="J908" s="122">
        <f t="shared" si="100"/>
        <v>-62589.189999999988</v>
      </c>
      <c r="K908" s="122">
        <f t="shared" si="102"/>
        <v>22089.427616926507</v>
      </c>
      <c r="L908" s="122">
        <f t="shared" si="102"/>
        <v>103159.77728285077</v>
      </c>
      <c r="M908" s="122">
        <f t="shared" si="102"/>
        <v>58326.510022271723</v>
      </c>
      <c r="N908" s="122">
        <f t="shared" si="102"/>
        <v>161486.28730512247</v>
      </c>
      <c r="O908" s="122">
        <f t="shared" si="102"/>
        <v>-139396.85968819598</v>
      </c>
    </row>
    <row r="909" spans="1:15">
      <c r="A909" s="120" t="s">
        <v>407</v>
      </c>
      <c r="B909" s="120">
        <v>5612</v>
      </c>
      <c r="C909" s="120" t="s">
        <v>370</v>
      </c>
      <c r="D909" s="120" t="s">
        <v>202</v>
      </c>
      <c r="E909" s="121">
        <v>371</v>
      </c>
      <c r="F909" s="121">
        <v>12686.382000000001</v>
      </c>
      <c r="G909" s="121">
        <v>35829.258000000002</v>
      </c>
      <c r="H909" s="121">
        <v>35167.893000000004</v>
      </c>
      <c r="I909" s="121">
        <f t="shared" si="99"/>
        <v>70997.151000000013</v>
      </c>
      <c r="J909" s="121">
        <f t="shared" si="100"/>
        <v>-58310.769000000015</v>
      </c>
      <c r="K909" s="121">
        <f t="shared" si="102"/>
        <v>34195.099730458227</v>
      </c>
      <c r="L909" s="121">
        <f t="shared" si="102"/>
        <v>96574.819407008094</v>
      </c>
      <c r="M909" s="121">
        <f t="shared" si="102"/>
        <v>94792.164420485176</v>
      </c>
      <c r="N909" s="121">
        <f t="shared" si="102"/>
        <v>191366.9838274933</v>
      </c>
      <c r="O909" s="121">
        <f t="shared" si="102"/>
        <v>-157171.88409703507</v>
      </c>
    </row>
    <row r="910" spans="1:15">
      <c r="A910" s="29" t="s">
        <v>407</v>
      </c>
      <c r="B910" s="29">
        <v>6602</v>
      </c>
      <c r="C910" s="29" t="s">
        <v>371</v>
      </c>
      <c r="D910" s="29" t="s">
        <v>213</v>
      </c>
      <c r="E910" s="122">
        <v>371</v>
      </c>
      <c r="F910" s="122">
        <v>13759</v>
      </c>
      <c r="G910" s="122">
        <v>34533.038</v>
      </c>
      <c r="H910" s="122">
        <v>20183.637999999995</v>
      </c>
      <c r="I910" s="122">
        <f t="shared" si="99"/>
        <v>54716.675999999992</v>
      </c>
      <c r="J910" s="122">
        <f t="shared" si="100"/>
        <v>-40957.675999999992</v>
      </c>
      <c r="K910" s="122">
        <f t="shared" si="102"/>
        <v>37086.253369272235</v>
      </c>
      <c r="L910" s="122">
        <f t="shared" si="102"/>
        <v>93080.964959568737</v>
      </c>
      <c r="M910" s="122">
        <f t="shared" si="102"/>
        <v>54403.336927223703</v>
      </c>
      <c r="N910" s="122">
        <f t="shared" si="102"/>
        <v>147484.30188679241</v>
      </c>
      <c r="O910" s="122">
        <f t="shared" si="102"/>
        <v>-110398.04851752019</v>
      </c>
    </row>
    <row r="911" spans="1:15">
      <c r="A911" s="120" t="s">
        <v>407</v>
      </c>
      <c r="B911" s="120">
        <v>4502</v>
      </c>
      <c r="C911" s="120" t="s">
        <v>372</v>
      </c>
      <c r="D911" s="120" t="s">
        <v>190</v>
      </c>
      <c r="E911" s="121">
        <v>258</v>
      </c>
      <c r="F911" s="121">
        <v>12538.004000000001</v>
      </c>
      <c r="G911" s="121">
        <v>38850.275999999998</v>
      </c>
      <c r="H911" s="121">
        <v>20869.966000000004</v>
      </c>
      <c r="I911" s="121">
        <f t="shared" si="99"/>
        <v>59720.241999999998</v>
      </c>
      <c r="J911" s="121">
        <f t="shared" si="100"/>
        <v>-47182.237999999998</v>
      </c>
      <c r="K911" s="121">
        <f t="shared" si="102"/>
        <v>48596.914728682175</v>
      </c>
      <c r="L911" s="121">
        <f t="shared" si="102"/>
        <v>150582.46511627905</v>
      </c>
      <c r="M911" s="121">
        <f t="shared" si="102"/>
        <v>80891.341085271342</v>
      </c>
      <c r="N911" s="121">
        <f t="shared" si="102"/>
        <v>231473.80620155038</v>
      </c>
      <c r="O911" s="121">
        <f t="shared" si="102"/>
        <v>-182876.89147286821</v>
      </c>
    </row>
    <row r="912" spans="1:15">
      <c r="A912" s="29" t="s">
        <v>407</v>
      </c>
      <c r="B912" s="29">
        <v>4604</v>
      </c>
      <c r="C912" s="29" t="s">
        <v>373</v>
      </c>
      <c r="D912" s="29" t="s">
        <v>191</v>
      </c>
      <c r="E912" s="122">
        <v>258</v>
      </c>
      <c r="F912" s="122">
        <v>721.06399999999996</v>
      </c>
      <c r="G912" s="122">
        <v>24080.756000000001</v>
      </c>
      <c r="H912" s="122">
        <v>33689.493999999999</v>
      </c>
      <c r="I912" s="122">
        <f t="shared" si="99"/>
        <v>57770.25</v>
      </c>
      <c r="J912" s="122">
        <f t="shared" si="100"/>
        <v>-57049.186000000002</v>
      </c>
      <c r="K912" s="122">
        <f t="shared" si="102"/>
        <v>2794.8217054263569</v>
      </c>
      <c r="L912" s="122">
        <f t="shared" si="102"/>
        <v>93336.263565891466</v>
      </c>
      <c r="M912" s="122">
        <f t="shared" si="102"/>
        <v>130579.43410852713</v>
      </c>
      <c r="N912" s="122">
        <f t="shared" si="102"/>
        <v>223915.6976744186</v>
      </c>
      <c r="O912" s="122">
        <f t="shared" si="102"/>
        <v>-221120.87596899227</v>
      </c>
    </row>
    <row r="913" spans="1:15">
      <c r="A913" s="120" t="s">
        <v>407</v>
      </c>
      <c r="B913" s="120">
        <v>8610</v>
      </c>
      <c r="C913" s="120" t="s">
        <v>374</v>
      </c>
      <c r="D913" s="120" t="s">
        <v>232</v>
      </c>
      <c r="E913" s="121">
        <v>248</v>
      </c>
      <c r="F913" s="121">
        <v>0</v>
      </c>
      <c r="G913" s="121">
        <v>30548.612000000001</v>
      </c>
      <c r="H913" s="121">
        <v>20728.899000000001</v>
      </c>
      <c r="I913" s="121">
        <f t="shared" si="99"/>
        <v>51277.510999999999</v>
      </c>
      <c r="J913" s="121">
        <f t="shared" si="100"/>
        <v>-51277.510999999999</v>
      </c>
      <c r="K913" s="121">
        <f t="shared" si="102"/>
        <v>0</v>
      </c>
      <c r="L913" s="121">
        <f t="shared" si="102"/>
        <v>123179.8870967742</v>
      </c>
      <c r="M913" s="121">
        <f t="shared" si="102"/>
        <v>83584.270161290333</v>
      </c>
      <c r="N913" s="121">
        <f t="shared" si="102"/>
        <v>206764.15725806449</v>
      </c>
      <c r="O913" s="121">
        <f t="shared" si="102"/>
        <v>-206764.15725806449</v>
      </c>
    </row>
    <row r="914" spans="1:15">
      <c r="A914" s="29" t="s">
        <v>407</v>
      </c>
      <c r="B914" s="29">
        <v>1606</v>
      </c>
      <c r="C914" s="29" t="s">
        <v>375</v>
      </c>
      <c r="D914" s="29" t="s">
        <v>172</v>
      </c>
      <c r="E914" s="122">
        <v>238</v>
      </c>
      <c r="F914" s="122">
        <v>0</v>
      </c>
      <c r="G914" s="122">
        <v>27490.22</v>
      </c>
      <c r="H914" s="122">
        <v>15968.717000000001</v>
      </c>
      <c r="I914" s="122">
        <f t="shared" si="99"/>
        <v>43458.937000000005</v>
      </c>
      <c r="J914" s="122">
        <f t="shared" si="100"/>
        <v>-43458.937000000005</v>
      </c>
      <c r="K914" s="122">
        <f t="shared" si="102"/>
        <v>0</v>
      </c>
      <c r="L914" s="122">
        <f t="shared" si="102"/>
        <v>115505.12605042018</v>
      </c>
      <c r="M914" s="122">
        <f t="shared" si="102"/>
        <v>67095.44957983194</v>
      </c>
      <c r="N914" s="122">
        <f t="shared" si="102"/>
        <v>182600.5756302521</v>
      </c>
      <c r="O914" s="122">
        <f t="shared" si="102"/>
        <v>-182600.5756302521</v>
      </c>
    </row>
    <row r="915" spans="1:15">
      <c r="A915" s="120" t="s">
        <v>407</v>
      </c>
      <c r="B915" s="120">
        <v>4803</v>
      </c>
      <c r="C915" s="120" t="s">
        <v>376</v>
      </c>
      <c r="D915" s="120" t="s">
        <v>193</v>
      </c>
      <c r="E915" s="121">
        <v>204</v>
      </c>
      <c r="F915" s="121">
        <v>11246.899000000001</v>
      </c>
      <c r="G915" s="121">
        <v>33537.614999999998</v>
      </c>
      <c r="H915" s="121">
        <v>21385.869000000002</v>
      </c>
      <c r="I915" s="121">
        <f t="shared" si="99"/>
        <v>54923.483999999997</v>
      </c>
      <c r="J915" s="121">
        <f t="shared" si="100"/>
        <v>-43676.584999999992</v>
      </c>
      <c r="K915" s="121">
        <f t="shared" si="102"/>
        <v>55131.857843137259</v>
      </c>
      <c r="L915" s="121">
        <f t="shared" si="102"/>
        <v>164400.07352941175</v>
      </c>
      <c r="M915" s="121">
        <f t="shared" si="102"/>
        <v>104832.6911764706</v>
      </c>
      <c r="N915" s="121">
        <f t="shared" si="102"/>
        <v>269232.76470588235</v>
      </c>
      <c r="O915" s="121">
        <f t="shared" si="102"/>
        <v>-214100.90686274506</v>
      </c>
    </row>
    <row r="916" spans="1:15">
      <c r="A916" s="29" t="s">
        <v>407</v>
      </c>
      <c r="B916" s="29">
        <v>5706</v>
      </c>
      <c r="C916" s="29" t="s">
        <v>377</v>
      </c>
      <c r="D916" s="29" t="s">
        <v>203</v>
      </c>
      <c r="E916" s="122">
        <v>202</v>
      </c>
      <c r="F916" s="122">
        <v>26</v>
      </c>
      <c r="G916" s="122">
        <v>5069</v>
      </c>
      <c r="H916" s="122">
        <v>5488</v>
      </c>
      <c r="I916" s="122">
        <f t="shared" si="99"/>
        <v>10557</v>
      </c>
      <c r="J916" s="122">
        <f t="shared" si="100"/>
        <v>-10531</v>
      </c>
      <c r="K916" s="122">
        <f t="shared" si="102"/>
        <v>128.71287128712871</v>
      </c>
      <c r="L916" s="122">
        <f t="shared" si="102"/>
        <v>25094.059405940596</v>
      </c>
      <c r="M916" s="122">
        <f t="shared" si="102"/>
        <v>27168.316831683169</v>
      </c>
      <c r="N916" s="122">
        <f t="shared" si="102"/>
        <v>52262.376237623765</v>
      </c>
      <c r="O916" s="122">
        <f t="shared" si="102"/>
        <v>-52133.663366336637</v>
      </c>
    </row>
    <row r="917" spans="1:15">
      <c r="A917" s="120" t="s">
        <v>407</v>
      </c>
      <c r="B917" s="120">
        <v>3713</v>
      </c>
      <c r="C917" s="120" t="s">
        <v>378</v>
      </c>
      <c r="D917" s="120" t="s">
        <v>185</v>
      </c>
      <c r="E917" s="121">
        <v>117</v>
      </c>
      <c r="F917" s="121">
        <v>0</v>
      </c>
      <c r="G917" s="121">
        <v>8317</v>
      </c>
      <c r="H917" s="121">
        <v>15913</v>
      </c>
      <c r="I917" s="121">
        <f t="shared" si="99"/>
        <v>24230</v>
      </c>
      <c r="J917" s="121">
        <f t="shared" si="100"/>
        <v>-24230</v>
      </c>
      <c r="K917" s="121">
        <f t="shared" si="102"/>
        <v>0</v>
      </c>
      <c r="L917" s="121">
        <f t="shared" si="102"/>
        <v>71085.470085470093</v>
      </c>
      <c r="M917" s="121">
        <f t="shared" si="102"/>
        <v>136008.547008547</v>
      </c>
      <c r="N917" s="121">
        <f t="shared" si="102"/>
        <v>207094.01709401709</v>
      </c>
      <c r="O917" s="121">
        <f t="shared" si="102"/>
        <v>-207094.01709401709</v>
      </c>
    </row>
    <row r="918" spans="1:15">
      <c r="A918" s="29" t="s">
        <v>407</v>
      </c>
      <c r="B918" s="29">
        <v>7509</v>
      </c>
      <c r="C918" s="29" t="s">
        <v>379</v>
      </c>
      <c r="D918" s="29" t="s">
        <v>223</v>
      </c>
      <c r="E918" s="122">
        <v>109</v>
      </c>
      <c r="F918" s="122">
        <v>5416</v>
      </c>
      <c r="G918" s="122">
        <v>12933</v>
      </c>
      <c r="H918" s="122">
        <v>11155</v>
      </c>
      <c r="I918" s="122">
        <f t="shared" si="99"/>
        <v>24088</v>
      </c>
      <c r="J918" s="122">
        <f t="shared" si="100"/>
        <v>-18672</v>
      </c>
      <c r="K918" s="122">
        <f t="shared" si="102"/>
        <v>49688.073394495412</v>
      </c>
      <c r="L918" s="122">
        <f t="shared" si="102"/>
        <v>118651.37614678899</v>
      </c>
      <c r="M918" s="122">
        <f t="shared" si="102"/>
        <v>102339.44954128441</v>
      </c>
      <c r="N918" s="122">
        <f t="shared" si="102"/>
        <v>220990.82568807338</v>
      </c>
      <c r="O918" s="122">
        <f t="shared" si="102"/>
        <v>-171302.75229357797</v>
      </c>
    </row>
    <row r="919" spans="1:15">
      <c r="A919" s="120" t="s">
        <v>407</v>
      </c>
      <c r="B919" s="120">
        <v>4902</v>
      </c>
      <c r="C919" s="120" t="s">
        <v>380</v>
      </c>
      <c r="D919" s="120" t="s">
        <v>195</v>
      </c>
      <c r="E919" s="121">
        <v>103</v>
      </c>
      <c r="F919" s="121">
        <v>5001</v>
      </c>
      <c r="G919" s="121">
        <v>16834</v>
      </c>
      <c r="H919" s="121">
        <v>10152</v>
      </c>
      <c r="I919" s="121">
        <f t="shared" ref="I919:I923" si="103">H919+G919</f>
        <v>26986</v>
      </c>
      <c r="J919" s="121">
        <f t="shared" ref="J919:J923" si="104">F919-I919</f>
        <v>-21985</v>
      </c>
      <c r="K919" s="121">
        <f t="shared" si="102"/>
        <v>48553.398058252424</v>
      </c>
      <c r="L919" s="121">
        <f t="shared" si="102"/>
        <v>163436.89320388349</v>
      </c>
      <c r="M919" s="121">
        <f t="shared" si="102"/>
        <v>98563.106796116495</v>
      </c>
      <c r="N919" s="121">
        <f t="shared" si="102"/>
        <v>262000</v>
      </c>
      <c r="O919" s="121">
        <f t="shared" si="102"/>
        <v>-213446.60194174756</v>
      </c>
    </row>
    <row r="920" spans="1:15">
      <c r="A920" s="29" t="s">
        <v>407</v>
      </c>
      <c r="B920" s="29">
        <v>6706</v>
      </c>
      <c r="C920" s="29" t="s">
        <v>381</v>
      </c>
      <c r="D920" s="29" t="s">
        <v>217</v>
      </c>
      <c r="E920" s="122">
        <v>91</v>
      </c>
      <c r="F920" s="122">
        <v>0</v>
      </c>
      <c r="G920" s="122">
        <v>2703</v>
      </c>
      <c r="H920" s="122">
        <v>10797</v>
      </c>
      <c r="I920" s="122">
        <f t="shared" si="103"/>
        <v>13500</v>
      </c>
      <c r="J920" s="122">
        <f t="shared" si="104"/>
        <v>-13500</v>
      </c>
      <c r="K920" s="122">
        <f t="shared" si="102"/>
        <v>0</v>
      </c>
      <c r="L920" s="122">
        <f t="shared" si="102"/>
        <v>29703.296703296703</v>
      </c>
      <c r="M920" s="122">
        <f t="shared" si="102"/>
        <v>118648.35164835164</v>
      </c>
      <c r="N920" s="122">
        <f t="shared" si="102"/>
        <v>148351.64835164836</v>
      </c>
      <c r="O920" s="122">
        <f t="shared" si="102"/>
        <v>-148351.64835164836</v>
      </c>
    </row>
    <row r="921" spans="1:15">
      <c r="A921" s="120" t="s">
        <v>407</v>
      </c>
      <c r="B921" s="120">
        <v>5611</v>
      </c>
      <c r="C921" s="120" t="s">
        <v>382</v>
      </c>
      <c r="D921" s="120" t="s">
        <v>201</v>
      </c>
      <c r="E921" s="121">
        <v>90</v>
      </c>
      <c r="F921" s="121">
        <v>205</v>
      </c>
      <c r="G921" s="121">
        <v>6718</v>
      </c>
      <c r="H921" s="121">
        <v>6098</v>
      </c>
      <c r="I921" s="121">
        <f t="shared" si="103"/>
        <v>12816</v>
      </c>
      <c r="J921" s="121">
        <f t="shared" si="104"/>
        <v>-12611</v>
      </c>
      <c r="K921" s="121">
        <f t="shared" si="102"/>
        <v>2277.7777777777778</v>
      </c>
      <c r="L921" s="121">
        <f t="shared" si="102"/>
        <v>74644.444444444453</v>
      </c>
      <c r="M921" s="121">
        <f t="shared" si="102"/>
        <v>67755.555555555562</v>
      </c>
      <c r="N921" s="121">
        <f t="shared" si="102"/>
        <v>142400</v>
      </c>
      <c r="O921" s="121">
        <f t="shared" si="102"/>
        <v>-140122.22222222225</v>
      </c>
    </row>
    <row r="922" spans="1:15">
      <c r="A922" s="29" t="s">
        <v>407</v>
      </c>
      <c r="B922" s="29">
        <v>7505</v>
      </c>
      <c r="C922" s="29" t="s">
        <v>383</v>
      </c>
      <c r="D922" s="29" t="s">
        <v>222</v>
      </c>
      <c r="E922" s="122">
        <v>74</v>
      </c>
      <c r="F922" s="122">
        <v>171</v>
      </c>
      <c r="G922" s="122">
        <v>21223</v>
      </c>
      <c r="H922" s="122">
        <v>14162</v>
      </c>
      <c r="I922" s="122">
        <f t="shared" si="103"/>
        <v>35385</v>
      </c>
      <c r="J922" s="122">
        <f t="shared" si="104"/>
        <v>-35214</v>
      </c>
      <c r="K922" s="122">
        <f t="shared" si="102"/>
        <v>2310.8108108108108</v>
      </c>
      <c r="L922" s="122">
        <f t="shared" si="102"/>
        <v>286797.29729729728</v>
      </c>
      <c r="M922" s="122">
        <f t="shared" si="102"/>
        <v>191378.37837837837</v>
      </c>
      <c r="N922" s="122">
        <f t="shared" si="102"/>
        <v>478175.67567567568</v>
      </c>
      <c r="O922" s="122">
        <f t="shared" si="102"/>
        <v>-475864.86486486485</v>
      </c>
    </row>
    <row r="923" spans="1:15">
      <c r="A923" s="120" t="s">
        <v>407</v>
      </c>
      <c r="B923" s="120">
        <v>3710</v>
      </c>
      <c r="C923" s="120" t="s">
        <v>384</v>
      </c>
      <c r="D923" s="120" t="s">
        <v>183</v>
      </c>
      <c r="E923" s="121">
        <v>62</v>
      </c>
      <c r="F923" s="121">
        <v>18</v>
      </c>
      <c r="G923" s="121">
        <v>4576</v>
      </c>
      <c r="H923" s="121">
        <v>4103</v>
      </c>
      <c r="I923" s="121">
        <f t="shared" si="103"/>
        <v>8679</v>
      </c>
      <c r="J923" s="121">
        <f t="shared" si="104"/>
        <v>-8661</v>
      </c>
      <c r="K923" s="121">
        <f t="shared" si="102"/>
        <v>290.32258064516134</v>
      </c>
      <c r="L923" s="121">
        <f t="shared" si="102"/>
        <v>73806.451612903227</v>
      </c>
      <c r="M923" s="121">
        <f t="shared" si="102"/>
        <v>66177.419354838697</v>
      </c>
      <c r="N923" s="121">
        <f t="shared" si="102"/>
        <v>139983.87096774191</v>
      </c>
      <c r="O923" s="121">
        <f t="shared" si="102"/>
        <v>-139693.54838709676</v>
      </c>
    </row>
    <row r="924" spans="1:15">
      <c r="A924" s="29" t="s">
        <v>407</v>
      </c>
      <c r="B924" s="29">
        <v>3506</v>
      </c>
      <c r="C924" s="29" t="s">
        <v>385</v>
      </c>
      <c r="D924" s="29" t="s">
        <v>179</v>
      </c>
      <c r="E924" s="122">
        <v>58</v>
      </c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</row>
    <row r="925" spans="1:15">
      <c r="A925" s="120" t="s">
        <v>407</v>
      </c>
      <c r="B925" s="120">
        <v>6611</v>
      </c>
      <c r="C925" s="120" t="s">
        <v>386</v>
      </c>
      <c r="D925" s="120" t="s">
        <v>215</v>
      </c>
      <c r="E925" s="121">
        <v>55</v>
      </c>
      <c r="F925" s="121">
        <v>240</v>
      </c>
      <c r="G925" s="121">
        <v>3626</v>
      </c>
      <c r="H925" s="121">
        <v>3336</v>
      </c>
      <c r="I925" s="121">
        <f>H925+G925</f>
        <v>6962</v>
      </c>
      <c r="J925" s="121">
        <f>F925-I925</f>
        <v>-6722</v>
      </c>
      <c r="K925" s="121">
        <f t="shared" ref="K925:O926" si="105">(F925/$E925)*1000</f>
        <v>4363.6363636363631</v>
      </c>
      <c r="L925" s="121">
        <f t="shared" si="105"/>
        <v>65927.272727272721</v>
      </c>
      <c r="M925" s="121">
        <f t="shared" si="105"/>
        <v>60654.545454545456</v>
      </c>
      <c r="N925" s="121">
        <f t="shared" si="105"/>
        <v>126581.81818181818</v>
      </c>
      <c r="O925" s="121">
        <f t="shared" si="105"/>
        <v>-122218.18181818182</v>
      </c>
    </row>
    <row r="926" spans="1:15">
      <c r="A926" s="29" t="s">
        <v>407</v>
      </c>
      <c r="B926" s="29">
        <v>4901</v>
      </c>
      <c r="C926" s="29" t="s">
        <v>387</v>
      </c>
      <c r="D926" s="29" t="s">
        <v>194</v>
      </c>
      <c r="E926" s="122">
        <v>40</v>
      </c>
      <c r="F926" s="122">
        <v>2784</v>
      </c>
      <c r="G926" s="122">
        <v>3667</v>
      </c>
      <c r="H926" s="122">
        <v>16307</v>
      </c>
      <c r="I926" s="122">
        <f>H926+G926</f>
        <v>19974</v>
      </c>
      <c r="J926" s="122">
        <f>F926-I926</f>
        <v>-17190</v>
      </c>
      <c r="K926" s="122">
        <f t="shared" si="105"/>
        <v>69600</v>
      </c>
      <c r="L926" s="122">
        <f t="shared" si="105"/>
        <v>91675</v>
      </c>
      <c r="M926" s="122">
        <f t="shared" si="105"/>
        <v>407675</v>
      </c>
      <c r="N926" s="122">
        <f t="shared" si="105"/>
        <v>499350</v>
      </c>
      <c r="O926" s="122">
        <f t="shared" si="105"/>
        <v>-429750</v>
      </c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122"/>
      <c r="J927" s="122"/>
      <c r="K927" s="122"/>
      <c r="L927" s="122"/>
      <c r="M927" s="122"/>
      <c r="N927" s="122"/>
      <c r="O927" s="122"/>
    </row>
    <row r="928" spans="1:15">
      <c r="A928" s="29"/>
      <c r="B928" s="29"/>
      <c r="C928" s="29"/>
      <c r="D928" s="29"/>
      <c r="E928" s="123">
        <f>SUM(E855:E926)</f>
        <v>356991</v>
      </c>
      <c r="F928" s="123">
        <f t="shared" ref="F928:I928" si="106">SUM(F855:F926)</f>
        <v>4882295.6550000021</v>
      </c>
      <c r="G928" s="123">
        <f t="shared" si="106"/>
        <v>12888147.620000001</v>
      </c>
      <c r="H928" s="123">
        <f t="shared" si="106"/>
        <v>11237775.055</v>
      </c>
      <c r="I928" s="123">
        <f t="shared" si="106"/>
        <v>24125922.675000001</v>
      </c>
      <c r="J928" s="123">
        <f>SUM(J855:J926)</f>
        <v>-19243627.020000003</v>
      </c>
      <c r="K928" s="123">
        <f t="shared" ref="K928:O928" si="107">(F928/$E928)*1000</f>
        <v>13676.242972511918</v>
      </c>
      <c r="L928" s="123">
        <f t="shared" si="107"/>
        <v>36102.163976122654</v>
      </c>
      <c r="M928" s="123">
        <f t="shared" si="107"/>
        <v>31479.155090744585</v>
      </c>
      <c r="N928" s="123">
        <f t="shared" si="107"/>
        <v>67581.319066867232</v>
      </c>
      <c r="O928" s="123">
        <f t="shared" si="107"/>
        <v>-53905.076094355332</v>
      </c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E930" s="19"/>
      <c r="F930" s="19"/>
      <c r="G930" s="19"/>
      <c r="H930" s="19"/>
      <c r="I930" s="19"/>
      <c r="J930" s="19"/>
    </row>
    <row r="932" spans="1:15">
      <c r="E932" s="19"/>
      <c r="F932" s="19"/>
      <c r="G932" s="19"/>
      <c r="H932" s="19"/>
      <c r="I932" s="19"/>
      <c r="J932" s="19"/>
    </row>
  </sheetData>
  <hyperlinks>
    <hyperlink ref="D1" location="Efnisyfirlit!A1" display="Efnisyfirlit" xr:uid="{BE7E887D-3EAF-4163-B576-A35525FA53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2022-02-21T10:47:23Z</dcterms:created>
  <dcterms:modified xsi:type="dcterms:W3CDTF">2022-02-28T15:19:57Z</dcterms:modified>
</cp:coreProperties>
</file>